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daccloud.sharepoint.com/teams/GROU00436-Angebot/Shared Documents/Angebot/03_Plattform, UX und Customer Journey/Rechner und Helfer/"/>
    </mc:Choice>
  </mc:AlternateContent>
  <xr:revisionPtr revIDLastSave="31" documentId="11_5A1646A8A4E67C1CA216A74C06DA360DE7FFFB88" xr6:coauthVersionLast="47" xr6:coauthVersionMax="47" xr10:uidLastSave="{F6C74BCA-EDFA-419C-B96F-389DDD3FC8EB}"/>
  <workbookProtection workbookAlgorithmName="SHA-512" workbookHashValue="iHKuK7H/zjU4h6xp0KthgBpABB/jd4pxOv1kgHWhoF8bn7j067CcdVvgBjsji6DQAFElk2pklJbnzni0h5MVKg==" workbookSaltValue="ZVGEwu1VWAdZzyHkvX3ZDw==" workbookSpinCount="100000" lockStructure="1"/>
  <bookViews>
    <workbookView xWindow="-108" yWindow="-108" windowWidth="23256" windowHeight="12456" tabRatio="500" xr2:uid="{00000000-000D-0000-FFFF-FFFF00000000}"/>
  </bookViews>
  <sheets>
    <sheet name="Rechner" sheetId="1" r:id="rId1"/>
    <sheet name="Hinweise" sheetId="2" r:id="rId2"/>
  </sheets>
  <definedNames>
    <definedName name="Baujahr">Rechner!$C$18</definedName>
    <definedName name="Bruttokosten">Rechner!$C$33</definedName>
    <definedName name="_xlnm.Print_Area" localSheetId="0">Rechner!$A$1:$D$50</definedName>
    <definedName name="Eigenkosten">Rechner!$C$36</definedName>
    <definedName name="Eigenkosten_pro_SP">Rechner!$C$37</definedName>
    <definedName name="Foerderquote">Rechner!$C$38</definedName>
    <definedName name="Foerderung_Gesamt">Rechner!$C$26</definedName>
    <definedName name="Inst_Gesamt">Rechner!$C$20</definedName>
    <definedName name="Inst_Pauschale">Rechner!$C$19</definedName>
    <definedName name="Preis_Bidi">Rechner!$C$13</definedName>
    <definedName name="Preis_Wallbox">Rechner!$C$12</definedName>
    <definedName name="SP_Bidi">Rechner!$C$8</definedName>
    <definedName name="SP_Gesamt">Rechner!$C$9</definedName>
    <definedName name="SP_Vorverkabelung">Rechner!$C$6</definedName>
    <definedName name="SP_Wallbox">Rechner!$C$7</definedName>
    <definedName name="Verkabelungstyp">Rechner!$C$17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24" i="1"/>
  <c r="C23" i="1"/>
  <c r="C19" i="1"/>
  <c r="C14" i="1"/>
  <c r="C30" i="1" s="1"/>
  <c r="C9" i="1"/>
  <c r="C20" i="1" l="1"/>
  <c r="C31" i="1" s="1"/>
  <c r="C33" i="1" s="1"/>
  <c r="C26" i="1" l="1"/>
  <c r="C34" i="1" s="1"/>
  <c r="G54" i="1" s="1"/>
  <c r="G53" i="1"/>
  <c r="C36" i="1" l="1"/>
  <c r="C38" i="1"/>
  <c r="B40" i="1" s="1"/>
  <c r="G55" i="1" l="1"/>
  <c r="C37" i="1"/>
</calcChain>
</file>

<file path=xl/sharedStrings.xml><?xml version="1.0" encoding="utf-8"?>
<sst xmlns="http://schemas.openxmlformats.org/spreadsheetml/2006/main" count="113" uniqueCount="110">
  <si>
    <t xml:space="preserve">  MFH Wallbox-Förderrechner</t>
  </si>
  <si>
    <t xml:space="preserve">  Kostenplanung &amp; Fördereinschätzung für Wallbox-Installationen in Mehrfamilienhäusern | ADAC Fahrzeugwelt</t>
  </si>
  <si>
    <t xml:space="preserve">  A — Stellplätze &amp; Ausstattung</t>
  </si>
  <si>
    <t>Stellplatzart</t>
  </si>
  <si>
    <t>Anzahl</t>
  </si>
  <si>
    <t>Nur Vorverkabelung (ohne Wallbox)</t>
  </si>
  <si>
    <t>Inkl. Wallbox (Standard, max. 22 kW)</t>
  </si>
  <si>
    <t>Inkl. Bidi-Wallbox (bidirektionales Laden)</t>
  </si>
  <si>
    <t>Gesamt Stellplätze</t>
  </si>
  <si>
    <t xml:space="preserve">  B — Gerätepreise</t>
  </si>
  <si>
    <t>Preis pro Wallbox (€)</t>
  </si>
  <si>
    <t>Preis pro Bidi-Wallbox (€)</t>
  </si>
  <si>
    <t>Gerätekosten gesamt</t>
  </si>
  <si>
    <t>nur für Stellplätze mit Wallbox oder Bidi</t>
  </si>
  <si>
    <t xml:space="preserve">  C — Installationskosten (Pauschale)</t>
  </si>
  <si>
    <t>Verkabelungstyp</t>
  </si>
  <si>
    <t>Sternverkabelung</t>
  </si>
  <si>
    <t>Sternverkabelung = höherer Materialaufwand, robuster</t>
  </si>
  <si>
    <t>Baujahr Gebäude</t>
  </si>
  <si>
    <t>1990–2009</t>
  </si>
  <si>
    <t>Maßgeblich für den Zustand der Bestandselektrik</t>
  </si>
  <si>
    <t>Pauschale Installationskosten pro Stellplatz</t>
  </si>
  <si>
    <t>↓ Pauschalen editierbar in Zeile 47–49</t>
  </si>
  <si>
    <t>Installationskosten gesamt</t>
  </si>
  <si>
    <t xml:space="preserve">  D — Bundesförderung »Laden im Mehrparteienhaus« (ab 15.04.2026, Windhundprinzip)</t>
  </si>
  <si>
    <t>Nur Vorverkabelung × 1.300 €/SP</t>
  </si>
  <si>
    <t>Inkl. Wallbox × 1.500 €/SP</t>
  </si>
  <si>
    <t>Inkl. Bidi-Wallbox × 2.000 €/SP</t>
  </si>
  <si>
    <t>Förderung gesamt</t>
  </si>
  <si>
    <t>gedeckelt auf Bruttokosten</t>
  </si>
  <si>
    <t>⚠  Antrag MUSS vor Auftragserteilung gestellt werden — Antragsportal: laden-im-mehrparteienhaus.de — Frist für WEG &amp; KMU: 10.11.2026</t>
  </si>
  <si>
    <t xml:space="preserve">  E — Ergebnis</t>
  </si>
  <si>
    <t>Gerätekosten (Wallboxen &amp; Bidi)</t>
  </si>
  <si>
    <t>+ Installationskosten</t>
  </si>
  <si>
    <t>→ Bruttokosten Gesamtprojekt</t>
  </si>
  <si>
    <t>− Bundesförderung</t>
  </si>
  <si>
    <t xml:space="preserve">  → Verbleibende Eigenkosten</t>
  </si>
  <si>
    <t>davon: Eigenkosten pro Ladepunkt (Stellpl. mit Wallbox od. Bidi)</t>
  </si>
  <si>
    <t>Förderquote</t>
  </si>
  <si>
    <t xml:space="preserve">  Für eine belastbare Kosteneinschätzung: ADAC WEG-Ladekonzept anfragen — 799 € (wird auf Installationskosten angerechnet) → adac.de/fahrzeugwelt/wallbox/mehrfamilienhaus/</t>
  </si>
  <si>
    <t xml:space="preserve">  Annahmen: Installationspauschalen pro Stellplatz (€) — Werte editierbar</t>
  </si>
  <si>
    <t>Richtwerte auf Basis: The Charging Project (2024, 73 Angebote / 24 WEG-Projekte) &amp; ADAC-Stichproben. Stand Q2 2026.</t>
  </si>
  <si>
    <t>Baujahr</t>
  </si>
  <si>
    <t>Serielle Verkabelung</t>
  </si>
  <si>
    <t>Vor 1990</t>
  </si>
  <si>
    <t>Ab 2010</t>
  </si>
  <si>
    <t>Quelle: The Charging Project 2024 (Grundinstallation Ø 1.800 €/SP), ADAC-Stichproben (1.045–5.200 €/LP inkl. Gerät)</t>
  </si>
  <si>
    <t>Kategorie</t>
  </si>
  <si>
    <t>Betrag</t>
  </si>
  <si>
    <t>Bruttokosten</t>
  </si>
  <si>
    <t>Bundesförderung</t>
  </si>
  <si>
    <t>Eigenkosten</t>
  </si>
  <si>
    <t xml:space="preserve">  Hinweise &amp; Quellen</t>
  </si>
  <si>
    <t xml:space="preserve">  ADAC Fahrzeugwelt | MFH Wallbox-Förderrechner v1 | Stand Q2 2026</t>
  </si>
  <si>
    <t xml:space="preserve">  Zur Bundesförderung</t>
  </si>
  <si>
    <t>Programm</t>
  </si>
  <si>
    <t>Laden im Mehrparteienhaus (Bundesministerium für Verkehr)</t>
  </si>
  <si>
    <t>Förderbeträge</t>
  </si>
  <si>
    <t>Nur Verkabelung: bis 1.300 € │ Mit Wallbox: bis 1.500 € │ Bidi: bis 2.000 € pro Stellplatz</t>
  </si>
  <si>
    <t>Voraussetzungen</t>
  </si>
  <si>
    <t>Min. 20 % aller Stellplätze ODER min. 6 Stellplätze müssen vorverkabelt werden</t>
  </si>
  <si>
    <t>Antragsfrist</t>
  </si>
  <si>
    <t>WEG &amp; KMU: bis 10.11.2026 | Wohnungsbaugesellschaften: bis 15.10.2026</t>
  </si>
  <si>
    <t>Windhundprinzip</t>
  </si>
  <si>
    <t>Mittel werden nach zeitlicher Reihenfolge vergeben — zügige Antragstellung empfohlen</t>
  </si>
  <si>
    <t>Antragsportal</t>
  </si>
  <si>
    <t>https://laden-im-mehrparteienhaus.de</t>
  </si>
  <si>
    <t>ADAC Förderseite</t>
  </si>
  <si>
    <t>https://www.adac.de/rund-ums-fahrzeug/elektromobilitaet/laden/foerderung-wallbox/</t>
  </si>
  <si>
    <t xml:space="preserve">  Zu den Installationspauschalen</t>
  </si>
  <si>
    <t>Datengrundlage</t>
  </si>
  <si>
    <t>The Charging Project (2024): 73 Angebote, 24 WEG-Tiefgaragenprojekte — Grundinstallation Ø ca. 1.800 €/SP (251–4.487 €)</t>
  </si>
  <si>
    <t>ADAC-Stichproben</t>
  </si>
  <si>
    <t>12 Fachbetriebe, MFH-Tiefgarage: 1.045–5.200 € pro Ladepunkt inkl. Wallbox (Stichprobe 2022)</t>
  </si>
  <si>
    <t>Studie (Link)</t>
  </si>
  <si>
    <t>https://www.thechargingproject.com/ladeinfrastruktur/tiefgarage-wallbox-kosten-73-angebote-im-detaillierten-vergleich/</t>
  </si>
  <si>
    <t>Hinweis</t>
  </si>
  <si>
    <t>Pauschalen sind Richtwerte. Reale Kosten variieren je nach Gebäude, Infrastrukturzustand und Anbieter.</t>
  </si>
  <si>
    <t>WEG-Ladekonzept</t>
  </si>
  <si>
    <t>Für belastbare Projektkosten: ADAC WEG-Ladekonzept (799 €, wird auf Installationskosten angerechnet)</t>
  </si>
  <si>
    <t>Service (Link)</t>
  </si>
  <si>
    <t>https://www.adac.de/fahrzeugwelt/wallbox/mehrfamilienhaus/</t>
  </si>
  <si>
    <t xml:space="preserve">  Rechtliche Grundlagen</t>
  </si>
  <si>
    <t>§ 20 WEG / WEMoG</t>
  </si>
  <si>
    <t>Anspruch auf Ladeinfrastruktur für Wohnungseigentümer seit 01.12.2020</t>
  </si>
  <si>
    <t>§ 554 BGB</t>
  </si>
  <si>
    <t>Anspruch auf Zustimmung zur Ladeinfrastruktur für Mieter</t>
  </si>
  <si>
    <t>GEIG</t>
  </si>
  <si>
    <t>Gebäude-Elektromobilitätsinfrastruktur-Gesetz: Pflicht zur Vorrüstung bei Neubauten</t>
  </si>
  <si>
    <t>§ 14a EnWG</t>
  </si>
  <si>
    <t>Steuerbare Verbrauchseinrichtungen — gilt ab 01.01.2024 für neue Wallboxen</t>
  </si>
  <si>
    <t>VDE 0100-722</t>
  </si>
  <si>
    <t>Norm für Installation von E-Fahrzeug-Ladeeinrichtungen</t>
  </si>
  <si>
    <t>Natl. Leitstelle</t>
  </si>
  <si>
    <t>https://nationale-leitstelle.de/wp-content/uploads/2025/06/Neuauflage-Publikation-Mehrparteienhaeuser.pdf</t>
  </si>
  <si>
    <t xml:space="preserve">  Disclaimer</t>
  </si>
  <si>
    <t>Alle Angaben ohne Gewähr. Stand: Q2 2026. Kosten und Förderbedingungen können sich ändern.</t>
  </si>
  <si>
    <t>Der Rechner dient der Orientierung und ersetzt keine individuelle Fachberatung oder ein rechtsverbindliches Angebot.</t>
  </si>
  <si>
    <t>Förderbeträge gelten vorbehaltlich der Verfügbarkeit von Fördermitteln (Windhundprinzip). Antrag muss vor Maßnahmenbeginn gestellt werden.</t>
  </si>
  <si>
    <t>Die Installationspauschalen basieren auf Markterhebungen 2024/2025 und können je nach Region, Gebäude und Aufwand erheblich abweichen.</t>
  </si>
  <si>
    <t xml:space="preserve">  Barrierefreiheit</t>
  </si>
  <si>
    <t>Diese Datei wurde nach EN 301 549 (Kap. 10) optimiert: Dokumenttitel, Alternativtext für das Diagramm, Eingabefelder mit benannten Bereichen, Statusmeldungen in Textform.</t>
  </si>
  <si>
    <t>Einschränkungen</t>
  </si>
  <si>
    <t>Verbundene Zellen und farbliche Hervorhebungen können für manche assistiven Technologien schwer navigierbar sein.</t>
  </si>
  <si>
    <t>Alternative</t>
  </si>
  <si>
    <t>Eine barrierefreie Textalternative mit Berechnungsbeispielen steht auf der zugehörigen Webseite zur Verfügung.</t>
  </si>
  <si>
    <t>Kontakt</t>
  </si>
  <si>
    <t>Bei Problemen mit der Barrierefreiheit: adac.de/kontakt</t>
  </si>
  <si>
    <t>Referenz ADAC: Zaptec Pro M&amp;E; 1.279 € | go-e Gemini; 554 €</t>
  </si>
  <si>
    <t>Referenz ADAC: Zaptec Go 2; 749 €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</si>
</sst>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.0%"/>
  </numFmts>
  <fonts count="18" x14ac:knownFonts="1">
    <font>
      <sz val="11"/>
      <color theme="1"/>
      <name val="Calibri"/>
      <family val="2"/>
      <charset val="1"/>
    </font>
    <font>
      <b/>
      <sz val="15"/>
      <color rgb="FF000000"/>
      <name val="Arial"/>
      <charset val="1"/>
    </font>
    <font>
      <i/>
      <sz val="9"/>
      <color rgb="FF595959"/>
      <name val="Arial"/>
      <charset val="1"/>
    </font>
    <font>
      <b/>
      <sz val="10"/>
      <color rgb="FF000000"/>
      <name val="Arial"/>
      <charset val="1"/>
    </font>
    <font>
      <b/>
      <sz val="9"/>
      <color rgb="FF595959"/>
      <name val="Arial"/>
      <charset val="1"/>
    </font>
    <font>
      <sz val="10"/>
      <color rgb="FF000000"/>
      <name val="Arial"/>
      <charset val="1"/>
    </font>
    <font>
      <sz val="10"/>
      <color rgb="FF0070C0"/>
      <name val="Arial"/>
      <charset val="1"/>
    </font>
    <font>
      <i/>
      <sz val="8"/>
      <color rgb="FF595959"/>
      <name val="Arial"/>
      <charset val="1"/>
    </font>
    <font>
      <sz val="10"/>
      <color rgb="FF595959"/>
      <name val="Arial"/>
      <charset val="1"/>
    </font>
    <font>
      <i/>
      <sz val="8"/>
      <color rgb="FFCC3300"/>
      <name val="Arial"/>
      <charset val="1"/>
    </font>
    <font>
      <b/>
      <sz val="11"/>
      <color rgb="FF000000"/>
      <name val="Arial"/>
      <charset val="1"/>
    </font>
    <font>
      <b/>
      <sz val="13"/>
      <color rgb="FF000000"/>
      <name val="Arial"/>
      <charset val="1"/>
    </font>
    <font>
      <sz val="9"/>
      <color rgb="FF595959"/>
      <name val="Arial"/>
      <charset val="1"/>
    </font>
    <font>
      <b/>
      <sz val="9"/>
      <color rgb="FF000000"/>
      <name val="Arial"/>
      <charset val="1"/>
    </font>
    <font>
      <i/>
      <sz val="7"/>
      <color rgb="FF595959"/>
      <name val="Arial"/>
      <charset val="1"/>
    </font>
    <font>
      <sz val="8"/>
      <color rgb="FF595959"/>
      <name val="Arial"/>
      <charset val="1"/>
    </font>
    <font>
      <sz val="9"/>
      <color rgb="FF000000"/>
      <name val="Arial"/>
      <charset val="1"/>
    </font>
    <font>
      <u/>
      <sz val="9"/>
      <color rgb="FF0563C1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D100"/>
        <bgColor rgb="FFE8BC00"/>
      </patternFill>
    </fill>
    <fill>
      <patternFill patternType="solid">
        <fgColor rgb="FFF5F5F5"/>
        <bgColor rgb="FFFFFFFF"/>
      </patternFill>
    </fill>
    <fill>
      <patternFill patternType="solid">
        <fgColor rgb="FFE8E8E8"/>
        <bgColor rgb="FFF5F5F5"/>
      </patternFill>
    </fill>
    <fill>
      <patternFill patternType="solid">
        <fgColor rgb="FFFFFFFF"/>
        <bgColor rgb="FFF5F5F5"/>
      </patternFill>
    </fill>
    <fill>
      <patternFill patternType="solid">
        <fgColor rgb="FFFFF3CD"/>
        <bgColor rgb="FFF5F5F5"/>
      </patternFill>
    </fill>
    <fill>
      <patternFill patternType="solid">
        <fgColor rgb="FFD9D9D9"/>
        <bgColor rgb="FFE8E8E8"/>
      </patternFill>
    </fill>
  </fills>
  <borders count="3">
    <border>
      <left/>
      <right/>
      <top/>
      <bottom/>
      <diagonal/>
    </border>
    <border>
      <left style="thin">
        <color rgb="FFFFD100"/>
      </left>
      <right style="thin">
        <color rgb="FFFFD100"/>
      </right>
      <top style="thin">
        <color rgb="FFFFD100"/>
      </top>
      <bottom style="thin">
        <color rgb="FFFFD100"/>
      </bottom>
      <diagonal/>
    </border>
    <border>
      <left/>
      <right/>
      <top/>
      <bottom style="medium">
        <color rgb="FF99999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6" fillId="5" borderId="1" xfId="0" applyNumberFormat="1" applyFont="1" applyFill="1" applyBorder="1" applyAlignment="1">
      <alignment horizontal="center"/>
    </xf>
    <xf numFmtId="0" fontId="3" fillId="0" borderId="0" xfId="0" applyFont="1"/>
    <xf numFmtId="1" fontId="3" fillId="3" borderId="0" xfId="0" applyNumberFormat="1" applyFont="1" applyFill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0" fontId="7" fillId="0" borderId="0" xfId="0" applyFont="1"/>
    <xf numFmtId="164" fontId="3" fillId="3" borderId="0" xfId="0" applyNumberFormat="1" applyFont="1" applyFill="1" applyAlignment="1">
      <alignment horizontal="right"/>
    </xf>
    <xf numFmtId="0" fontId="6" fillId="5" borderId="1" xfId="0" applyFont="1" applyFill="1" applyBorder="1"/>
    <xf numFmtId="164" fontId="8" fillId="3" borderId="0" xfId="0" applyNumberFormat="1" applyFont="1" applyFill="1" applyAlignment="1">
      <alignment horizontal="right"/>
    </xf>
    <xf numFmtId="0" fontId="9" fillId="6" borderId="0" xfId="0" applyFont="1" applyFill="1" applyBorder="1" applyAlignment="1">
      <alignment wrapText="1"/>
    </xf>
    <xf numFmtId="0" fontId="5" fillId="7" borderId="0" xfId="0" applyFont="1" applyFill="1"/>
    <xf numFmtId="164" fontId="5" fillId="7" borderId="0" xfId="0" applyNumberFormat="1" applyFont="1" applyFill="1" applyAlignment="1">
      <alignment horizontal="right"/>
    </xf>
    <xf numFmtId="0" fontId="0" fillId="7" borderId="0" xfId="0" applyFill="1"/>
    <xf numFmtId="0" fontId="0" fillId="7" borderId="2" xfId="0" applyFill="1" applyBorder="1"/>
    <xf numFmtId="0" fontId="10" fillId="7" borderId="0" xfId="0" applyFont="1" applyFill="1"/>
    <xf numFmtId="164" fontId="10" fillId="7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0" fillId="2" borderId="0" xfId="0" applyFill="1"/>
    <xf numFmtId="0" fontId="12" fillId="7" borderId="0" xfId="0" applyFont="1" applyFill="1"/>
    <xf numFmtId="164" fontId="12" fillId="7" borderId="0" xfId="0" applyNumberFormat="1" applyFont="1" applyFill="1" applyAlignment="1">
      <alignment horizontal="right"/>
    </xf>
    <xf numFmtId="165" fontId="12" fillId="7" borderId="0" xfId="0" applyNumberFormat="1" applyFont="1" applyFill="1" applyAlignment="1">
      <alignment horizontal="right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3" fillId="3" borderId="0" xfId="0" applyFont="1" applyFill="1"/>
    <xf numFmtId="164" fontId="6" fillId="5" borderId="1" xfId="0" applyNumberFormat="1" applyFont="1" applyFill="1" applyBorder="1" applyAlignment="1">
      <alignment horizontal="center"/>
    </xf>
    <xf numFmtId="0" fontId="14" fillId="0" borderId="0" xfId="0" applyFont="1" applyBorder="1"/>
    <xf numFmtId="0" fontId="15" fillId="0" borderId="0" xfId="0" applyFont="1"/>
    <xf numFmtId="164" fontId="15" fillId="0" borderId="0" xfId="0" applyNumberFormat="1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wrapText="1"/>
    </xf>
    <xf numFmtId="0" fontId="1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7" fillId="0" borderId="0" xfId="0" applyFont="1" applyBorder="1"/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78787"/>
      <rgbColor rgb="FF9999FF"/>
      <rgbColor rgb="FF993366"/>
      <rgbColor rgb="FFFFF3CD"/>
      <rgbColor rgb="FFF5F5F5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100"/>
      <rgbColor rgb="FFE8BC00"/>
      <rgbColor rgb="FFFF6600"/>
      <rgbColor rgb="FF595959"/>
      <rgbColor rgb="FF999999"/>
      <rgbColor rgb="FF003366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Kostenübersicht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Rechner!$G$52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rgbClr val="FFD100"/>
            </a:solidFill>
            <a:ln w="0">
              <a:solidFill>
                <a:srgbClr val="E8BC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Rechner!$F$53:$F$55</c:f>
              <c:strCache>
                <c:ptCount val="3"/>
                <c:pt idx="0">
                  <c:v>Bruttokosten</c:v>
                </c:pt>
                <c:pt idx="1">
                  <c:v>Bundesförderung</c:v>
                </c:pt>
                <c:pt idx="2">
                  <c:v>Eigenkosten</c:v>
                </c:pt>
              </c:strCache>
            </c:strRef>
          </c:cat>
          <c:val>
            <c:numRef>
              <c:f>Rechner!$G$53:$G$55</c:f>
              <c:numCache>
                <c:formatCode>#,##0" €"</c:formatCode>
                <c:ptCount val="3"/>
                <c:pt idx="0">
                  <c:v>14400</c:v>
                </c:pt>
                <c:pt idx="1">
                  <c:v>7800</c:v>
                </c:pt>
                <c:pt idx="2">
                  <c:v>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D-4102-9607-709236D1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5427"/>
        <c:axId val="53904096"/>
      </c:barChart>
      <c:catAx>
        <c:axId val="146454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3904096"/>
        <c:crosses val="autoZero"/>
        <c:auto val="1"/>
        <c:lblAlgn val="ctr"/>
        <c:lblOffset val="100"/>
        <c:noMultiLvlLbl val="0"/>
      </c:catAx>
      <c:valAx>
        <c:axId val="539040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464542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28</xdr:row>
      <xdr:rowOff>0</xdr:rowOff>
    </xdr:from>
    <xdr:to>
      <xdr:col>8</xdr:col>
      <xdr:colOff>172290</xdr:colOff>
      <xdr:row>44</xdr:row>
      <xdr:rowOff>54510</xdr:rowOff>
    </xdr:to>
    <xdr:graphicFrame macro="">
      <xdr:nvGraphicFramePr>
        <xdr:cNvPr id="2" name="Chart 1" descr="Balkendiagramm Kostenübersicht: Die Balken zeigen Bruttokosten, Bundesförderung, sowie Eigenkosten (nach Abzug der Förderung). Die Zahlen entsprechen der Tabel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chargingproject.com/ladeinfrastruktur/tiefgarage-wallbox-kosten-73-angebote-im-detaillierten-vergleich/" TargetMode="External"/><Relationship Id="rId2" Type="http://schemas.openxmlformats.org/officeDocument/2006/relationships/hyperlink" Target="https://www.adac.de/rund-ums-fahrzeug/elektromobilitaet/laden/foerderung-wallbox/" TargetMode="External"/><Relationship Id="rId1" Type="http://schemas.openxmlformats.org/officeDocument/2006/relationships/hyperlink" Target="https://laden-im-mehrparteienhaus.de/" TargetMode="External"/><Relationship Id="rId5" Type="http://schemas.openxmlformats.org/officeDocument/2006/relationships/hyperlink" Target="https://nationale-leitstelle.de/wp-content/uploads/2025/06/Neuauflage-Publikation-Mehrparteienhaeuser.pdf" TargetMode="External"/><Relationship Id="rId4" Type="http://schemas.openxmlformats.org/officeDocument/2006/relationships/hyperlink" Target="https://www.adac.de/fahrzeugwelt/wallbox/mehrfamilienh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100"/>
    <pageSetUpPr fitToPage="1"/>
  </sheetPr>
  <dimension ref="A1:H5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baseColWidth="10" defaultColWidth="8.6640625" defaultRowHeight="14.4" x14ac:dyDescent="0.3"/>
  <cols>
    <col min="1" max="1" width="2" customWidth="1"/>
    <col min="2" max="2" width="40" customWidth="1"/>
    <col min="3" max="3" width="20" customWidth="1"/>
    <col min="4" max="4" width="32" customWidth="1"/>
    <col min="5" max="5" width="2" customWidth="1"/>
    <col min="6" max="6" width="20" customWidth="1"/>
    <col min="7" max="8" width="22" customWidth="1"/>
  </cols>
  <sheetData>
    <row r="1" spans="1:4" ht="31.5" customHeight="1" x14ac:dyDescent="0.3">
      <c r="A1" s="35" t="s">
        <v>0</v>
      </c>
      <c r="B1" s="35"/>
      <c r="C1" s="35"/>
      <c r="D1" s="35"/>
    </row>
    <row r="2" spans="1:4" ht="15.75" customHeight="1" x14ac:dyDescent="0.3">
      <c r="A2" s="36" t="s">
        <v>1</v>
      </c>
      <c r="B2" s="36"/>
      <c r="C2" s="36"/>
      <c r="D2" s="36"/>
    </row>
    <row r="3" spans="1:4" ht="6" customHeight="1" x14ac:dyDescent="0.3"/>
    <row r="4" spans="1:4" ht="19.5" customHeight="1" x14ac:dyDescent="0.3">
      <c r="A4" s="37" t="s">
        <v>2</v>
      </c>
      <c r="B4" s="37"/>
      <c r="C4" s="37"/>
      <c r="D4" s="37"/>
    </row>
    <row r="5" spans="1:4" ht="15.75" customHeight="1" x14ac:dyDescent="0.3">
      <c r="B5" s="1" t="s">
        <v>3</v>
      </c>
      <c r="C5" s="2" t="s">
        <v>4</v>
      </c>
    </row>
    <row r="6" spans="1:4" ht="18" customHeight="1" x14ac:dyDescent="0.3">
      <c r="B6" s="3" t="s">
        <v>5</v>
      </c>
      <c r="C6" s="4">
        <v>6</v>
      </c>
    </row>
    <row r="7" spans="1:4" ht="18" customHeight="1" x14ac:dyDescent="0.3">
      <c r="B7" s="3" t="s">
        <v>6</v>
      </c>
      <c r="C7" s="4"/>
    </row>
    <row r="8" spans="1:4" ht="18" customHeight="1" x14ac:dyDescent="0.3">
      <c r="B8" s="3" t="s">
        <v>7</v>
      </c>
      <c r="C8" s="4"/>
    </row>
    <row r="9" spans="1:4" ht="18" customHeight="1" x14ac:dyDescent="0.3">
      <c r="B9" s="5" t="s">
        <v>8</v>
      </c>
      <c r="C9" s="6">
        <f>SUM(C6:C8)</f>
        <v>6</v>
      </c>
    </row>
    <row r="10" spans="1:4" ht="7.5" customHeight="1" x14ac:dyDescent="0.3"/>
    <row r="11" spans="1:4" ht="19.5" customHeight="1" x14ac:dyDescent="0.3">
      <c r="A11" s="37" t="s">
        <v>9</v>
      </c>
      <c r="B11" s="37"/>
      <c r="C11" s="37"/>
      <c r="D11" s="37"/>
    </row>
    <row r="12" spans="1:4" ht="18" customHeight="1" x14ac:dyDescent="0.3">
      <c r="B12" s="3" t="s">
        <v>10</v>
      </c>
      <c r="C12" s="7">
        <v>1279</v>
      </c>
      <c r="D12" s="8" t="s">
        <v>108</v>
      </c>
    </row>
    <row r="13" spans="1:4" ht="18" customHeight="1" x14ac:dyDescent="0.3">
      <c r="B13" s="3" t="s">
        <v>11</v>
      </c>
      <c r="C13" s="7">
        <v>749</v>
      </c>
      <c r="D13" s="8" t="s">
        <v>109</v>
      </c>
    </row>
    <row r="14" spans="1:4" ht="18" customHeight="1" x14ac:dyDescent="0.3">
      <c r="B14" s="5" t="s">
        <v>12</v>
      </c>
      <c r="C14" s="9">
        <f>C7*C12+C8*C13</f>
        <v>0</v>
      </c>
      <c r="D14" s="8" t="s">
        <v>13</v>
      </c>
    </row>
    <row r="15" spans="1:4" ht="7.5" customHeight="1" x14ac:dyDescent="0.3"/>
    <row r="16" spans="1:4" ht="19.5" customHeight="1" x14ac:dyDescent="0.3">
      <c r="A16" s="37" t="s">
        <v>14</v>
      </c>
      <c r="B16" s="37"/>
      <c r="C16" s="37"/>
      <c r="D16" s="37"/>
    </row>
    <row r="17" spans="1:4" ht="18" customHeight="1" x14ac:dyDescent="0.3">
      <c r="B17" s="3" t="s">
        <v>15</v>
      </c>
      <c r="C17" s="10" t="s">
        <v>43</v>
      </c>
      <c r="D17" s="8" t="s">
        <v>17</v>
      </c>
    </row>
    <row r="18" spans="1:4" ht="18" customHeight="1" x14ac:dyDescent="0.3">
      <c r="B18" s="3" t="s">
        <v>18</v>
      </c>
      <c r="C18" s="10" t="s">
        <v>44</v>
      </c>
      <c r="D18" s="8" t="s">
        <v>20</v>
      </c>
    </row>
    <row r="19" spans="1:4" ht="18" customHeight="1" x14ac:dyDescent="0.3">
      <c r="B19" s="3" t="s">
        <v>21</v>
      </c>
      <c r="C19" s="11">
        <f>INDEX($G$47:$H$49,MATCH(C18,$F$47:$F$49,0),MATCH(C17,$G$46:$H$46,0))</f>
        <v>2400</v>
      </c>
      <c r="D19" s="8" t="s">
        <v>22</v>
      </c>
    </row>
    <row r="20" spans="1:4" ht="18" customHeight="1" x14ac:dyDescent="0.3">
      <c r="B20" s="5" t="s">
        <v>23</v>
      </c>
      <c r="C20" s="9">
        <f>C9*C19</f>
        <v>14400</v>
      </c>
    </row>
    <row r="21" spans="1:4" ht="7.5" customHeight="1" x14ac:dyDescent="0.3"/>
    <row r="22" spans="1:4" ht="19.5" customHeight="1" x14ac:dyDescent="0.3">
      <c r="A22" s="37" t="s">
        <v>24</v>
      </c>
      <c r="B22" s="37"/>
      <c r="C22" s="37"/>
      <c r="D22" s="37"/>
    </row>
    <row r="23" spans="1:4" ht="18" customHeight="1" x14ac:dyDescent="0.3">
      <c r="B23" s="3" t="s">
        <v>25</v>
      </c>
      <c r="C23" s="11">
        <f>C6*1300</f>
        <v>7800</v>
      </c>
    </row>
    <row r="24" spans="1:4" ht="18" customHeight="1" x14ac:dyDescent="0.3">
      <c r="B24" s="3" t="s">
        <v>26</v>
      </c>
      <c r="C24" s="11">
        <f>C7*1500</f>
        <v>0</v>
      </c>
    </row>
    <row r="25" spans="1:4" ht="18" customHeight="1" x14ac:dyDescent="0.3">
      <c r="B25" s="3" t="s">
        <v>27</v>
      </c>
      <c r="C25" s="11">
        <f>C8*2000</f>
        <v>0</v>
      </c>
    </row>
    <row r="26" spans="1:4" ht="18" customHeight="1" x14ac:dyDescent="0.3">
      <c r="B26" s="5" t="s">
        <v>28</v>
      </c>
      <c r="C26" s="9">
        <f>MIN(SUM(C23:C25),C14+C20)</f>
        <v>7800</v>
      </c>
      <c r="D26" s="8" t="s">
        <v>29</v>
      </c>
    </row>
    <row r="27" spans="1:4" ht="40.200000000000003" customHeight="1" x14ac:dyDescent="0.3">
      <c r="B27" s="12" t="s">
        <v>30</v>
      </c>
      <c r="C27" s="12"/>
      <c r="D27" s="12"/>
    </row>
    <row r="28" spans="1:4" ht="7.5" customHeight="1" x14ac:dyDescent="0.3"/>
    <row r="29" spans="1:4" ht="21.75" customHeight="1" x14ac:dyDescent="0.3">
      <c r="A29" s="40" t="s">
        <v>31</v>
      </c>
      <c r="B29" s="40"/>
      <c r="C29" s="40"/>
      <c r="D29" s="40"/>
    </row>
    <row r="30" spans="1:4" ht="18" customHeight="1" x14ac:dyDescent="0.3">
      <c r="B30" s="13" t="s">
        <v>32</v>
      </c>
      <c r="C30" s="14">
        <f>C14</f>
        <v>0</v>
      </c>
      <c r="D30" s="15"/>
    </row>
    <row r="31" spans="1:4" ht="18" customHeight="1" x14ac:dyDescent="0.3">
      <c r="B31" s="13" t="s">
        <v>33</v>
      </c>
      <c r="C31" s="14">
        <f>C20</f>
        <v>14400</v>
      </c>
      <c r="D31" s="15"/>
    </row>
    <row r="32" spans="1:4" ht="3" customHeight="1" x14ac:dyDescent="0.3">
      <c r="B32" s="16"/>
      <c r="C32" s="16"/>
      <c r="D32" s="16"/>
    </row>
    <row r="33" spans="1:8" ht="21.75" customHeight="1" x14ac:dyDescent="0.3">
      <c r="B33" s="17" t="s">
        <v>34</v>
      </c>
      <c r="C33" s="18">
        <f>C30+C31</f>
        <v>14400</v>
      </c>
      <c r="D33" s="15"/>
    </row>
    <row r="34" spans="1:8" ht="18" customHeight="1" x14ac:dyDescent="0.3">
      <c r="B34" s="13" t="s">
        <v>35</v>
      </c>
      <c r="C34" s="14">
        <f>C26</f>
        <v>7800</v>
      </c>
      <c r="D34" s="15"/>
    </row>
    <row r="35" spans="1:8" ht="3" customHeight="1" x14ac:dyDescent="0.3">
      <c r="B35" s="16"/>
      <c r="C35" s="16"/>
      <c r="D35" s="16"/>
    </row>
    <row r="36" spans="1:8" ht="25.5" customHeight="1" x14ac:dyDescent="0.3">
      <c r="A36" s="41" t="s">
        <v>36</v>
      </c>
      <c r="B36" s="41"/>
      <c r="C36" s="19">
        <f>MAX(C33-C34,0)</f>
        <v>6600</v>
      </c>
      <c r="D36" s="20"/>
    </row>
    <row r="37" spans="1:8" ht="15.75" customHeight="1" x14ac:dyDescent="0.3">
      <c r="B37" s="21" t="s">
        <v>37</v>
      </c>
      <c r="C37" s="22">
        <f>IF((C7+C8)&gt;0,C36/(C7+C8),0)</f>
        <v>0</v>
      </c>
      <c r="D37" s="15"/>
    </row>
    <row r="38" spans="1:8" ht="15.75" customHeight="1" x14ac:dyDescent="0.3">
      <c r="B38" s="21" t="s">
        <v>38</v>
      </c>
      <c r="C38" s="23">
        <f>IF(C33&gt;0,C34/C33,0)</f>
        <v>0.54166666666666663</v>
      </c>
      <c r="D38" s="15"/>
    </row>
    <row r="39" spans="1:8" ht="7.5" customHeight="1" x14ac:dyDescent="0.3"/>
    <row r="40" spans="1:8" ht="19.5" customHeight="1" x14ac:dyDescent="0.3">
      <c r="B40" s="42" t="str">
        <f>IF(C38&gt;=0.4,"[Gut] Förderquote &gt; 40  —  Förderung deckt einen erheblichen Teil der Kosten.",IF(C38&gt;=0.2,"[Mittel] Förderquote 20–40  —  Förderung spürbar, Eigenanteil bleibt relevant.","[Hinweis] Förderquote &lt; 20  —  Individuelles WEG-Ladekonzept empfohlen."))</f>
        <v>[Gut] Förderquote &gt; 40  —  Förderung deckt einen erheblichen Teil der Kosten.</v>
      </c>
      <c r="C40" s="42"/>
      <c r="D40" s="42"/>
    </row>
    <row r="41" spans="1:8" ht="7.5" customHeight="1" x14ac:dyDescent="0.3"/>
    <row r="42" spans="1:8" ht="24" customHeight="1" x14ac:dyDescent="0.3">
      <c r="A42" s="38" t="s">
        <v>39</v>
      </c>
      <c r="B42" s="38"/>
      <c r="C42" s="38"/>
      <c r="D42" s="38"/>
    </row>
    <row r="43" spans="1:8" ht="12" customHeight="1" x14ac:dyDescent="0.3"/>
    <row r="44" spans="1:8" ht="19.5" customHeight="1" x14ac:dyDescent="0.3">
      <c r="A44" s="37" t="s">
        <v>40</v>
      </c>
      <c r="B44" s="37"/>
      <c r="C44" s="37"/>
      <c r="D44" s="37"/>
    </row>
    <row r="45" spans="1:8" ht="13.5" customHeight="1" x14ac:dyDescent="0.3">
      <c r="B45" s="39" t="s">
        <v>41</v>
      </c>
      <c r="C45" s="39"/>
      <c r="D45" s="39"/>
    </row>
    <row r="46" spans="1:8" ht="18" customHeight="1" x14ac:dyDescent="0.3">
      <c r="F46" s="24" t="s">
        <v>42</v>
      </c>
      <c r="G46" s="25" t="s">
        <v>16</v>
      </c>
      <c r="H46" s="25" t="s">
        <v>43</v>
      </c>
    </row>
    <row r="47" spans="1:8" ht="18" customHeight="1" x14ac:dyDescent="0.3">
      <c r="F47" s="26" t="s">
        <v>44</v>
      </c>
      <c r="G47" s="27">
        <v>3200</v>
      </c>
      <c r="H47" s="27">
        <v>2400</v>
      </c>
    </row>
    <row r="48" spans="1:8" ht="18" customHeight="1" x14ac:dyDescent="0.3">
      <c r="F48" s="26" t="s">
        <v>19</v>
      </c>
      <c r="G48" s="27">
        <v>2200</v>
      </c>
      <c r="H48" s="27">
        <v>1600</v>
      </c>
    </row>
    <row r="49" spans="6:8" ht="18" customHeight="1" x14ac:dyDescent="0.3">
      <c r="F49" s="26" t="s">
        <v>45</v>
      </c>
      <c r="G49" s="27">
        <v>1500</v>
      </c>
      <c r="H49" s="27">
        <v>1000</v>
      </c>
    </row>
    <row r="50" spans="6:8" ht="12" customHeight="1" x14ac:dyDescent="0.3">
      <c r="F50" s="28" t="s">
        <v>46</v>
      </c>
      <c r="G50" s="28"/>
      <c r="H50" s="28"/>
    </row>
    <row r="52" spans="6:8" ht="13.5" customHeight="1" x14ac:dyDescent="0.3">
      <c r="F52" s="29" t="s">
        <v>47</v>
      </c>
      <c r="G52" s="29" t="s">
        <v>48</v>
      </c>
    </row>
    <row r="53" spans="6:8" ht="13.5" customHeight="1" x14ac:dyDescent="0.3">
      <c r="F53" s="29" t="s">
        <v>49</v>
      </c>
      <c r="G53" s="30">
        <f>C33</f>
        <v>14400</v>
      </c>
    </row>
    <row r="54" spans="6:8" ht="13.5" customHeight="1" x14ac:dyDescent="0.3">
      <c r="F54" s="29" t="s">
        <v>50</v>
      </c>
      <c r="G54" s="30">
        <f>C34</f>
        <v>7800</v>
      </c>
    </row>
    <row r="55" spans="6:8" ht="13.5" customHeight="1" x14ac:dyDescent="0.3">
      <c r="F55" s="29" t="s">
        <v>51</v>
      </c>
      <c r="G55" s="30">
        <f>C36</f>
        <v>6600</v>
      </c>
    </row>
  </sheetData>
  <sheetProtection algorithmName="SHA-512" hashValue="EVn1H4kuGKaagw/1OotdpveC+NfuqWZkUIRfohY+mwVwoctAjf8mSbhwsObaULxWNIbuPhiFeU2SQcI/g/ALiQ==" saltValue="SG9750vn9k5syhRQvb8Ktw==" spinCount="100000" sheet="1" objects="1" scenarios="1"/>
  <protectedRanges>
    <protectedRange sqref="C6:C8 C12:C13 C17:C18" name="Bereich1"/>
  </protectedRanges>
  <mergeCells count="12">
    <mergeCell ref="A42:D42"/>
    <mergeCell ref="A44:D44"/>
    <mergeCell ref="B45:D45"/>
    <mergeCell ref="A22:D22"/>
    <mergeCell ref="A29:D29"/>
    <mergeCell ref="A36:B36"/>
    <mergeCell ref="B40:D40"/>
    <mergeCell ref="A1:D1"/>
    <mergeCell ref="A2:D2"/>
    <mergeCell ref="A4:D4"/>
    <mergeCell ref="A11:D11"/>
    <mergeCell ref="A16:D16"/>
  </mergeCells>
  <dataValidations count="2">
    <dataValidation type="list" showErrorMessage="1" sqref="C17" xr:uid="{00000000-0002-0000-0000-000000000000}">
      <formula1>"Sternverkabelung,Serielle Verkabelung"</formula1>
      <formula2>0</formula2>
    </dataValidation>
    <dataValidation type="list" showErrorMessage="1" sqref="C18" xr:uid="{00000000-0002-0000-0000-000001000000}">
      <formula1>"Vor 1990,1990–2009,Ab 2010"</formula1>
      <formula2>0</formula2>
    </dataValidation>
  </dataValidations>
  <pageMargins left="0.75" right="0.75" top="1" bottom="1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8E8E8"/>
  </sheetPr>
  <dimension ref="A1:C39"/>
  <sheetViews>
    <sheetView zoomScaleNormal="100" workbookViewId="0">
      <selection activeCell="C22" sqref="C22"/>
    </sheetView>
  </sheetViews>
  <sheetFormatPr baseColWidth="10" defaultColWidth="8.6640625" defaultRowHeight="14.4" x14ac:dyDescent="0.3"/>
  <cols>
    <col min="1" max="1" width="2" customWidth="1"/>
    <col min="2" max="2" width="24" customWidth="1"/>
    <col min="3" max="3" width="58" customWidth="1"/>
  </cols>
  <sheetData>
    <row r="1" spans="1:3" ht="27.75" customHeight="1" x14ac:dyDescent="0.3">
      <c r="A1" s="41" t="s">
        <v>52</v>
      </c>
      <c r="B1" s="41"/>
      <c r="C1" s="41"/>
    </row>
    <row r="2" spans="1:3" ht="15.75" customHeight="1" x14ac:dyDescent="0.3">
      <c r="A2" s="36" t="s">
        <v>53</v>
      </c>
      <c r="B2" s="36"/>
      <c r="C2" s="36"/>
    </row>
    <row r="4" spans="1:3" ht="19.5" customHeight="1" x14ac:dyDescent="0.3">
      <c r="A4" s="37" t="s">
        <v>54</v>
      </c>
      <c r="B4" s="37"/>
      <c r="C4" s="37"/>
    </row>
    <row r="5" spans="1:3" ht="15.75" customHeight="1" x14ac:dyDescent="0.3">
      <c r="B5" s="31" t="s">
        <v>55</v>
      </c>
      <c r="C5" s="32" t="s">
        <v>56</v>
      </c>
    </row>
    <row r="6" spans="1:3" ht="15.75" customHeight="1" x14ac:dyDescent="0.3">
      <c r="B6" s="31" t="s">
        <v>57</v>
      </c>
      <c r="C6" s="32" t="s">
        <v>58</v>
      </c>
    </row>
    <row r="7" spans="1:3" ht="15.75" customHeight="1" x14ac:dyDescent="0.3">
      <c r="B7" s="31" t="s">
        <v>59</v>
      </c>
      <c r="C7" s="32" t="s">
        <v>60</v>
      </c>
    </row>
    <row r="8" spans="1:3" ht="15.75" customHeight="1" x14ac:dyDescent="0.3">
      <c r="B8" s="31" t="s">
        <v>61</v>
      </c>
      <c r="C8" s="32" t="s">
        <v>62</v>
      </c>
    </row>
    <row r="9" spans="1:3" ht="15.75" customHeight="1" x14ac:dyDescent="0.3">
      <c r="B9" s="31" t="s">
        <v>63</v>
      </c>
      <c r="C9" s="32" t="s">
        <v>64</v>
      </c>
    </row>
    <row r="10" spans="1:3" ht="15.75" customHeight="1" x14ac:dyDescent="0.3">
      <c r="B10" s="31" t="s">
        <v>65</v>
      </c>
      <c r="C10" s="33" t="s">
        <v>66</v>
      </c>
    </row>
    <row r="11" spans="1:3" ht="15.75" customHeight="1" x14ac:dyDescent="0.3">
      <c r="B11" s="31" t="s">
        <v>67</v>
      </c>
      <c r="C11" s="33" t="s">
        <v>68</v>
      </c>
    </row>
    <row r="13" spans="1:3" ht="19.5" customHeight="1" x14ac:dyDescent="0.3">
      <c r="A13" s="37" t="s">
        <v>69</v>
      </c>
      <c r="B13" s="37"/>
      <c r="C13" s="37"/>
    </row>
    <row r="14" spans="1:3" ht="15.75" customHeight="1" x14ac:dyDescent="0.3">
      <c r="B14" s="31" t="s">
        <v>70</v>
      </c>
      <c r="C14" s="32" t="s">
        <v>71</v>
      </c>
    </row>
    <row r="15" spans="1:3" ht="15.75" customHeight="1" x14ac:dyDescent="0.3">
      <c r="B15" s="31" t="s">
        <v>72</v>
      </c>
      <c r="C15" s="32" t="s">
        <v>73</v>
      </c>
    </row>
    <row r="16" spans="1:3" ht="15.75" customHeight="1" x14ac:dyDescent="0.3">
      <c r="B16" s="31" t="s">
        <v>74</v>
      </c>
      <c r="C16" s="33" t="s">
        <v>75</v>
      </c>
    </row>
    <row r="17" spans="1:3" ht="15.75" customHeight="1" x14ac:dyDescent="0.3">
      <c r="B17" s="31" t="s">
        <v>76</v>
      </c>
      <c r="C17" s="32" t="s">
        <v>77</v>
      </c>
    </row>
    <row r="18" spans="1:3" ht="15.75" customHeight="1" x14ac:dyDescent="0.3">
      <c r="B18" s="31" t="s">
        <v>78</v>
      </c>
      <c r="C18" s="32" t="s">
        <v>79</v>
      </c>
    </row>
    <row r="19" spans="1:3" ht="15.75" customHeight="1" x14ac:dyDescent="0.3">
      <c r="B19" s="31" t="s">
        <v>80</v>
      </c>
      <c r="C19" s="33" t="s">
        <v>81</v>
      </c>
    </row>
    <row r="21" spans="1:3" ht="19.5" customHeight="1" x14ac:dyDescent="0.3">
      <c r="A21" s="37" t="s">
        <v>82</v>
      </c>
      <c r="B21" s="37"/>
      <c r="C21" s="37"/>
    </row>
    <row r="22" spans="1:3" ht="15.75" customHeight="1" x14ac:dyDescent="0.3">
      <c r="B22" s="31" t="s">
        <v>83</v>
      </c>
      <c r="C22" s="32" t="s">
        <v>84</v>
      </c>
    </row>
    <row r="23" spans="1:3" ht="15.75" customHeight="1" x14ac:dyDescent="0.3">
      <c r="B23" s="31" t="s">
        <v>85</v>
      </c>
      <c r="C23" s="32" t="s">
        <v>86</v>
      </c>
    </row>
    <row r="24" spans="1:3" ht="15.75" customHeight="1" x14ac:dyDescent="0.3">
      <c r="B24" s="31" t="s">
        <v>87</v>
      </c>
      <c r="C24" s="32" t="s">
        <v>88</v>
      </c>
    </row>
    <row r="25" spans="1:3" ht="15.75" customHeight="1" x14ac:dyDescent="0.3">
      <c r="B25" s="31" t="s">
        <v>89</v>
      </c>
      <c r="C25" s="32" t="s">
        <v>90</v>
      </c>
    </row>
    <row r="26" spans="1:3" ht="15.75" customHeight="1" x14ac:dyDescent="0.3">
      <c r="B26" s="31" t="s">
        <v>91</v>
      </c>
      <c r="C26" s="32" t="s">
        <v>92</v>
      </c>
    </row>
    <row r="27" spans="1:3" ht="15.75" customHeight="1" x14ac:dyDescent="0.3">
      <c r="B27" s="31" t="s">
        <v>93</v>
      </c>
      <c r="C27" s="33" t="s">
        <v>94</v>
      </c>
    </row>
    <row r="29" spans="1:3" ht="19.5" customHeight="1" x14ac:dyDescent="0.3">
      <c r="A29" s="37" t="s">
        <v>95</v>
      </c>
      <c r="B29" s="37"/>
      <c r="C29" s="37"/>
    </row>
    <row r="30" spans="1:3" ht="15.75" customHeight="1" x14ac:dyDescent="0.3">
      <c r="B30" s="31"/>
      <c r="C30" s="32" t="s">
        <v>96</v>
      </c>
    </row>
    <row r="31" spans="1:3" ht="15.75" customHeight="1" x14ac:dyDescent="0.3">
      <c r="B31" s="31"/>
      <c r="C31" s="32" t="s">
        <v>97</v>
      </c>
    </row>
    <row r="32" spans="1:3" ht="15.75" customHeight="1" x14ac:dyDescent="0.3">
      <c r="B32" s="31"/>
      <c r="C32" s="32" t="s">
        <v>98</v>
      </c>
    </row>
    <row r="33" spans="1:3" ht="15.75" customHeight="1" x14ac:dyDescent="0.3">
      <c r="B33" s="31"/>
      <c r="C33" s="32" t="s">
        <v>99</v>
      </c>
    </row>
    <row r="35" spans="1:3" ht="19.5" customHeight="1" x14ac:dyDescent="0.3">
      <c r="A35" s="37" t="s">
        <v>100</v>
      </c>
      <c r="B35" s="37"/>
      <c r="C35" s="37"/>
    </row>
    <row r="36" spans="1:3" ht="27.75" customHeight="1" x14ac:dyDescent="0.3">
      <c r="B36" s="31" t="s">
        <v>76</v>
      </c>
      <c r="C36" s="34" t="s">
        <v>101</v>
      </c>
    </row>
    <row r="37" spans="1:3" ht="27.75" customHeight="1" x14ac:dyDescent="0.3">
      <c r="B37" s="31" t="s">
        <v>102</v>
      </c>
      <c r="C37" s="34" t="s">
        <v>103</v>
      </c>
    </row>
    <row r="38" spans="1:3" ht="27.75" customHeight="1" x14ac:dyDescent="0.3">
      <c r="B38" s="31" t="s">
        <v>104</v>
      </c>
      <c r="C38" s="34" t="s">
        <v>105</v>
      </c>
    </row>
    <row r="39" spans="1:3" ht="27.75" customHeight="1" x14ac:dyDescent="0.3">
      <c r="B39" s="31" t="s">
        <v>106</v>
      </c>
      <c r="C39" s="34" t="s">
        <v>107</v>
      </c>
    </row>
  </sheetData>
  <sheetProtection algorithmName="SHA-512" hashValue="TrzqumNOnAfp+NdX9GkqOrs0TBs/RKPDh4wZV8jqzshoALVZvRZxQU86dj775aCLpCFixWhc3wU/qBqbB5KKOg==" saltValue="DALtuYXpXMMaxLefFUVE1g==" spinCount="100000" sheet="1" objects="1" scenarios="1"/>
  <mergeCells count="7">
    <mergeCell ref="A29:C29"/>
    <mergeCell ref="A35:C35"/>
    <mergeCell ref="A1:C1"/>
    <mergeCell ref="A2:C2"/>
    <mergeCell ref="A4:C4"/>
    <mergeCell ref="A13:C13"/>
    <mergeCell ref="A21:C21"/>
  </mergeCells>
  <hyperlinks>
    <hyperlink ref="C10" r:id="rId1" xr:uid="{00000000-0004-0000-0100-000000000000}"/>
    <hyperlink ref="C11" r:id="rId2" xr:uid="{00000000-0004-0000-0100-000001000000}"/>
    <hyperlink ref="C16" r:id="rId3" xr:uid="{00000000-0004-0000-0100-000002000000}"/>
    <hyperlink ref="C19" r:id="rId4" xr:uid="{00000000-0004-0000-0100-000003000000}"/>
    <hyperlink ref="C27" r:id="rId5" xr:uid="{00000000-0004-0000-0100-000004000000}"/>
  </hyperlink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c7e3778-8b6c-41cc-a760-ed46dc632a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372AA4887AC4499FD196B06952F61" ma:contentTypeVersion="20" ma:contentTypeDescription="Create a new document." ma:contentTypeScope="" ma:versionID="c8609d950958e82dd167a3934ee69613">
  <xsd:schema xmlns:xsd="http://www.w3.org/2001/XMLSchema" xmlns:xs="http://www.w3.org/2001/XMLSchema" xmlns:p="http://schemas.microsoft.com/office/2006/metadata/properties" xmlns:ns1="http://schemas.microsoft.com/sharepoint/v3" xmlns:ns2="6c7e3778-8b6c-41cc-a760-ed46dc632a21" xmlns:ns3="ac5bd542-8c56-4841-9ea9-a13085c24acb" targetNamespace="http://schemas.microsoft.com/office/2006/metadata/properties" ma:root="true" ma:fieldsID="6fbed5f1c6d4e8f8ac050939be8004ef" ns1:_="" ns2:_="" ns3:_="">
    <xsd:import namespace="http://schemas.microsoft.com/sharepoint/v3"/>
    <xsd:import namespace="6c7e3778-8b6c-41cc-a760-ed46dc632a21"/>
    <xsd:import namespace="ac5bd542-8c56-4841-9ea9-a13085c24a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e3778-8b6c-41cc-a760-ed46dc632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634ba-8483-4c31-8a72-f1b45ea47e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bd542-8c56-4841-9ea9-a13085c24ac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786F5-9E5D-42DE-BD9A-39280AC5897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c7e3778-8b6c-41cc-a760-ed46dc632a21"/>
  </ds:schemaRefs>
</ds:datastoreItem>
</file>

<file path=customXml/itemProps2.xml><?xml version="1.0" encoding="utf-8"?>
<ds:datastoreItem xmlns:ds="http://schemas.openxmlformats.org/officeDocument/2006/customXml" ds:itemID="{4B356AF4-3C4E-4C77-BB5A-EB9975B804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FE13F-2938-4250-BAFD-3F730EE33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7e3778-8b6c-41cc-a760-ed46dc632a21"/>
    <ds:schemaRef ds:uri="ac5bd542-8c56-4841-9ea9-a13085c24a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16</vt:i4>
      </vt:variant>
    </vt:vector>
  </HeadingPairs>
  <TitlesOfParts>
    <vt:vector size="18" baseType="lpstr">
      <vt:lpstr>Rechner</vt:lpstr>
      <vt:lpstr>Hinweise</vt:lpstr>
      <vt:lpstr>Baujahr</vt:lpstr>
      <vt:lpstr>Bruttokosten</vt:lpstr>
      <vt:lpstr>Rechner!Druckbereich</vt:lpstr>
      <vt:lpstr>Eigenkosten</vt:lpstr>
      <vt:lpstr>Eigenkosten_pro_SP</vt:lpstr>
      <vt:lpstr>Foerderquote</vt:lpstr>
      <vt:lpstr>Foerderung_Gesamt</vt:lpstr>
      <vt:lpstr>Inst_Gesamt</vt:lpstr>
      <vt:lpstr>Inst_Pauschale</vt:lpstr>
      <vt:lpstr>Preis_Bidi</vt:lpstr>
      <vt:lpstr>Preis_Wallbox</vt:lpstr>
      <vt:lpstr>SP_Bidi</vt:lpstr>
      <vt:lpstr>SP_Gesamt</vt:lpstr>
      <vt:lpstr>SP_Vorverkabelung</vt:lpstr>
      <vt:lpstr>SP_Wallbox</vt:lpstr>
      <vt:lpstr>Verkabelungstyp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MFH Wallbox-Foerderrechner</dc:title>
  <dc:subject/>
  <dc:creator>ADAC Fahrzeugwelt</dc:creator>
  <dc:description>Kostenrechner fuer Wallbox-Installationen in Mehrfamilienhaeusern. Berechnet Bruttokosten, Bundesfoerderung und Eigenkosten der WEG anhand von Stellplatzanzahl, Geraetepreisen, Verkabelungstyp und Baujahr. ADAC Fahrzeugwelt, Stand Q2 2026.</dc:description>
  <cp:lastModifiedBy>Rogalski, Martin Dr.</cp:lastModifiedBy>
  <cp:revision>1</cp:revision>
  <dcterms:created xsi:type="dcterms:W3CDTF">2026-05-12T08:00:46Z</dcterms:created>
  <dcterms:modified xsi:type="dcterms:W3CDTF">2026-06-02T06:16:27Z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0x01010047F372AA4887AC4499FD196B06952F61</vt:lpwstr>
  </property>
  <property fmtid="{D5CDD505-2E9C-101B-9397-08002B2CF9AE}" pid="3" name="MSIP_Label_2d37af7d-023d-4dfc-a150-245b16607fbf_Enabled">
    <vt:lpwstr>true</vt:lpwstr>
  </property>
  <property fmtid="{D5CDD505-2E9C-101B-9397-08002B2CF9AE}" pid="4" name="MSIP_Label_2d37af7d-023d-4dfc-a150-245b16607fbf_SetDate">
    <vt:lpwstr>2026-05-15T06:27:11Z</vt:lpwstr>
  </property>
  <property fmtid="{D5CDD505-2E9C-101B-9397-08002B2CF9AE}" pid="5" name="MSIP_Label_2d37af7d-023d-4dfc-a150-245b16607fbf_Method">
    <vt:lpwstr>Privileged</vt:lpwstr>
  </property>
  <property fmtid="{D5CDD505-2E9C-101B-9397-08002B2CF9AE}" pid="6" name="MSIP_Label_2d37af7d-023d-4dfc-a150-245b16607fbf_Name">
    <vt:lpwstr>vb_oeffentlich</vt:lpwstr>
  </property>
  <property fmtid="{D5CDD505-2E9C-101B-9397-08002B2CF9AE}" pid="7" name="MSIP_Label_2d37af7d-023d-4dfc-a150-245b16607fbf_SiteId">
    <vt:lpwstr>9186fbbe-fa2f-408b-b116-e9799f388136</vt:lpwstr>
  </property>
  <property fmtid="{D5CDD505-2E9C-101B-9397-08002B2CF9AE}" pid="8" name="MSIP_Label_2d37af7d-023d-4dfc-a150-245b16607fbf_ActionId">
    <vt:lpwstr>0851bb85-2d64-4636-8063-95630666f8e0</vt:lpwstr>
  </property>
  <property fmtid="{D5CDD505-2E9C-101B-9397-08002B2CF9AE}" pid="9" name="MSIP_Label_2d37af7d-023d-4dfc-a150-245b16607fbf_ContentBits">
    <vt:lpwstr>0</vt:lpwstr>
  </property>
  <property fmtid="{D5CDD505-2E9C-101B-9397-08002B2CF9AE}" pid="10" name="MSIP_Label_2d37af7d-023d-4dfc-a150-245b16607fbf_Tag">
    <vt:lpwstr>10, 0, 1, 1</vt:lpwstr>
  </property>
  <property fmtid="{D5CDD505-2E9C-101B-9397-08002B2CF9AE}" pid="11" name="MediaServiceImageTags">
    <vt:lpwstr/>
  </property>
</Properties>
</file>