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n\Documents\"/>
    </mc:Choice>
  </mc:AlternateContent>
  <bookViews>
    <workbookView xWindow="0" yWindow="0" windowWidth="10710" windowHeight="5660" activeTab="2"/>
  </bookViews>
  <sheets>
    <sheet name="Regnskap" sheetId="1" r:id="rId1"/>
    <sheet name="Status" sheetId="2" r:id="rId2"/>
    <sheet name="Resultat" sheetId="3" r:id="rId3"/>
  </sheets>
  <calcPr calcId="162913"/>
</workbook>
</file>

<file path=xl/calcChain.xml><?xml version="1.0" encoding="utf-8"?>
<calcChain xmlns="http://schemas.openxmlformats.org/spreadsheetml/2006/main">
  <c r="D10" i="2" l="1"/>
  <c r="C29" i="3"/>
  <c r="B29" i="3"/>
  <c r="B11" i="3"/>
  <c r="B9" i="3"/>
  <c r="B8" i="3"/>
  <c r="C27" i="3" l="1"/>
  <c r="C13" i="3" l="1"/>
  <c r="C8" i="1" l="1"/>
  <c r="C49" i="1" l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5" i="1"/>
  <c r="C15" i="1"/>
  <c r="C16" i="1"/>
  <c r="C17" i="1"/>
  <c r="C18" i="1"/>
  <c r="C19" i="1"/>
  <c r="C20" i="1"/>
  <c r="C21" i="1"/>
  <c r="C23" i="1"/>
  <c r="C24" i="1"/>
  <c r="C25" i="1"/>
  <c r="C28" i="1"/>
  <c r="C29" i="1"/>
  <c r="C30" i="1"/>
  <c r="C31" i="1"/>
  <c r="C33" i="1"/>
  <c r="C34" i="1"/>
  <c r="C35" i="1"/>
  <c r="C36" i="1"/>
  <c r="C37" i="1"/>
  <c r="C38" i="1"/>
  <c r="C39" i="1"/>
  <c r="C40" i="1"/>
  <c r="C42" i="1"/>
  <c r="C7" i="1"/>
  <c r="C9" i="1"/>
  <c r="C10" i="1"/>
  <c r="C11" i="1"/>
  <c r="C12" i="1"/>
  <c r="C13" i="1"/>
  <c r="C14" i="1"/>
  <c r="C6" i="1"/>
  <c r="C76" i="1" l="1"/>
  <c r="P74" i="1"/>
  <c r="B20" i="3" s="1"/>
  <c r="N74" i="1"/>
  <c r="B19" i="3" s="1"/>
  <c r="M74" i="1"/>
  <c r="B26" i="3" s="1"/>
  <c r="K74" i="1"/>
  <c r="B17" i="3" s="1"/>
  <c r="I74" i="1"/>
  <c r="B24" i="3" s="1"/>
  <c r="G74" i="1"/>
  <c r="B18" i="3" s="1"/>
  <c r="F74" i="1"/>
  <c r="B23" i="3" s="1"/>
  <c r="C77" i="1" l="1"/>
  <c r="C82" i="1"/>
  <c r="Q74" i="1" l="1"/>
  <c r="Q76" i="1" s="1"/>
  <c r="D76" i="1"/>
  <c r="N76" i="1" l="1"/>
  <c r="D77" i="1"/>
  <c r="B44" i="3" l="1"/>
  <c r="E15" i="2"/>
  <c r="E74" i="1"/>
  <c r="E76" i="1" s="1"/>
  <c r="E27" i="3" l="1"/>
  <c r="E13" i="3"/>
  <c r="L74" i="1"/>
  <c r="B25" i="3" s="1"/>
  <c r="T74" i="1"/>
  <c r="B36" i="3" l="1"/>
  <c r="B38" i="3" s="1"/>
  <c r="E29" i="3"/>
  <c r="V80" i="1"/>
  <c r="V79" i="1"/>
  <c r="D7" i="2" s="1"/>
  <c r="U4" i="1" l="1"/>
  <c r="T76" i="1"/>
  <c r="S74" i="1"/>
  <c r="R74" i="1"/>
  <c r="P76" i="1"/>
  <c r="O74" i="1"/>
  <c r="M76" i="1"/>
  <c r="L76" i="1"/>
  <c r="J74" i="1"/>
  <c r="I76" i="1"/>
  <c r="H74" i="1"/>
  <c r="H76" i="1" s="1"/>
  <c r="G76" i="1"/>
  <c r="Q81" i="1" l="1"/>
  <c r="S76" i="1"/>
  <c r="B13" i="3"/>
  <c r="Q82" i="1"/>
  <c r="B22" i="3"/>
  <c r="J76" i="1"/>
  <c r="B21" i="3"/>
  <c r="B27" i="3" s="1"/>
  <c r="C10" i="2"/>
  <c r="Q84" i="1"/>
  <c r="O76" i="1"/>
  <c r="U79" i="1"/>
  <c r="F76" i="1"/>
  <c r="U80" i="1"/>
  <c r="R76" i="1"/>
  <c r="K76" i="1"/>
  <c r="C7" i="2" l="1"/>
  <c r="E10" i="2"/>
  <c r="E7" i="2" l="1"/>
  <c r="C13" i="2"/>
</calcChain>
</file>

<file path=xl/comments1.xml><?xml version="1.0" encoding="utf-8"?>
<comments xmlns="http://schemas.openxmlformats.org/spreadsheetml/2006/main">
  <authors>
    <author>helgem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helgem:</t>
        </r>
        <r>
          <rPr>
            <sz val="9"/>
            <color indexed="81"/>
            <rFont val="Tahoma"/>
            <family val="2"/>
          </rPr>
          <t xml:space="preserve">
5994+528
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helgem:</t>
        </r>
        <r>
          <rPr>
            <sz val="9"/>
            <color indexed="81"/>
            <rFont val="Tahoma"/>
            <family val="2"/>
          </rPr>
          <t xml:space="preserve">
Ført støtte i frå S&amp;Fj. AP på 4.000 kr som inntekt i denne posten.
</t>
        </r>
      </text>
    </comment>
  </commentList>
</comments>
</file>

<file path=xl/sharedStrings.xml><?xml version="1.0" encoding="utf-8"?>
<sst xmlns="http://schemas.openxmlformats.org/spreadsheetml/2006/main" count="141" uniqueCount="104">
  <si>
    <t>Bilag</t>
  </si>
  <si>
    <t>Tekst</t>
  </si>
  <si>
    <t>Driftskonto</t>
  </si>
  <si>
    <t>Spare konto</t>
  </si>
  <si>
    <t>Fylkesårsmøte</t>
  </si>
  <si>
    <t>Off.tilskot</t>
  </si>
  <si>
    <t>Tilbake kont.</t>
  </si>
  <si>
    <t>Møte</t>
  </si>
  <si>
    <t>Gebyr</t>
  </si>
  <si>
    <t>Kasse</t>
  </si>
  <si>
    <t>Gåve</t>
  </si>
  <si>
    <t xml:space="preserve"> </t>
  </si>
  <si>
    <t>Budsjett</t>
  </si>
  <si>
    <t>Finans</t>
  </si>
  <si>
    <t>Påløpt</t>
  </si>
  <si>
    <t>Reise møte</t>
  </si>
  <si>
    <t>Kontorutg.</t>
  </si>
  <si>
    <t>Diverse</t>
  </si>
  <si>
    <t>Valkamp/verv</t>
  </si>
  <si>
    <t>Beholdning</t>
  </si>
  <si>
    <t>Inntekter</t>
  </si>
  <si>
    <t>Utgifter</t>
  </si>
  <si>
    <t>Så langt</t>
  </si>
  <si>
    <t>Rest</t>
  </si>
  <si>
    <t>Saldo/Disp.konto</t>
  </si>
  <si>
    <t>Offentlege tilskudd</t>
  </si>
  <si>
    <t>Tilbakeført kontingent DNA</t>
  </si>
  <si>
    <t>Finansinntekter</t>
  </si>
  <si>
    <t>Sum inntekter</t>
  </si>
  <si>
    <t>Kostnader</t>
  </si>
  <si>
    <t>Møtekostnader</t>
  </si>
  <si>
    <t>Årsmøte</t>
  </si>
  <si>
    <t>Gåver / Blomster</t>
  </si>
  <si>
    <t>Div. kostnader</t>
  </si>
  <si>
    <t>Valgkamp/Verving</t>
  </si>
  <si>
    <t xml:space="preserve">Gebyr banktenester </t>
  </si>
  <si>
    <t>Sum kostnader</t>
  </si>
  <si>
    <t>Årets resultat</t>
  </si>
  <si>
    <t>Resultat</t>
  </si>
  <si>
    <t>Bank 37000711439</t>
  </si>
  <si>
    <t>Bank 37001585232</t>
  </si>
  <si>
    <t>Førde Arbeiderparti</t>
  </si>
  <si>
    <t>*47</t>
  </si>
  <si>
    <t>*48</t>
  </si>
  <si>
    <t>*49</t>
  </si>
  <si>
    <t>*51</t>
  </si>
  <si>
    <t>*52</t>
  </si>
  <si>
    <t>*53</t>
  </si>
  <si>
    <t>*54</t>
  </si>
  <si>
    <t>Kortsiktig gjeld</t>
  </si>
  <si>
    <t>Sum egenkapital og gjeld</t>
  </si>
  <si>
    <t>Sum eigendelar</t>
  </si>
  <si>
    <t>Balanse:</t>
  </si>
  <si>
    <t>Mellomverande</t>
  </si>
  <si>
    <t>1. mai arrangement</t>
  </si>
  <si>
    <t>Sum</t>
  </si>
  <si>
    <t>Lotteri</t>
  </si>
  <si>
    <t>Reise/møte</t>
  </si>
  <si>
    <t>Annonsekostnader/sms</t>
  </si>
  <si>
    <t>Budsjett 2015</t>
  </si>
  <si>
    <t>Status pr.31.12.2014</t>
  </si>
  <si>
    <t>Diverse inntekter</t>
  </si>
  <si>
    <t xml:space="preserve">Saldo </t>
  </si>
  <si>
    <t>Anonse/SMS</t>
  </si>
  <si>
    <t>Sunnfj. Cafe og Catering AS</t>
  </si>
  <si>
    <t>Saldo 01.01.2017</t>
  </si>
  <si>
    <t>Sunnfj. Cafe og Catering AS Julebord</t>
  </si>
  <si>
    <t>AP Nettbutikk</t>
  </si>
  <si>
    <t>Førde Kommune</t>
  </si>
  <si>
    <t>Ap SMS</t>
  </si>
  <si>
    <t>Budsjett 2017</t>
  </si>
  <si>
    <t>Ivar Svensøy Gåve årsm.taler</t>
  </si>
  <si>
    <t>Bellies Blomster Årsmøte</t>
  </si>
  <si>
    <t>Røde Kors Førde Årsmøte</t>
  </si>
  <si>
    <t>AP nett butikk Jubilanter</t>
  </si>
  <si>
    <t>AP nettbutikk Jubilanter</t>
  </si>
  <si>
    <t>Fylkesmannen S&amp;F</t>
  </si>
  <si>
    <t>Sscandic Sunnfj. Hotel&amp;Spa</t>
  </si>
  <si>
    <t>AP SMS</t>
  </si>
  <si>
    <t>Førde Arbeiderparti - Rekneskap 2017</t>
  </si>
  <si>
    <t>Historie skriv/jubileum</t>
  </si>
  <si>
    <t>Jostein Vedvik</t>
  </si>
  <si>
    <t xml:space="preserve">Røde Kors </t>
  </si>
  <si>
    <t>Helene Vejlskov Vie</t>
  </si>
  <si>
    <t>røde kors</t>
  </si>
  <si>
    <t>Kari Daltveit</t>
  </si>
  <si>
    <t>Bjarte Kapstad</t>
  </si>
  <si>
    <t>Arbeiderpartiet</t>
  </si>
  <si>
    <t>arbeiderpartiet</t>
  </si>
  <si>
    <t>Sunnfjord Næringsutvikling</t>
  </si>
  <si>
    <t>Eko trykk</t>
  </si>
  <si>
    <t>Cecilie Brændmo</t>
  </si>
  <si>
    <t>Thor Erlend Mehammer</t>
  </si>
  <si>
    <t>Helge Robert Midtbø</t>
  </si>
  <si>
    <t>Arbeiderpartiet tilbf. Kont.</t>
  </si>
  <si>
    <t>Betaling julebord</t>
  </si>
  <si>
    <t>Renteinntekt</t>
  </si>
  <si>
    <t xml:space="preserve">                Rekneskap 2017 </t>
  </si>
  <si>
    <t>Renteintekt</t>
  </si>
  <si>
    <t>Rekneskap 2017</t>
  </si>
  <si>
    <t>Egenkapital 01.01.17</t>
  </si>
  <si>
    <t>Egenkapital 31.12.17</t>
  </si>
  <si>
    <t>Rente kapitalkonto</t>
  </si>
  <si>
    <t>Sogebok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</si>
</sst>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kr&quot;\ #,##0.00;[Red]&quot;kr&quot;\ \-#,##0.00"/>
    <numFmt numFmtId="165" formatCode="_ &quot;kr&quot;\ * #,##0.00_ ;_ &quot;kr&quot;\ * \-#,##0.00_ ;_ &quot;kr&quot;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1" xfId="1" applyFont="1" applyBorder="1"/>
    <xf numFmtId="165" fontId="0" fillId="0" borderId="1" xfId="0" applyNumberFormat="1" applyBorder="1"/>
    <xf numFmtId="165" fontId="0" fillId="0" borderId="0" xfId="0" applyNumberFormat="1"/>
    <xf numFmtId="0" fontId="0" fillId="0" borderId="5" xfId="0" applyBorder="1"/>
    <xf numFmtId="165" fontId="0" fillId="0" borderId="5" xfId="1" applyFont="1" applyBorder="1"/>
    <xf numFmtId="0" fontId="3" fillId="2" borderId="0" xfId="0" applyFont="1" applyFill="1"/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5" fillId="0" borderId="6" xfId="0" applyFont="1" applyBorder="1"/>
    <xf numFmtId="0" fontId="0" fillId="0" borderId="7" xfId="0" applyBorder="1"/>
    <xf numFmtId="165" fontId="5" fillId="0" borderId="7" xfId="0" applyNumberFormat="1" applyFont="1" applyBorder="1"/>
    <xf numFmtId="0" fontId="5" fillId="0" borderId="7" xfId="0" applyFont="1" applyBorder="1"/>
    <xf numFmtId="0" fontId="5" fillId="0" borderId="8" xfId="0" applyFont="1" applyBorder="1"/>
    <xf numFmtId="0" fontId="0" fillId="0" borderId="9" xfId="0" applyBorder="1"/>
    <xf numFmtId="165" fontId="5" fillId="3" borderId="7" xfId="0" applyNumberFormat="1" applyFont="1" applyFill="1" applyBorder="1"/>
    <xf numFmtId="0" fontId="0" fillId="0" borderId="10" xfId="0" applyBorder="1"/>
    <xf numFmtId="165" fontId="5" fillId="4" borderId="9" xfId="0" applyNumberFormat="1" applyFont="1" applyFill="1" applyBorder="1"/>
    <xf numFmtId="0" fontId="0" fillId="3" borderId="0" xfId="0" applyFill="1"/>
    <xf numFmtId="165" fontId="0" fillId="3" borderId="0" xfId="0" applyNumberFormat="1" applyFill="1"/>
    <xf numFmtId="0" fontId="0" fillId="0" borderId="1" xfId="0" applyBorder="1" applyAlignment="1">
      <alignment horizontal="center"/>
    </xf>
    <xf numFmtId="165" fontId="0" fillId="0" borderId="0" xfId="1" applyFont="1"/>
    <xf numFmtId="0" fontId="10" fillId="0" borderId="0" xfId="0" applyFont="1"/>
    <xf numFmtId="0" fontId="13" fillId="0" borderId="0" xfId="0" applyFont="1"/>
    <xf numFmtId="0" fontId="0" fillId="0" borderId="8" xfId="0" applyBorder="1"/>
    <xf numFmtId="0" fontId="0" fillId="0" borderId="6" xfId="0" applyBorder="1"/>
    <xf numFmtId="165" fontId="0" fillId="0" borderId="6" xfId="1" applyFont="1" applyBorder="1"/>
    <xf numFmtId="165" fontId="0" fillId="0" borderId="9" xfId="1" applyFont="1" applyBorder="1"/>
    <xf numFmtId="0" fontId="0" fillId="5" borderId="11" xfId="0" applyFill="1" applyBorder="1"/>
    <xf numFmtId="165" fontId="0" fillId="5" borderId="12" xfId="0" applyNumberFormat="1" applyFill="1" applyBorder="1"/>
    <xf numFmtId="165" fontId="0" fillId="5" borderId="13" xfId="0" applyNumberFormat="1" applyFill="1" applyBorder="1"/>
    <xf numFmtId="0" fontId="0" fillId="0" borderId="3" xfId="0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10" fillId="2" borderId="0" xfId="0" applyFont="1" applyFill="1"/>
    <xf numFmtId="165" fontId="0" fillId="6" borderId="9" xfId="0" applyNumberFormat="1" applyFill="1" applyBorder="1"/>
    <xf numFmtId="0" fontId="0" fillId="6" borderId="2" xfId="0" applyFill="1" applyBorder="1"/>
    <xf numFmtId="165" fontId="0" fillId="6" borderId="4" xfId="0" applyNumberFormat="1" applyFill="1" applyBorder="1"/>
    <xf numFmtId="165" fontId="0" fillId="0" borderId="14" xfId="1" applyFont="1" applyBorder="1"/>
    <xf numFmtId="165" fontId="0" fillId="5" borderId="15" xfId="0" applyNumberFormat="1" applyFill="1" applyBorder="1"/>
    <xf numFmtId="165" fontId="0" fillId="8" borderId="16" xfId="1" applyFont="1" applyFill="1" applyBorder="1"/>
    <xf numFmtId="165" fontId="0" fillId="8" borderId="1" xfId="1" applyFont="1" applyFill="1" applyBorder="1"/>
    <xf numFmtId="165" fontId="0" fillId="10" borderId="1" xfId="1" applyFont="1" applyFill="1" applyBorder="1"/>
    <xf numFmtId="165" fontId="0" fillId="10" borderId="17" xfId="1" applyFont="1" applyFill="1" applyBorder="1"/>
    <xf numFmtId="165" fontId="14" fillId="9" borderId="18" xfId="0" applyNumberFormat="1" applyFont="1" applyFill="1" applyBorder="1"/>
    <xf numFmtId="165" fontId="14" fillId="9" borderId="19" xfId="0" applyNumberFormat="1" applyFont="1" applyFill="1" applyBorder="1"/>
    <xf numFmtId="165" fontId="0" fillId="9" borderId="19" xfId="0" applyNumberFormat="1" applyFill="1" applyBorder="1"/>
    <xf numFmtId="165" fontId="0" fillId="2" borderId="19" xfId="0" applyNumberFormat="1" applyFill="1" applyBorder="1"/>
    <xf numFmtId="165" fontId="0" fillId="0" borderId="0" xfId="1" applyFont="1" applyBorder="1"/>
    <xf numFmtId="165" fontId="0" fillId="12" borderId="1" xfId="1" applyFont="1" applyFill="1" applyBorder="1"/>
    <xf numFmtId="0" fontId="0" fillId="12" borderId="1" xfId="0" applyFill="1" applyBorder="1"/>
    <xf numFmtId="165" fontId="14" fillId="2" borderId="19" xfId="0" applyNumberFormat="1" applyFont="1" applyFill="1" applyBorder="1"/>
    <xf numFmtId="165" fontId="0" fillId="2" borderId="20" xfId="0" applyNumberFormat="1" applyFill="1" applyBorder="1"/>
    <xf numFmtId="164" fontId="0" fillId="0" borderId="5" xfId="1" applyNumberFormat="1" applyFont="1" applyBorder="1"/>
    <xf numFmtId="0" fontId="15" fillId="0" borderId="1" xfId="0" applyFont="1" applyBorder="1"/>
    <xf numFmtId="0" fontId="16" fillId="0" borderId="1" xfId="0" applyFont="1" applyBorder="1"/>
    <xf numFmtId="165" fontId="0" fillId="0" borderId="21" xfId="1" applyFont="1" applyBorder="1"/>
    <xf numFmtId="165" fontId="0" fillId="0" borderId="22" xfId="1" applyFont="1" applyBorder="1"/>
    <xf numFmtId="165" fontId="0" fillId="0" borderId="23" xfId="1" applyFont="1" applyBorder="1"/>
    <xf numFmtId="165" fontId="0" fillId="0" borderId="24" xfId="1" applyFont="1" applyBorder="1"/>
    <xf numFmtId="165" fontId="0" fillId="0" borderId="3" xfId="0" applyNumberFormat="1" applyBorder="1" applyAlignment="1">
      <alignment horizontal="center"/>
    </xf>
    <xf numFmtId="165" fontId="0" fillId="0" borderId="5" xfId="1" applyNumberFormat="1" applyFont="1" applyBorder="1"/>
    <xf numFmtId="165" fontId="0" fillId="0" borderId="1" xfId="1" applyNumberFormat="1" applyFont="1" applyBorder="1"/>
    <xf numFmtId="165" fontId="0" fillId="12" borderId="1" xfId="1" applyNumberFormat="1" applyFont="1" applyFill="1" applyBorder="1"/>
    <xf numFmtId="165" fontId="0" fillId="0" borderId="6" xfId="1" applyNumberFormat="1" applyFont="1" applyBorder="1"/>
    <xf numFmtId="165" fontId="0" fillId="8" borderId="1" xfId="1" applyNumberFormat="1" applyFont="1" applyFill="1" applyBorder="1"/>
    <xf numFmtId="0" fontId="0" fillId="10" borderId="0" xfId="0" applyFill="1"/>
    <xf numFmtId="165" fontId="0" fillId="10" borderId="0" xfId="0" applyNumberFormat="1" applyFill="1"/>
    <xf numFmtId="0" fontId="0" fillId="2" borderId="0" xfId="0" applyFill="1"/>
    <xf numFmtId="165" fontId="0" fillId="2" borderId="0" xfId="0" applyNumberFormat="1" applyFill="1"/>
    <xf numFmtId="0" fontId="0" fillId="0" borderId="3" xfId="0" applyBorder="1" applyAlignment="1">
      <alignment horizontal="center" wrapText="1"/>
    </xf>
    <xf numFmtId="0" fontId="14" fillId="0" borderId="1" xfId="0" applyFont="1" applyBorder="1"/>
    <xf numFmtId="4" fontId="0" fillId="0" borderId="0" xfId="0" applyNumberFormat="1"/>
    <xf numFmtId="0" fontId="9" fillId="12" borderId="0" xfId="0" applyFont="1" applyFill="1" applyBorder="1" applyAlignment="1">
      <alignment horizontal="center"/>
    </xf>
    <xf numFmtId="0" fontId="9" fillId="12" borderId="0" xfId="0" applyFont="1" applyFill="1" applyBorder="1"/>
    <xf numFmtId="165" fontId="6" fillId="12" borderId="0" xfId="0" applyNumberFormat="1" applyFont="1" applyFill="1" applyBorder="1"/>
    <xf numFmtId="0" fontId="0" fillId="12" borderId="0" xfId="0" applyFill="1" applyBorder="1"/>
    <xf numFmtId="165" fontId="0" fillId="12" borderId="0" xfId="0" applyNumberFormat="1" applyFill="1" applyBorder="1"/>
    <xf numFmtId="165" fontId="0" fillId="12" borderId="0" xfId="1" applyFont="1" applyFill="1" applyBorder="1"/>
    <xf numFmtId="165" fontId="8" fillId="12" borderId="0" xfId="1" applyFont="1" applyFill="1" applyBorder="1"/>
    <xf numFmtId="165" fontId="8" fillId="12" borderId="0" xfId="0" applyNumberFormat="1" applyFont="1" applyFill="1" applyBorder="1"/>
    <xf numFmtId="165" fontId="6" fillId="12" borderId="0" xfId="1" applyFont="1" applyFill="1" applyBorder="1"/>
    <xf numFmtId="0" fontId="0" fillId="12" borderId="0" xfId="0" applyFill="1"/>
    <xf numFmtId="0" fontId="9" fillId="0" borderId="25" xfId="0" applyFont="1" applyBorder="1"/>
    <xf numFmtId="0" fontId="0" fillId="0" borderId="26" xfId="0" applyBorder="1"/>
    <xf numFmtId="165" fontId="0" fillId="7" borderId="26" xfId="0" applyNumberFormat="1" applyFill="1" applyBorder="1"/>
    <xf numFmtId="165" fontId="0" fillId="12" borderId="26" xfId="0" applyNumberFormat="1" applyFill="1" applyBorder="1"/>
    <xf numFmtId="165" fontId="0" fillId="7" borderId="26" xfId="1" applyFont="1" applyFill="1" applyBorder="1"/>
    <xf numFmtId="0" fontId="0" fillId="0" borderId="27" xfId="0" applyBorder="1"/>
    <xf numFmtId="165" fontId="0" fillId="0" borderId="26" xfId="0" applyNumberFormat="1" applyBorder="1"/>
    <xf numFmtId="165" fontId="8" fillId="0" borderId="26" xfId="0" applyNumberFormat="1" applyFont="1" applyBorder="1"/>
    <xf numFmtId="0" fontId="0" fillId="11" borderId="26" xfId="0" applyFill="1" applyBorder="1"/>
    <xf numFmtId="165" fontId="6" fillId="11" borderId="28" xfId="0" applyNumberFormat="1" applyFont="1" applyFill="1" applyBorder="1"/>
    <xf numFmtId="0" fontId="7" fillId="0" borderId="8" xfId="0" applyFont="1" applyBorder="1"/>
    <xf numFmtId="0" fontId="8" fillId="0" borderId="8" xfId="0" applyFont="1" applyBorder="1"/>
    <xf numFmtId="0" fontId="10" fillId="5" borderId="8" xfId="0" applyFont="1" applyFill="1" applyBorder="1"/>
    <xf numFmtId="0" fontId="10" fillId="0" borderId="8" xfId="0" applyFont="1" applyBorder="1"/>
    <xf numFmtId="0" fontId="6" fillId="11" borderId="8" xfId="0" applyFont="1" applyFill="1" applyBorder="1"/>
    <xf numFmtId="0" fontId="9" fillId="0" borderId="25" xfId="0" applyFont="1" applyBorder="1" applyAlignment="1">
      <alignment horizontal="center"/>
    </xf>
    <xf numFmtId="165" fontId="0" fillId="0" borderId="26" xfId="1" applyFont="1" applyBorder="1"/>
    <xf numFmtId="165" fontId="10" fillId="5" borderId="26" xfId="0" applyNumberFormat="1" applyFont="1" applyFill="1" applyBorder="1"/>
    <xf numFmtId="165" fontId="10" fillId="0" borderId="26" xfId="0" applyNumberFormat="1" applyFont="1" applyBorder="1"/>
    <xf numFmtId="165" fontId="10" fillId="0" borderId="27" xfId="0" applyNumberFormat="1" applyFont="1" applyBorder="1"/>
    <xf numFmtId="165" fontId="8" fillId="0" borderId="26" xfId="1" applyFont="1" applyBorder="1"/>
    <xf numFmtId="165" fontId="6" fillId="11" borderId="26" xfId="1" applyFont="1" applyFill="1" applyBorder="1"/>
    <xf numFmtId="165" fontId="6" fillId="11" borderId="28" xfId="1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zoomScale="70" zoomScaleNormal="70" workbookViewId="0">
      <pane ySplit="3" topLeftCell="A49" activePane="bottomLeft" state="frozen"/>
      <selection pane="bottomLeft" activeCell="C97" sqref="C97"/>
    </sheetView>
  </sheetViews>
  <sheetFormatPr baseColWidth="10" defaultRowHeight="14.5" x14ac:dyDescent="0.35"/>
  <cols>
    <col min="1" max="1" width="5.54296875" customWidth="1"/>
    <col min="2" max="2" width="30.54296875" customWidth="1"/>
    <col min="3" max="3" width="15.36328125" customWidth="1"/>
    <col min="4" max="4" width="15.08984375" bestFit="1" customWidth="1"/>
    <col min="5" max="5" width="16" customWidth="1"/>
    <col min="6" max="7" width="13.90625" bestFit="1" customWidth="1"/>
    <col min="8" max="8" width="15.6328125" customWidth="1"/>
    <col min="9" max="9" width="14.453125" bestFit="1" customWidth="1"/>
    <col min="10" max="10" width="13.08984375" bestFit="1" customWidth="1"/>
    <col min="11" max="11" width="14.6328125" style="7" customWidth="1"/>
    <col min="13" max="13" width="14.6328125" customWidth="1"/>
    <col min="14" max="14" width="13.54296875" customWidth="1"/>
    <col min="15" max="15" width="12.54296875" bestFit="1" customWidth="1"/>
    <col min="16" max="16" width="14.54296875" customWidth="1"/>
    <col min="17" max="17" width="16.08984375" customWidth="1"/>
    <col min="18" max="18" width="14.90625" bestFit="1" customWidth="1"/>
    <col min="19" max="19" width="14.453125" bestFit="1" customWidth="1"/>
    <col min="20" max="20" width="13.54296875" bestFit="1" customWidth="1"/>
    <col min="21" max="21" width="14.90625" bestFit="1" customWidth="1"/>
    <col min="22" max="22" width="14.36328125" bestFit="1" customWidth="1"/>
  </cols>
  <sheetData>
    <row r="1" spans="1:21" ht="31" x14ac:dyDescent="0.7">
      <c r="E1" s="10" t="s">
        <v>79</v>
      </c>
      <c r="F1" s="10"/>
      <c r="G1" s="10"/>
      <c r="H1" s="11"/>
      <c r="I1" s="11"/>
      <c r="J1" s="11"/>
    </row>
    <row r="2" spans="1:21" ht="15" thickBot="1" x14ac:dyDescent="0.4"/>
    <row r="3" spans="1:21" ht="29.5" thickBot="1" x14ac:dyDescent="0.4">
      <c r="A3" s="2" t="s">
        <v>0</v>
      </c>
      <c r="B3" s="3" t="s">
        <v>1</v>
      </c>
      <c r="C3" s="3" t="s">
        <v>2</v>
      </c>
      <c r="D3" s="36" t="s">
        <v>53</v>
      </c>
      <c r="E3" s="36" t="s">
        <v>3</v>
      </c>
      <c r="F3" s="37">
        <v>42491</v>
      </c>
      <c r="G3" s="36" t="s">
        <v>4</v>
      </c>
      <c r="H3" s="36" t="s">
        <v>16</v>
      </c>
      <c r="I3" s="36" t="s">
        <v>18</v>
      </c>
      <c r="J3" s="36" t="s">
        <v>15</v>
      </c>
      <c r="K3" s="65" t="s">
        <v>7</v>
      </c>
      <c r="L3" s="36" t="s">
        <v>8</v>
      </c>
      <c r="M3" s="75" t="s">
        <v>80</v>
      </c>
      <c r="N3" s="37" t="s">
        <v>63</v>
      </c>
      <c r="O3" s="36" t="s">
        <v>17</v>
      </c>
      <c r="P3" s="36" t="s">
        <v>10</v>
      </c>
      <c r="Q3" s="36" t="s">
        <v>56</v>
      </c>
      <c r="R3" s="36" t="s">
        <v>6</v>
      </c>
      <c r="S3" s="36" t="s">
        <v>5</v>
      </c>
      <c r="T3" s="38" t="s">
        <v>13</v>
      </c>
      <c r="U3" s="4" t="s">
        <v>19</v>
      </c>
    </row>
    <row r="4" spans="1:21" x14ac:dyDescent="0.35">
      <c r="A4" s="8"/>
      <c r="B4" s="8" t="s">
        <v>65</v>
      </c>
      <c r="C4" s="9">
        <v>25881.01</v>
      </c>
      <c r="D4" s="9">
        <v>0</v>
      </c>
      <c r="E4" s="58">
        <v>173091</v>
      </c>
      <c r="F4" s="9"/>
      <c r="G4" s="9"/>
      <c r="H4" s="9"/>
      <c r="I4" s="9"/>
      <c r="J4" s="9"/>
      <c r="K4" s="66"/>
      <c r="L4" s="9"/>
      <c r="M4" s="5"/>
      <c r="N4" s="9"/>
      <c r="O4" s="9"/>
      <c r="P4" s="9"/>
      <c r="Q4" s="9"/>
      <c r="R4" s="9"/>
      <c r="S4" s="9"/>
      <c r="T4" s="9"/>
      <c r="U4" s="9">
        <f>SUM(C4:T4)</f>
        <v>198972.01</v>
      </c>
    </row>
    <row r="5" spans="1:21" x14ac:dyDescent="0.35">
      <c r="A5" s="25">
        <v>1</v>
      </c>
      <c r="B5" s="1" t="s">
        <v>66</v>
      </c>
      <c r="C5" s="5">
        <f>-SUM(D5:U5)</f>
        <v>-6303</v>
      </c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>
        <v>6303</v>
      </c>
      <c r="P5" s="5"/>
      <c r="Q5" s="5"/>
      <c r="R5" s="5"/>
      <c r="S5" s="5"/>
      <c r="T5" s="5"/>
      <c r="U5" s="5"/>
    </row>
    <row r="6" spans="1:21" x14ac:dyDescent="0.35">
      <c r="A6" s="25">
        <v>2</v>
      </c>
      <c r="B6" s="1" t="s">
        <v>64</v>
      </c>
      <c r="C6" s="5">
        <f>-SUM(D6:U6)</f>
        <v>-313</v>
      </c>
      <c r="D6" s="5"/>
      <c r="E6" s="5"/>
      <c r="F6" s="5"/>
      <c r="G6" s="5"/>
      <c r="H6" s="5"/>
      <c r="I6" s="5"/>
      <c r="J6" s="5"/>
      <c r="K6" s="6">
        <v>313</v>
      </c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35">
      <c r="A7" s="25">
        <v>3</v>
      </c>
      <c r="B7" s="1" t="s">
        <v>67</v>
      </c>
      <c r="C7" s="5">
        <f t="shared" ref="C7:C70" si="0">-SUM(D7:U7)</f>
        <v>-815</v>
      </c>
      <c r="D7" s="5"/>
      <c r="E7" s="5"/>
      <c r="F7" s="5"/>
      <c r="G7" s="5"/>
      <c r="H7" s="5"/>
      <c r="I7" s="5"/>
      <c r="J7" s="5"/>
      <c r="K7" s="67"/>
      <c r="L7" s="5"/>
      <c r="M7" s="5"/>
      <c r="N7" s="5"/>
      <c r="O7" s="5"/>
      <c r="P7" s="5">
        <v>815</v>
      </c>
      <c r="Q7" s="5"/>
      <c r="R7" s="5"/>
      <c r="S7" s="5"/>
      <c r="T7" s="5"/>
      <c r="U7" s="5"/>
    </row>
    <row r="8" spans="1:21" x14ac:dyDescent="0.35">
      <c r="A8" s="25">
        <v>4</v>
      </c>
      <c r="B8" s="1" t="s">
        <v>68</v>
      </c>
      <c r="C8" s="5">
        <f>-SUM(D8:U8)</f>
        <v>-950</v>
      </c>
      <c r="D8" s="5"/>
      <c r="E8" s="5"/>
      <c r="F8" s="5"/>
      <c r="G8" s="5"/>
      <c r="H8" s="5"/>
      <c r="I8" s="5"/>
      <c r="J8" s="5">
        <v>950</v>
      </c>
      <c r="K8" s="67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x14ac:dyDescent="0.35">
      <c r="A9" s="25">
        <v>5</v>
      </c>
      <c r="B9" s="1" t="s">
        <v>69</v>
      </c>
      <c r="C9" s="5">
        <f t="shared" si="0"/>
        <v>-461.5</v>
      </c>
      <c r="D9" s="5"/>
      <c r="E9" s="5"/>
      <c r="F9" s="5"/>
      <c r="G9" s="5"/>
      <c r="H9" s="5"/>
      <c r="I9" s="5"/>
      <c r="J9" s="5"/>
      <c r="K9" s="67"/>
      <c r="L9" s="5"/>
      <c r="M9" s="5"/>
      <c r="N9" s="5">
        <v>461.5</v>
      </c>
      <c r="O9" s="5"/>
      <c r="P9" s="5"/>
      <c r="Q9" s="5"/>
      <c r="R9" s="5"/>
      <c r="S9" s="5"/>
      <c r="T9" s="5"/>
      <c r="U9" s="5"/>
    </row>
    <row r="10" spans="1:21" x14ac:dyDescent="0.35">
      <c r="A10" s="25">
        <v>6</v>
      </c>
      <c r="B10" s="1" t="s">
        <v>71</v>
      </c>
      <c r="C10" s="5">
        <f t="shared" si="0"/>
        <v>-214</v>
      </c>
      <c r="D10" s="5"/>
      <c r="E10" s="5"/>
      <c r="F10" s="5"/>
      <c r="G10" s="5"/>
      <c r="H10" s="5"/>
      <c r="I10" s="5"/>
      <c r="J10" s="5"/>
      <c r="K10" s="67"/>
      <c r="L10" s="5"/>
      <c r="M10" s="5"/>
      <c r="N10" s="5"/>
      <c r="O10" s="5"/>
      <c r="P10" s="5">
        <v>214</v>
      </c>
      <c r="Q10" s="5"/>
      <c r="R10" s="5"/>
      <c r="S10" s="5"/>
      <c r="T10" s="5"/>
      <c r="U10" s="5"/>
    </row>
    <row r="11" spans="1:21" x14ac:dyDescent="0.35">
      <c r="A11" s="25">
        <v>7</v>
      </c>
      <c r="B11" s="1" t="s">
        <v>74</v>
      </c>
      <c r="C11" s="5">
        <f t="shared" si="0"/>
        <v>-199</v>
      </c>
      <c r="D11" s="5"/>
      <c r="E11" s="5"/>
      <c r="F11" s="5"/>
      <c r="G11" s="5"/>
      <c r="H11" s="5"/>
      <c r="I11" s="5"/>
      <c r="J11" s="5"/>
      <c r="K11" s="67"/>
      <c r="L11" s="5"/>
      <c r="M11" s="5"/>
      <c r="N11" s="5"/>
      <c r="O11" s="5"/>
      <c r="P11" s="5">
        <v>199</v>
      </c>
      <c r="Q11" s="5"/>
      <c r="R11" s="5"/>
      <c r="S11" s="5"/>
      <c r="T11" s="5"/>
      <c r="U11" s="5"/>
    </row>
    <row r="12" spans="1:21" x14ac:dyDescent="0.35">
      <c r="A12" s="25">
        <v>8</v>
      </c>
      <c r="B12" s="1" t="s">
        <v>75</v>
      </c>
      <c r="C12" s="5">
        <f t="shared" si="0"/>
        <v>-1575</v>
      </c>
      <c r="D12" s="5"/>
      <c r="E12" s="5"/>
      <c r="F12" s="5"/>
      <c r="G12" s="5"/>
      <c r="H12" s="5"/>
      <c r="I12" s="5"/>
      <c r="J12" s="5"/>
      <c r="K12" s="67"/>
      <c r="L12" s="5"/>
      <c r="M12" s="5"/>
      <c r="N12" s="5"/>
      <c r="O12" s="5"/>
      <c r="P12" s="5">
        <v>1575</v>
      </c>
      <c r="Q12" s="5"/>
      <c r="R12" s="5"/>
      <c r="S12" s="5"/>
      <c r="T12" s="5"/>
      <c r="U12" s="5"/>
    </row>
    <row r="13" spans="1:21" x14ac:dyDescent="0.35">
      <c r="A13" s="25">
        <v>9</v>
      </c>
      <c r="B13" s="1" t="s">
        <v>73</v>
      </c>
      <c r="C13" s="5">
        <f t="shared" si="0"/>
        <v>-450</v>
      </c>
      <c r="D13" s="5"/>
      <c r="E13" s="5"/>
      <c r="F13" s="5"/>
      <c r="G13" s="5"/>
      <c r="H13" s="5"/>
      <c r="I13" s="5"/>
      <c r="J13" s="5"/>
      <c r="K13" s="67">
        <v>450</v>
      </c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35">
      <c r="A14" s="25">
        <v>10</v>
      </c>
      <c r="B14" s="1" t="s">
        <v>72</v>
      </c>
      <c r="C14" s="5">
        <f t="shared" si="0"/>
        <v>-724</v>
      </c>
      <c r="D14" s="5"/>
      <c r="E14" s="5"/>
      <c r="F14" s="5"/>
      <c r="G14" s="5"/>
      <c r="H14" s="5"/>
      <c r="I14" s="5"/>
      <c r="J14" s="5"/>
      <c r="K14" s="67"/>
      <c r="L14" s="5"/>
      <c r="M14" s="5"/>
      <c r="N14" s="5"/>
      <c r="P14" s="5">
        <v>724</v>
      </c>
      <c r="Q14" s="5"/>
      <c r="R14" s="5"/>
      <c r="S14" s="5"/>
      <c r="T14" s="5"/>
      <c r="U14" s="5"/>
    </row>
    <row r="15" spans="1:21" x14ac:dyDescent="0.35">
      <c r="A15" s="25">
        <v>11</v>
      </c>
      <c r="B15" s="1" t="s">
        <v>76</v>
      </c>
      <c r="C15" s="5">
        <f t="shared" si="0"/>
        <v>25562.9</v>
      </c>
      <c r="D15" s="5"/>
      <c r="E15" s="5"/>
      <c r="F15" s="5"/>
      <c r="G15" s="5"/>
      <c r="H15" s="5"/>
      <c r="I15" s="5"/>
      <c r="J15" s="5"/>
      <c r="K15" s="67"/>
      <c r="L15" s="5"/>
      <c r="M15" s="5"/>
      <c r="N15" s="5"/>
      <c r="O15" s="5"/>
      <c r="P15" s="5"/>
      <c r="Q15" s="5"/>
      <c r="R15" s="5"/>
      <c r="S15" s="5">
        <v>-25562.9</v>
      </c>
      <c r="T15" s="5"/>
      <c r="U15" s="5"/>
    </row>
    <row r="16" spans="1:21" x14ac:dyDescent="0.35">
      <c r="A16" s="25">
        <v>12</v>
      </c>
      <c r="B16" s="1" t="s">
        <v>77</v>
      </c>
      <c r="C16" s="5">
        <f t="shared" si="0"/>
        <v>-10800</v>
      </c>
      <c r="D16" s="5"/>
      <c r="E16" s="5"/>
      <c r="F16" s="5"/>
      <c r="G16" s="5">
        <v>10800</v>
      </c>
      <c r="H16" s="5"/>
      <c r="I16" s="5"/>
      <c r="J16" s="5"/>
      <c r="K16" s="67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35">
      <c r="A17" s="25">
        <v>13</v>
      </c>
      <c r="B17" s="1" t="s">
        <v>78</v>
      </c>
      <c r="C17" s="5">
        <f t="shared" si="0"/>
        <v>-442.5</v>
      </c>
      <c r="D17" s="5"/>
      <c r="E17" s="5"/>
      <c r="F17" s="5"/>
      <c r="G17" s="5"/>
      <c r="H17" s="5"/>
      <c r="I17" s="5"/>
      <c r="J17" s="5"/>
      <c r="K17" s="67"/>
      <c r="L17" s="5"/>
      <c r="M17" s="5"/>
      <c r="N17" s="5">
        <v>442.5</v>
      </c>
      <c r="O17" s="5"/>
      <c r="P17" s="5"/>
      <c r="Q17" s="5"/>
      <c r="R17" s="5"/>
      <c r="S17" s="5"/>
      <c r="T17" s="5"/>
      <c r="U17" s="5"/>
    </row>
    <row r="18" spans="1:21" x14ac:dyDescent="0.35">
      <c r="A18" s="25">
        <v>14</v>
      </c>
      <c r="B18" s="1" t="s">
        <v>93</v>
      </c>
      <c r="C18" s="5">
        <f t="shared" si="0"/>
        <v>-3882</v>
      </c>
      <c r="D18" s="5"/>
      <c r="E18" s="5"/>
      <c r="F18" s="5"/>
      <c r="G18" s="5"/>
      <c r="H18" s="5"/>
      <c r="I18" s="5"/>
      <c r="J18" s="5">
        <v>3882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35">
      <c r="A19" s="25">
        <v>15</v>
      </c>
      <c r="B19" s="1" t="s">
        <v>81</v>
      </c>
      <c r="C19" s="5">
        <f t="shared" si="0"/>
        <v>-1000</v>
      </c>
      <c r="D19" s="5"/>
      <c r="E19" s="5"/>
      <c r="F19" s="5"/>
      <c r="G19" s="5"/>
      <c r="H19" s="5"/>
      <c r="I19" s="5"/>
      <c r="J19" s="5"/>
      <c r="K19" s="68"/>
      <c r="L19" s="5"/>
      <c r="M19" s="5"/>
      <c r="N19" s="5"/>
      <c r="O19" s="5"/>
      <c r="P19" s="5">
        <v>1000</v>
      </c>
      <c r="Q19" s="5"/>
      <c r="R19" s="5"/>
      <c r="S19" s="5"/>
      <c r="T19" s="5"/>
      <c r="U19" s="5"/>
    </row>
    <row r="20" spans="1:21" x14ac:dyDescent="0.35">
      <c r="A20" s="25">
        <v>16</v>
      </c>
      <c r="B20" s="1" t="s">
        <v>82</v>
      </c>
      <c r="C20" s="5">
        <f t="shared" si="0"/>
        <v>-650</v>
      </c>
      <c r="D20" s="5"/>
      <c r="E20" s="5"/>
      <c r="F20" s="5">
        <v>650</v>
      </c>
      <c r="G20" s="5"/>
      <c r="H20" s="5"/>
      <c r="I20" s="5"/>
      <c r="J20" s="5"/>
      <c r="K20" s="67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35">
      <c r="A21" s="25">
        <v>17</v>
      </c>
      <c r="B21" s="1" t="s">
        <v>83</v>
      </c>
      <c r="C21" s="5">
        <f t="shared" si="0"/>
        <v>-1505.89</v>
      </c>
      <c r="D21" s="5"/>
      <c r="E21" s="5"/>
      <c r="F21" s="5">
        <v>1505.89</v>
      </c>
      <c r="G21" s="5"/>
      <c r="H21" s="5"/>
      <c r="I21" s="5"/>
      <c r="J21" s="5"/>
      <c r="K21" s="67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x14ac:dyDescent="0.35">
      <c r="A22" s="25">
        <v>18</v>
      </c>
      <c r="B22" s="1" t="s">
        <v>84</v>
      </c>
      <c r="C22" s="5">
        <v>-650</v>
      </c>
      <c r="D22" s="5"/>
      <c r="E22" s="5"/>
      <c r="F22" s="5">
        <v>650</v>
      </c>
      <c r="G22" s="5"/>
      <c r="H22" s="5"/>
      <c r="I22" s="5"/>
      <c r="J22" s="5"/>
      <c r="K22" s="68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x14ac:dyDescent="0.35">
      <c r="A23" s="25">
        <v>19</v>
      </c>
      <c r="B23" s="1" t="s">
        <v>85</v>
      </c>
      <c r="C23" s="5">
        <f t="shared" si="0"/>
        <v>-565.6</v>
      </c>
      <c r="D23" s="5"/>
      <c r="E23" s="5"/>
      <c r="F23" s="5"/>
      <c r="G23" s="5"/>
      <c r="H23" s="5"/>
      <c r="I23" s="5"/>
      <c r="J23" s="5"/>
      <c r="K23" s="67">
        <v>565.6</v>
      </c>
      <c r="L23" s="5"/>
      <c r="M23" s="5"/>
      <c r="N23" s="5"/>
      <c r="O23" s="5"/>
      <c r="P23" s="5"/>
      <c r="Q23" s="53"/>
      <c r="R23" s="5"/>
      <c r="S23" s="5"/>
      <c r="T23" s="5"/>
      <c r="U23" s="5"/>
    </row>
    <row r="24" spans="1:21" x14ac:dyDescent="0.35">
      <c r="A24" s="25">
        <v>20</v>
      </c>
      <c r="B24" s="1" t="s">
        <v>86</v>
      </c>
      <c r="C24" s="5">
        <f t="shared" si="0"/>
        <v>-525.22</v>
      </c>
      <c r="D24" s="5"/>
      <c r="E24" s="5"/>
      <c r="F24" s="5">
        <v>525.22</v>
      </c>
      <c r="G24" s="5"/>
      <c r="H24" s="5"/>
      <c r="I24" s="5"/>
      <c r="J24" s="5"/>
      <c r="K24" s="67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x14ac:dyDescent="0.35">
      <c r="A25" s="25">
        <v>21</v>
      </c>
      <c r="B25" s="1" t="s">
        <v>87</v>
      </c>
      <c r="C25" s="5">
        <f t="shared" si="0"/>
        <v>-445</v>
      </c>
      <c r="D25" s="5"/>
      <c r="E25" s="5"/>
      <c r="F25" s="5"/>
      <c r="G25" s="5"/>
      <c r="H25" s="5"/>
      <c r="I25" s="5"/>
      <c r="J25" s="5"/>
      <c r="K25" s="67"/>
      <c r="L25" s="5"/>
      <c r="M25" s="5"/>
      <c r="N25" s="5">
        <v>445</v>
      </c>
      <c r="O25" s="5"/>
      <c r="P25" s="5"/>
      <c r="Q25" s="5"/>
      <c r="R25" s="5"/>
      <c r="S25" s="5"/>
      <c r="T25" s="5"/>
      <c r="U25" s="5"/>
    </row>
    <row r="26" spans="1:21" x14ac:dyDescent="0.35">
      <c r="A26" s="25">
        <v>22</v>
      </c>
      <c r="B26" s="1" t="s">
        <v>88</v>
      </c>
      <c r="C26" s="5">
        <v>8220</v>
      </c>
      <c r="D26" s="5"/>
      <c r="E26" s="5"/>
      <c r="F26" s="5"/>
      <c r="G26" s="5"/>
      <c r="H26" s="5"/>
      <c r="I26" s="5"/>
      <c r="J26" s="5"/>
      <c r="K26" s="67"/>
      <c r="L26" s="5"/>
      <c r="M26" s="5"/>
      <c r="N26" s="54"/>
      <c r="O26" s="5"/>
      <c r="P26" s="5"/>
      <c r="Q26" s="5"/>
      <c r="R26" s="5">
        <v>-8220</v>
      </c>
      <c r="S26" s="5"/>
      <c r="T26" s="5"/>
      <c r="U26" s="5"/>
    </row>
    <row r="27" spans="1:21" x14ac:dyDescent="0.35">
      <c r="A27" s="25">
        <v>23</v>
      </c>
      <c r="B27" s="1" t="s">
        <v>87</v>
      </c>
      <c r="C27" s="5">
        <v>10960</v>
      </c>
      <c r="D27" s="5"/>
      <c r="E27" s="5"/>
      <c r="F27" s="5"/>
      <c r="G27" s="5"/>
      <c r="H27" s="5"/>
      <c r="I27" s="5"/>
      <c r="J27" s="5"/>
      <c r="K27" s="67"/>
      <c r="L27" s="5"/>
      <c r="M27" s="5"/>
      <c r="N27" s="5"/>
      <c r="O27" s="5"/>
      <c r="P27" s="5"/>
      <c r="Q27" s="5"/>
      <c r="R27" s="5">
        <v>-10960</v>
      </c>
      <c r="S27" s="5"/>
      <c r="T27" s="5"/>
      <c r="U27" s="5"/>
    </row>
    <row r="28" spans="1:21" x14ac:dyDescent="0.35">
      <c r="A28" s="25">
        <v>24</v>
      </c>
      <c r="B28" s="1" t="s">
        <v>87</v>
      </c>
      <c r="C28" s="5">
        <f t="shared" si="0"/>
        <v>-15</v>
      </c>
      <c r="D28" s="5"/>
      <c r="E28" s="5"/>
      <c r="F28" s="5"/>
      <c r="G28" s="5"/>
      <c r="H28" s="5"/>
      <c r="I28" s="5"/>
      <c r="J28" s="5"/>
      <c r="K28" s="67"/>
      <c r="L28" s="5"/>
      <c r="M28" s="5"/>
      <c r="N28" s="5">
        <v>15</v>
      </c>
      <c r="O28" s="5"/>
      <c r="P28" s="5"/>
      <c r="Q28" s="5"/>
      <c r="R28" s="5"/>
      <c r="S28" s="5"/>
      <c r="T28" s="5"/>
      <c r="U28" s="5"/>
    </row>
    <row r="29" spans="1:21" x14ac:dyDescent="0.35">
      <c r="A29" s="25">
        <v>25</v>
      </c>
      <c r="B29" s="55" t="s">
        <v>87</v>
      </c>
      <c r="C29" s="5">
        <f t="shared" si="0"/>
        <v>-179</v>
      </c>
      <c r="D29" s="54"/>
      <c r="E29" s="54"/>
      <c r="F29" s="54"/>
      <c r="G29" s="54"/>
      <c r="H29" s="54"/>
      <c r="I29" s="54"/>
      <c r="J29" s="54"/>
      <c r="K29" s="68"/>
      <c r="L29" s="5"/>
      <c r="M29" s="5"/>
      <c r="N29" s="5">
        <v>179</v>
      </c>
      <c r="O29" s="5"/>
      <c r="P29" s="5"/>
      <c r="Q29" s="5"/>
      <c r="R29" s="5"/>
      <c r="S29" s="5"/>
      <c r="T29" s="5"/>
      <c r="U29" s="5"/>
    </row>
    <row r="30" spans="1:21" x14ac:dyDescent="0.35">
      <c r="A30" s="25">
        <v>26</v>
      </c>
      <c r="B30" s="1" t="s">
        <v>68</v>
      </c>
      <c r="C30" s="5">
        <f t="shared" si="0"/>
        <v>12781.45</v>
      </c>
      <c r="D30" s="5"/>
      <c r="E30" s="5"/>
      <c r="F30" s="5"/>
      <c r="G30" s="5"/>
      <c r="H30" s="5"/>
      <c r="I30" s="5"/>
      <c r="J30" s="5"/>
      <c r="K30" s="67"/>
      <c r="L30" s="5"/>
      <c r="M30" s="5"/>
      <c r="N30" s="5"/>
      <c r="O30" s="5"/>
      <c r="P30" s="5"/>
      <c r="Q30" s="5"/>
      <c r="R30" s="5"/>
      <c r="S30" s="5">
        <v>-12781.45</v>
      </c>
      <c r="T30" s="5"/>
      <c r="U30" s="5"/>
    </row>
    <row r="31" spans="1:21" x14ac:dyDescent="0.35">
      <c r="A31" s="25">
        <v>27</v>
      </c>
      <c r="B31" s="1" t="s">
        <v>87</v>
      </c>
      <c r="C31" s="5">
        <f t="shared" si="0"/>
        <v>-179</v>
      </c>
      <c r="D31" s="5"/>
      <c r="E31" s="5"/>
      <c r="F31" s="5"/>
      <c r="G31" s="5"/>
      <c r="H31" s="5"/>
      <c r="I31" s="5"/>
      <c r="J31" s="5"/>
      <c r="K31" s="67"/>
      <c r="L31" s="5"/>
      <c r="M31" s="5"/>
      <c r="N31" s="5">
        <v>179</v>
      </c>
      <c r="O31" s="5"/>
      <c r="P31" s="5"/>
      <c r="Q31" s="5"/>
      <c r="R31" s="5"/>
      <c r="S31" s="5"/>
      <c r="T31" s="5"/>
      <c r="U31" s="5"/>
    </row>
    <row r="32" spans="1:21" x14ac:dyDescent="0.35">
      <c r="A32" s="25">
        <v>28</v>
      </c>
      <c r="B32" s="1" t="s">
        <v>89</v>
      </c>
      <c r="C32" s="5">
        <v>200</v>
      </c>
      <c r="D32" s="5"/>
      <c r="E32" s="5"/>
      <c r="F32" s="5"/>
      <c r="G32" s="5"/>
      <c r="H32" s="5"/>
      <c r="I32" s="5"/>
      <c r="J32" s="5"/>
      <c r="K32" s="67"/>
      <c r="L32" s="5"/>
      <c r="M32" s="5"/>
      <c r="N32" s="5"/>
      <c r="O32" s="5">
        <v>-200</v>
      </c>
      <c r="P32" s="5"/>
      <c r="Q32" s="5"/>
      <c r="R32" s="5"/>
      <c r="S32" s="5"/>
      <c r="T32" s="5"/>
      <c r="U32" s="5"/>
    </row>
    <row r="33" spans="1:21" x14ac:dyDescent="0.35">
      <c r="A33" s="25">
        <v>29</v>
      </c>
      <c r="B33" s="1" t="s">
        <v>87</v>
      </c>
      <c r="C33" s="5">
        <f t="shared" si="0"/>
        <v>-362</v>
      </c>
      <c r="D33" s="5"/>
      <c r="E33" s="5"/>
      <c r="F33" s="5"/>
      <c r="G33" s="5"/>
      <c r="H33" s="5"/>
      <c r="I33" s="5"/>
      <c r="J33" s="5"/>
      <c r="K33" s="67"/>
      <c r="L33" s="5"/>
      <c r="M33" s="5"/>
      <c r="N33" s="5">
        <v>362</v>
      </c>
      <c r="O33" s="5"/>
      <c r="P33" s="5"/>
      <c r="Q33" s="5"/>
      <c r="R33" s="5"/>
      <c r="S33" s="5"/>
      <c r="T33" s="5"/>
      <c r="U33" s="5"/>
    </row>
    <row r="34" spans="1:21" x14ac:dyDescent="0.35">
      <c r="A34" s="25">
        <v>30</v>
      </c>
      <c r="B34" s="1" t="s">
        <v>90</v>
      </c>
      <c r="C34" s="5">
        <f t="shared" si="0"/>
        <v>-7587.5</v>
      </c>
      <c r="D34" s="5"/>
      <c r="E34" s="5"/>
      <c r="F34" s="5"/>
      <c r="G34" s="5"/>
      <c r="H34" s="5"/>
      <c r="I34" s="5"/>
      <c r="J34" s="5"/>
      <c r="K34" s="67"/>
      <c r="L34" s="5"/>
      <c r="M34" s="5">
        <v>7587.5</v>
      </c>
      <c r="N34" s="5"/>
      <c r="O34" s="5"/>
      <c r="P34" s="5"/>
      <c r="Q34" s="5"/>
      <c r="R34" s="5"/>
      <c r="S34" s="5"/>
      <c r="T34" s="5"/>
      <c r="U34" s="5"/>
    </row>
    <row r="35" spans="1:21" x14ac:dyDescent="0.35">
      <c r="A35" s="25">
        <v>31</v>
      </c>
      <c r="B35" s="1" t="s">
        <v>87</v>
      </c>
      <c r="C35" s="5">
        <f t="shared" si="0"/>
        <v>-362</v>
      </c>
      <c r="D35" s="5"/>
      <c r="E35" s="5"/>
      <c r="F35" s="5"/>
      <c r="G35" s="5"/>
      <c r="H35" s="5"/>
      <c r="I35" s="5"/>
      <c r="J35" s="5"/>
      <c r="K35" s="67"/>
      <c r="L35" s="5"/>
      <c r="M35" s="5"/>
      <c r="N35" s="5">
        <v>362</v>
      </c>
      <c r="O35" s="5"/>
      <c r="P35" s="5"/>
      <c r="Q35" s="5"/>
      <c r="R35" s="5"/>
      <c r="S35" s="5"/>
      <c r="T35" s="5"/>
      <c r="U35" s="5"/>
    </row>
    <row r="36" spans="1:21" x14ac:dyDescent="0.35">
      <c r="A36" s="25">
        <v>32</v>
      </c>
      <c r="B36" s="1" t="s">
        <v>91</v>
      </c>
      <c r="C36" s="5">
        <f t="shared" si="0"/>
        <v>-164.59</v>
      </c>
      <c r="D36" s="5"/>
      <c r="E36" s="5"/>
      <c r="F36" s="5"/>
      <c r="G36" s="5"/>
      <c r="H36" s="5"/>
      <c r="I36" s="5">
        <v>164.59</v>
      </c>
      <c r="J36" s="5"/>
      <c r="K36" s="67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35">
      <c r="A37" s="25">
        <v>33</v>
      </c>
      <c r="B37" s="1" t="s">
        <v>87</v>
      </c>
      <c r="C37" s="5">
        <f t="shared" si="0"/>
        <v>-89.5</v>
      </c>
      <c r="D37" s="5"/>
      <c r="E37" s="5"/>
      <c r="F37" s="5"/>
      <c r="G37" s="5"/>
      <c r="H37" s="5"/>
      <c r="I37" s="5"/>
      <c r="J37" s="5"/>
      <c r="K37" s="67"/>
      <c r="L37" s="5"/>
      <c r="M37" s="5"/>
      <c r="N37" s="5">
        <v>89.5</v>
      </c>
      <c r="O37" s="5"/>
      <c r="P37" s="5"/>
      <c r="Q37" s="5"/>
      <c r="R37" s="5"/>
      <c r="S37" s="5"/>
      <c r="T37" s="5"/>
      <c r="U37" s="5"/>
    </row>
    <row r="38" spans="1:21" x14ac:dyDescent="0.35">
      <c r="A38" s="25">
        <v>34</v>
      </c>
      <c r="B38" s="1" t="s">
        <v>92</v>
      </c>
      <c r="C38" s="5">
        <f t="shared" si="0"/>
        <v>-577.1</v>
      </c>
      <c r="D38" s="5"/>
      <c r="E38" s="5"/>
      <c r="F38" s="5"/>
      <c r="G38" s="5"/>
      <c r="H38" s="5"/>
      <c r="I38" s="5">
        <v>577.1</v>
      </c>
      <c r="J38" s="5"/>
      <c r="K38" s="67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x14ac:dyDescent="0.35">
      <c r="A39" s="25">
        <v>35</v>
      </c>
      <c r="B39" s="1" t="s">
        <v>87</v>
      </c>
      <c r="C39" s="5">
        <f t="shared" si="0"/>
        <v>-177</v>
      </c>
      <c r="D39" s="5"/>
      <c r="E39" s="5"/>
      <c r="F39" s="5"/>
      <c r="G39" s="5"/>
      <c r="H39" s="5"/>
      <c r="I39" s="5"/>
      <c r="J39" s="5"/>
      <c r="K39" s="67"/>
      <c r="L39" s="5"/>
      <c r="M39" s="5"/>
      <c r="N39" s="5">
        <v>177</v>
      </c>
      <c r="O39" s="5"/>
      <c r="P39" s="5"/>
      <c r="Q39" s="5"/>
      <c r="R39" s="5"/>
      <c r="S39" s="5"/>
      <c r="T39" s="5"/>
      <c r="U39" s="5"/>
    </row>
    <row r="40" spans="1:21" x14ac:dyDescent="0.35">
      <c r="A40" s="25">
        <v>36</v>
      </c>
      <c r="B40" s="1" t="s">
        <v>85</v>
      </c>
      <c r="C40" s="5">
        <f t="shared" si="0"/>
        <v>-1509.39</v>
      </c>
      <c r="D40" s="5"/>
      <c r="E40" s="5"/>
      <c r="F40" s="5"/>
      <c r="G40" s="5"/>
      <c r="H40" s="5"/>
      <c r="I40" s="5">
        <v>1509.39</v>
      </c>
      <c r="J40" s="5"/>
      <c r="K40" s="67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35">
      <c r="A41" s="25">
        <v>37</v>
      </c>
      <c r="B41" s="1" t="s">
        <v>87</v>
      </c>
      <c r="C41" s="5">
        <v>-452.5</v>
      </c>
      <c r="D41" s="5"/>
      <c r="E41" s="5"/>
      <c r="F41" s="5"/>
      <c r="G41" s="5"/>
      <c r="H41" s="5"/>
      <c r="I41" s="5"/>
      <c r="J41" s="5"/>
      <c r="K41" s="68"/>
      <c r="L41" s="5"/>
      <c r="M41" s="5"/>
      <c r="N41" s="5">
        <v>452.5</v>
      </c>
      <c r="O41" s="5"/>
      <c r="P41" s="5"/>
      <c r="Q41" s="5"/>
      <c r="R41" s="5"/>
      <c r="S41" s="5"/>
      <c r="T41" s="5"/>
      <c r="U41" s="5"/>
    </row>
    <row r="42" spans="1:21" x14ac:dyDescent="0.35">
      <c r="A42" s="25">
        <v>38</v>
      </c>
      <c r="B42" s="1" t="s">
        <v>87</v>
      </c>
      <c r="C42" s="5">
        <f t="shared" si="0"/>
        <v>-1264</v>
      </c>
      <c r="D42" s="5"/>
      <c r="E42" s="5"/>
      <c r="F42" s="5"/>
      <c r="G42" s="5"/>
      <c r="H42" s="5"/>
      <c r="I42" s="5"/>
      <c r="J42" s="5"/>
      <c r="K42" s="67"/>
      <c r="L42" s="5"/>
      <c r="M42" s="5"/>
      <c r="N42" s="5">
        <v>1264</v>
      </c>
      <c r="O42" s="5"/>
      <c r="P42" s="5"/>
      <c r="Q42" s="5"/>
      <c r="R42" s="5"/>
      <c r="S42" s="5"/>
      <c r="T42" s="5"/>
      <c r="U42" s="5"/>
    </row>
    <row r="43" spans="1:21" x14ac:dyDescent="0.35">
      <c r="A43" s="25">
        <v>39</v>
      </c>
      <c r="B43" s="1" t="s">
        <v>94</v>
      </c>
      <c r="C43" s="5">
        <v>959.76</v>
      </c>
      <c r="D43" s="5"/>
      <c r="E43" s="5"/>
      <c r="F43" s="5"/>
      <c r="G43" s="5"/>
      <c r="H43" s="5"/>
      <c r="I43" s="5"/>
      <c r="J43" s="5"/>
      <c r="K43" s="67"/>
      <c r="L43" s="5"/>
      <c r="M43" s="5"/>
      <c r="N43" s="5"/>
      <c r="O43" s="5"/>
      <c r="P43" s="5"/>
      <c r="Q43" s="5"/>
      <c r="R43" s="5">
        <v>-959.76</v>
      </c>
      <c r="S43" s="5"/>
      <c r="T43" s="5"/>
      <c r="U43" s="5"/>
    </row>
    <row r="44" spans="1:21" x14ac:dyDescent="0.35">
      <c r="A44" s="25">
        <v>40</v>
      </c>
      <c r="B44" s="1" t="s">
        <v>94</v>
      </c>
      <c r="C44" s="5">
        <v>1279.68</v>
      </c>
      <c r="D44" s="5"/>
      <c r="E44" s="5"/>
      <c r="F44" s="5"/>
      <c r="G44" s="5"/>
      <c r="H44" s="5"/>
      <c r="I44" s="5"/>
      <c r="J44" s="5"/>
      <c r="K44" s="67"/>
      <c r="L44" s="5"/>
      <c r="M44" s="5"/>
      <c r="N44" s="5"/>
      <c r="O44" s="5"/>
      <c r="P44" s="5"/>
      <c r="Q44" s="5"/>
      <c r="R44" s="5">
        <v>-1279.68</v>
      </c>
      <c r="S44" s="5"/>
      <c r="T44" s="5"/>
      <c r="U44" s="5"/>
    </row>
    <row r="45" spans="1:21" x14ac:dyDescent="0.35">
      <c r="A45" s="25">
        <v>41</v>
      </c>
      <c r="B45" s="1" t="s">
        <v>95</v>
      </c>
      <c r="C45" s="5">
        <v>4000</v>
      </c>
      <c r="D45" s="5"/>
      <c r="E45" s="5"/>
      <c r="F45" s="5"/>
      <c r="G45" s="5"/>
      <c r="H45" s="5"/>
      <c r="I45" s="5"/>
      <c r="J45" s="5"/>
      <c r="K45" s="67"/>
      <c r="L45" s="5"/>
      <c r="M45" s="5"/>
      <c r="N45" s="5"/>
      <c r="O45" s="5">
        <v>-4000</v>
      </c>
      <c r="P45" s="5"/>
      <c r="Q45" s="5"/>
      <c r="R45" s="5"/>
      <c r="S45" s="5"/>
      <c r="T45" s="5"/>
      <c r="U45" s="5"/>
    </row>
    <row r="46" spans="1:21" x14ac:dyDescent="0.35">
      <c r="A46" s="25">
        <v>42</v>
      </c>
      <c r="B46" s="1" t="s">
        <v>96</v>
      </c>
      <c r="C46" s="5" t="s">
        <v>11</v>
      </c>
      <c r="D46" s="5"/>
      <c r="E46" s="5">
        <v>488</v>
      </c>
      <c r="F46" s="5"/>
      <c r="G46" s="5"/>
      <c r="H46" s="5"/>
      <c r="I46" s="5"/>
      <c r="J46" s="5"/>
      <c r="K46" s="67"/>
      <c r="L46" s="5"/>
      <c r="M46" s="5"/>
      <c r="N46" s="5"/>
      <c r="O46" s="5"/>
      <c r="P46" s="5"/>
      <c r="Q46" s="5"/>
      <c r="R46" s="5"/>
      <c r="S46" s="5"/>
      <c r="T46" s="5">
        <v>-488</v>
      </c>
      <c r="U46" s="5"/>
    </row>
    <row r="47" spans="1:21" x14ac:dyDescent="0.35">
      <c r="A47" s="25">
        <v>43</v>
      </c>
      <c r="B47" s="76" t="s">
        <v>8</v>
      </c>
      <c r="C47" s="5">
        <v>-78</v>
      </c>
      <c r="D47" s="5"/>
      <c r="E47" s="5"/>
      <c r="F47" s="5"/>
      <c r="G47" s="5"/>
      <c r="H47" s="5"/>
      <c r="I47" s="5"/>
      <c r="J47" s="5"/>
      <c r="K47" s="67"/>
      <c r="L47" s="5">
        <v>78</v>
      </c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35">
      <c r="A48" s="25">
        <v>44</v>
      </c>
      <c r="B48" s="76" t="s">
        <v>98</v>
      </c>
      <c r="C48" s="5">
        <v>20</v>
      </c>
      <c r="D48" s="5"/>
      <c r="E48" s="5"/>
      <c r="F48" s="5"/>
      <c r="G48" s="5"/>
      <c r="H48" s="5"/>
      <c r="I48" s="5"/>
      <c r="J48" s="5"/>
      <c r="K48" s="67"/>
      <c r="L48" s="5"/>
      <c r="M48" s="5"/>
      <c r="N48" s="5"/>
      <c r="O48" s="5"/>
      <c r="P48" s="5"/>
      <c r="Q48" s="5"/>
      <c r="R48" s="5"/>
      <c r="S48" s="5"/>
      <c r="T48" s="5">
        <v>-20</v>
      </c>
      <c r="U48" s="5"/>
    </row>
    <row r="49" spans="1:21" x14ac:dyDescent="0.35">
      <c r="A49" s="25">
        <v>45</v>
      </c>
      <c r="B49" s="60"/>
      <c r="C49" s="5">
        <f t="shared" si="0"/>
        <v>0</v>
      </c>
      <c r="D49" s="5"/>
      <c r="E49" s="5"/>
      <c r="F49" s="5"/>
      <c r="G49" s="5"/>
      <c r="H49" s="5"/>
      <c r="I49" s="5"/>
      <c r="J49" s="5"/>
      <c r="K49" s="67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35">
      <c r="A50" s="25">
        <v>46</v>
      </c>
      <c r="B50" s="60"/>
      <c r="C50" s="5">
        <f t="shared" si="0"/>
        <v>0</v>
      </c>
      <c r="D50" s="5"/>
      <c r="E50" s="5"/>
      <c r="F50" s="5"/>
      <c r="G50" s="5"/>
      <c r="H50" s="5"/>
      <c r="I50" s="5"/>
      <c r="J50" s="5"/>
      <c r="K50" s="67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35">
      <c r="A51" s="25" t="s">
        <v>42</v>
      </c>
      <c r="B51" s="60"/>
      <c r="C51" s="5">
        <f t="shared" si="0"/>
        <v>0</v>
      </c>
      <c r="D51" s="32"/>
      <c r="E51" s="5"/>
      <c r="F51" s="5"/>
      <c r="G51" s="5"/>
      <c r="H51" s="5"/>
      <c r="I51" s="5"/>
      <c r="J51" s="5"/>
      <c r="K51" s="67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35">
      <c r="A52" s="25" t="s">
        <v>43</v>
      </c>
      <c r="B52" s="60"/>
      <c r="C52" s="5">
        <f t="shared" si="0"/>
        <v>0</v>
      </c>
      <c r="D52" s="32"/>
      <c r="E52" s="5"/>
      <c r="F52" s="5"/>
      <c r="G52" s="5"/>
      <c r="H52" s="5"/>
      <c r="I52" s="5"/>
      <c r="J52" s="5"/>
      <c r="K52" s="67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35">
      <c r="A53" s="25" t="s">
        <v>44</v>
      </c>
      <c r="B53" s="59"/>
      <c r="C53" s="5">
        <f t="shared" si="0"/>
        <v>0</v>
      </c>
      <c r="D53" s="32"/>
      <c r="E53" s="5"/>
      <c r="F53" s="5"/>
      <c r="G53" s="5"/>
      <c r="H53" s="5"/>
      <c r="I53" s="5"/>
      <c r="J53" s="5"/>
      <c r="K53" s="67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35">
      <c r="A54" s="25">
        <v>50</v>
      </c>
      <c r="B54" s="59"/>
      <c r="C54" s="5">
        <f t="shared" si="0"/>
        <v>0</v>
      </c>
      <c r="E54" s="5"/>
      <c r="F54" s="5"/>
      <c r="G54" s="5"/>
      <c r="H54" s="5"/>
      <c r="I54" s="5"/>
      <c r="J54" s="5"/>
      <c r="K54" s="67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35">
      <c r="A55" s="25" t="s">
        <v>45</v>
      </c>
      <c r="B55" s="59"/>
      <c r="C55" s="5">
        <f t="shared" si="0"/>
        <v>0</v>
      </c>
      <c r="D55" s="32"/>
      <c r="E55" s="5"/>
      <c r="F55" s="5"/>
      <c r="G55" s="5"/>
      <c r="H55" s="5"/>
      <c r="I55" s="5"/>
      <c r="J55" s="5"/>
      <c r="K55" s="67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35">
      <c r="A56" s="25" t="s">
        <v>46</v>
      </c>
      <c r="B56" s="59"/>
      <c r="C56" s="5">
        <f t="shared" si="0"/>
        <v>0</v>
      </c>
      <c r="D56" s="32"/>
      <c r="E56" s="5"/>
      <c r="F56" s="5"/>
      <c r="G56" s="5"/>
      <c r="H56" s="5"/>
      <c r="I56" s="5"/>
      <c r="J56" s="5"/>
      <c r="K56" s="67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35">
      <c r="A57" s="25" t="s">
        <v>47</v>
      </c>
      <c r="B57" s="59"/>
      <c r="C57" s="5">
        <f t="shared" si="0"/>
        <v>0</v>
      </c>
      <c r="D57" s="32"/>
      <c r="E57" s="5"/>
      <c r="F57" s="5"/>
      <c r="G57" s="5"/>
      <c r="H57" s="5"/>
      <c r="I57" s="5"/>
      <c r="J57" s="5"/>
      <c r="K57" s="67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35">
      <c r="A58" s="25" t="s">
        <v>48</v>
      </c>
      <c r="B58" s="1"/>
      <c r="C58" s="5">
        <f t="shared" si="0"/>
        <v>0</v>
      </c>
      <c r="D58" s="32"/>
      <c r="E58" s="5"/>
      <c r="F58" s="5"/>
      <c r="G58" s="5"/>
      <c r="H58" s="5"/>
      <c r="I58" s="5"/>
      <c r="J58" s="5"/>
      <c r="K58" s="67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35">
      <c r="A59" s="25">
        <v>55</v>
      </c>
      <c r="B59" s="1"/>
      <c r="C59" s="5">
        <f t="shared" si="0"/>
        <v>0</v>
      </c>
      <c r="D59" s="5"/>
      <c r="E59" s="5"/>
      <c r="F59" s="5"/>
      <c r="G59" s="5"/>
      <c r="H59" s="5"/>
      <c r="I59" s="5"/>
      <c r="J59" s="5"/>
      <c r="K59" s="67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35">
      <c r="A60" s="25">
        <v>56</v>
      </c>
      <c r="B60" s="1"/>
      <c r="C60" s="5">
        <f t="shared" si="0"/>
        <v>0</v>
      </c>
      <c r="D60" s="5"/>
      <c r="E60" s="5"/>
      <c r="F60" s="5"/>
      <c r="G60" s="5"/>
      <c r="H60" s="5"/>
      <c r="I60" s="5"/>
      <c r="J60" s="5"/>
      <c r="K60" s="67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35">
      <c r="A61" s="25">
        <v>57</v>
      </c>
      <c r="B61" s="1"/>
      <c r="C61" s="5">
        <f t="shared" si="0"/>
        <v>0</v>
      </c>
      <c r="D61" s="5"/>
      <c r="E61" s="5"/>
      <c r="F61" s="5"/>
      <c r="G61" s="5"/>
      <c r="H61" s="5"/>
      <c r="I61" s="5"/>
      <c r="J61" s="5"/>
      <c r="K61" s="67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35">
      <c r="A62" s="25">
        <v>58</v>
      </c>
      <c r="B62" s="1"/>
      <c r="C62" s="5">
        <f t="shared" si="0"/>
        <v>0</v>
      </c>
      <c r="D62" s="5"/>
      <c r="E62" s="5"/>
      <c r="F62" s="5"/>
      <c r="G62" s="5"/>
      <c r="H62" s="5"/>
      <c r="I62" s="5"/>
      <c r="J62" s="5"/>
      <c r="K62" s="67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x14ac:dyDescent="0.35">
      <c r="A63" s="25">
        <v>59</v>
      </c>
      <c r="B63" s="1"/>
      <c r="C63" s="5">
        <f t="shared" si="0"/>
        <v>0</v>
      </c>
      <c r="D63" s="5"/>
      <c r="E63" s="5"/>
      <c r="F63" s="31"/>
      <c r="G63" s="31"/>
      <c r="H63" s="31"/>
      <c r="I63" s="31"/>
      <c r="J63" s="31"/>
      <c r="K63" s="69"/>
      <c r="L63" s="31"/>
      <c r="M63" s="31"/>
      <c r="N63" s="31"/>
      <c r="O63" s="31"/>
      <c r="P63" s="31"/>
      <c r="Q63" s="31"/>
      <c r="R63" s="31"/>
      <c r="S63" s="31"/>
      <c r="T63" s="31"/>
      <c r="U63" s="5"/>
    </row>
    <row r="64" spans="1:21" x14ac:dyDescent="0.35">
      <c r="A64" s="25">
        <v>60</v>
      </c>
      <c r="B64" s="1"/>
      <c r="C64" s="5">
        <f t="shared" si="0"/>
        <v>0</v>
      </c>
      <c r="D64" s="5"/>
      <c r="E64" s="5"/>
      <c r="F64" s="31"/>
      <c r="G64" s="31"/>
      <c r="H64" s="31"/>
      <c r="I64" s="31"/>
      <c r="J64" s="31"/>
      <c r="K64" s="69"/>
      <c r="L64" s="31"/>
      <c r="M64" s="31"/>
      <c r="N64" s="31"/>
      <c r="O64" s="31"/>
      <c r="P64" s="31"/>
      <c r="Q64" s="31"/>
      <c r="R64" s="31"/>
      <c r="S64" s="31"/>
      <c r="T64" s="31"/>
      <c r="U64" s="5"/>
    </row>
    <row r="65" spans="1:22" x14ac:dyDescent="0.35">
      <c r="A65" s="25">
        <v>61</v>
      </c>
      <c r="B65" s="1"/>
      <c r="C65" s="5">
        <f t="shared" si="0"/>
        <v>0</v>
      </c>
      <c r="D65" s="5"/>
      <c r="E65" s="5"/>
      <c r="F65" s="31"/>
      <c r="G65" s="31"/>
      <c r="H65" s="31"/>
      <c r="I65" s="31"/>
      <c r="J65" s="31"/>
      <c r="K65" s="69"/>
      <c r="L65" s="31"/>
      <c r="M65" s="31"/>
      <c r="N65" s="31"/>
      <c r="O65" s="31"/>
      <c r="P65" s="31"/>
      <c r="Q65" s="31"/>
      <c r="R65" s="31"/>
      <c r="S65" s="31"/>
      <c r="T65" s="31"/>
      <c r="U65" s="5"/>
    </row>
    <row r="66" spans="1:22" x14ac:dyDescent="0.35">
      <c r="A66" s="25">
        <v>62</v>
      </c>
      <c r="B66" s="1"/>
      <c r="C66" s="5">
        <f t="shared" si="0"/>
        <v>0</v>
      </c>
      <c r="D66" s="5"/>
      <c r="E66" s="5"/>
      <c r="F66" s="31"/>
      <c r="G66" s="31"/>
      <c r="H66" s="31"/>
      <c r="I66" s="31"/>
      <c r="J66" s="31"/>
      <c r="K66" s="69"/>
      <c r="L66" s="31"/>
      <c r="M66" s="31"/>
      <c r="N66" s="31"/>
      <c r="O66" s="31"/>
      <c r="P66" s="31"/>
      <c r="Q66" s="31"/>
      <c r="R66" s="31"/>
      <c r="S66" s="31"/>
      <c r="T66" s="31"/>
      <c r="U66" s="5"/>
    </row>
    <row r="67" spans="1:22" x14ac:dyDescent="0.35">
      <c r="A67" s="25">
        <v>63</v>
      </c>
      <c r="B67" s="1"/>
      <c r="C67" s="5">
        <f t="shared" si="0"/>
        <v>0</v>
      </c>
      <c r="D67" s="5"/>
      <c r="E67" s="5"/>
      <c r="F67" s="31"/>
      <c r="G67" s="31"/>
      <c r="H67" s="31"/>
      <c r="I67" s="31"/>
      <c r="J67" s="31"/>
      <c r="K67" s="69"/>
      <c r="L67" s="31"/>
      <c r="M67" s="31"/>
      <c r="N67" s="31"/>
      <c r="O67" s="31"/>
      <c r="P67" s="31"/>
      <c r="Q67" s="31"/>
      <c r="R67" s="31"/>
      <c r="S67" s="31"/>
      <c r="T67" s="31"/>
      <c r="U67" s="5"/>
    </row>
    <row r="68" spans="1:22" x14ac:dyDescent="0.35">
      <c r="A68" s="25">
        <v>64</v>
      </c>
      <c r="B68" s="1"/>
      <c r="C68" s="5">
        <f t="shared" si="0"/>
        <v>0</v>
      </c>
      <c r="D68" s="5"/>
      <c r="E68" s="5"/>
      <c r="F68" s="31"/>
      <c r="G68" s="31"/>
      <c r="H68" s="31"/>
      <c r="I68" s="31"/>
      <c r="J68" s="31"/>
      <c r="K68" s="69"/>
      <c r="L68" s="31"/>
      <c r="M68" s="31"/>
      <c r="N68" s="31"/>
      <c r="O68" s="31"/>
      <c r="P68" s="31"/>
      <c r="Q68" s="31"/>
      <c r="R68" s="31"/>
      <c r="S68" s="31"/>
      <c r="T68" s="31"/>
      <c r="U68" s="5"/>
    </row>
    <row r="69" spans="1:22" x14ac:dyDescent="0.35">
      <c r="A69" s="25">
        <v>65</v>
      </c>
      <c r="B69" s="1"/>
      <c r="C69" s="5">
        <f t="shared" si="0"/>
        <v>0</v>
      </c>
      <c r="D69" s="5"/>
      <c r="E69" s="5"/>
      <c r="F69" s="31"/>
      <c r="G69" s="31"/>
      <c r="H69" s="31"/>
      <c r="I69" s="31"/>
      <c r="J69" s="31"/>
      <c r="K69" s="69"/>
      <c r="L69" s="31"/>
      <c r="M69" s="31"/>
      <c r="N69" s="31"/>
      <c r="O69" s="31"/>
      <c r="P69" s="31"/>
      <c r="Q69" s="31"/>
      <c r="R69" s="31"/>
      <c r="S69" s="31"/>
      <c r="T69" s="31"/>
      <c r="U69" s="5"/>
    </row>
    <row r="70" spans="1:22" x14ac:dyDescent="0.35">
      <c r="A70" s="25">
        <v>66</v>
      </c>
      <c r="B70" s="1"/>
      <c r="C70" s="5">
        <f t="shared" si="0"/>
        <v>0</v>
      </c>
      <c r="D70" s="5"/>
      <c r="E70" s="5"/>
      <c r="F70" s="31"/>
      <c r="G70" s="31"/>
      <c r="H70" s="31"/>
      <c r="I70" s="31"/>
      <c r="J70" s="31"/>
      <c r="K70" s="69"/>
      <c r="L70" s="31"/>
      <c r="M70" s="31"/>
      <c r="N70" s="31"/>
      <c r="O70" s="31"/>
      <c r="P70" s="31"/>
      <c r="Q70" s="31"/>
      <c r="R70" s="31"/>
      <c r="S70" s="31"/>
      <c r="T70" s="31"/>
      <c r="U70" s="5"/>
    </row>
    <row r="71" spans="1:22" x14ac:dyDescent="0.35">
      <c r="A71" s="25">
        <v>67</v>
      </c>
      <c r="B71" s="1"/>
      <c r="C71" s="5">
        <f t="shared" ref="C71:C72" si="1">-SUM(D71:U71)</f>
        <v>0</v>
      </c>
      <c r="D71" s="5"/>
      <c r="E71" s="5"/>
      <c r="F71" s="31"/>
      <c r="G71" s="31"/>
      <c r="H71" s="31"/>
      <c r="I71" s="31"/>
      <c r="J71" s="31"/>
      <c r="K71" s="69"/>
      <c r="L71" s="31"/>
      <c r="M71" s="31"/>
      <c r="N71" s="31"/>
      <c r="O71" s="31"/>
      <c r="P71" s="31"/>
      <c r="Q71" s="31"/>
      <c r="R71" s="31"/>
      <c r="S71" s="31"/>
      <c r="T71" s="31"/>
      <c r="U71" s="5"/>
    </row>
    <row r="72" spans="1:22" x14ac:dyDescent="0.35">
      <c r="A72" s="25">
        <v>68</v>
      </c>
      <c r="B72" s="1"/>
      <c r="C72" s="5">
        <f t="shared" si="1"/>
        <v>0</v>
      </c>
      <c r="D72" s="5"/>
      <c r="E72" s="5"/>
      <c r="F72" s="5"/>
      <c r="G72" s="5"/>
      <c r="H72" s="5"/>
      <c r="I72" s="5"/>
      <c r="J72" s="5"/>
      <c r="K72" s="67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2" x14ac:dyDescent="0.35">
      <c r="A73" s="25"/>
      <c r="B73" s="1"/>
      <c r="C73" s="5"/>
      <c r="D73" s="5"/>
      <c r="E73" s="5"/>
      <c r="F73" s="5"/>
      <c r="G73" s="5"/>
      <c r="H73" s="5"/>
      <c r="I73" s="5"/>
      <c r="J73" s="5"/>
      <c r="K73" s="67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2" x14ac:dyDescent="0.35">
      <c r="A74" s="1" t="s">
        <v>11</v>
      </c>
      <c r="B74" s="1" t="s">
        <v>14</v>
      </c>
      <c r="C74" s="5" t="s">
        <v>11</v>
      </c>
      <c r="D74" s="9"/>
      <c r="E74" s="61">
        <f>SUM(E4:E62)</f>
        <v>173579</v>
      </c>
      <c r="F74" s="62">
        <f>SUM(F4:F73)</f>
        <v>3331.1100000000006</v>
      </c>
      <c r="G74" s="9">
        <f>SUM(G4:G73)</f>
        <v>10800</v>
      </c>
      <c r="H74" s="9">
        <f>SUM(H4:H58)</f>
        <v>0</v>
      </c>
      <c r="I74" s="9">
        <f>SUM(I4:I73)</f>
        <v>2251.08</v>
      </c>
      <c r="J74" s="9">
        <f>SUM(J4:J58)</f>
        <v>4832</v>
      </c>
      <c r="K74" s="66">
        <f>SUM(K4:K73)</f>
        <v>1328.6</v>
      </c>
      <c r="L74" s="9">
        <f>SUM(L4:L62)</f>
        <v>78</v>
      </c>
      <c r="M74" s="9">
        <f>SUM(M4:M73)</f>
        <v>7587.5</v>
      </c>
      <c r="N74" s="9">
        <f>SUM(N4:N73)</f>
        <v>4429</v>
      </c>
      <c r="O74" s="9">
        <f>SUM(O4:O58)</f>
        <v>2103</v>
      </c>
      <c r="P74" s="9">
        <f>SUM(P4:P73)</f>
        <v>4527</v>
      </c>
      <c r="Q74" s="9">
        <f>SUM(Q4:Q58)</f>
        <v>0</v>
      </c>
      <c r="R74" s="9">
        <f>SUM(R4:R58)</f>
        <v>-21419.439999999999</v>
      </c>
      <c r="S74" s="9">
        <f>SUM(S4:S58)</f>
        <v>-38344.350000000006</v>
      </c>
      <c r="T74" s="63">
        <f>SUM(T4:T61)</f>
        <v>-508</v>
      </c>
      <c r="U74" s="64"/>
    </row>
    <row r="75" spans="1:22" ht="15" thickBot="1" x14ac:dyDescent="0.4">
      <c r="A75" s="1" t="s">
        <v>11</v>
      </c>
      <c r="B75" s="30" t="s">
        <v>12</v>
      </c>
      <c r="C75" s="31" t="s">
        <v>11</v>
      </c>
      <c r="D75" s="31"/>
      <c r="E75" s="43"/>
      <c r="F75" s="45">
        <v>2000</v>
      </c>
      <c r="G75" s="46">
        <v>15000</v>
      </c>
      <c r="H75" s="46">
        <v>0</v>
      </c>
      <c r="I75" s="46">
        <v>12000</v>
      </c>
      <c r="J75" s="46">
        <v>10000</v>
      </c>
      <c r="K75" s="70">
        <v>12650</v>
      </c>
      <c r="L75" s="46">
        <v>200</v>
      </c>
      <c r="M75" s="46">
        <v>55000</v>
      </c>
      <c r="N75" s="46">
        <v>3000</v>
      </c>
      <c r="O75" s="46">
        <v>3500</v>
      </c>
      <c r="P75" s="46">
        <v>2000</v>
      </c>
      <c r="Q75" s="47">
        <v>0</v>
      </c>
      <c r="R75" s="47">
        <v>21000</v>
      </c>
      <c r="S75" s="47">
        <v>39000</v>
      </c>
      <c r="T75" s="48">
        <v>300</v>
      </c>
      <c r="U75" s="32"/>
      <c r="V75" s="7" t="s">
        <v>11</v>
      </c>
    </row>
    <row r="76" spans="1:22" ht="15" thickBot="1" x14ac:dyDescent="0.4">
      <c r="A76" s="29" t="s">
        <v>11</v>
      </c>
      <c r="B76" s="33" t="s">
        <v>55</v>
      </c>
      <c r="C76" s="34">
        <f>SUM(C5:C59)</f>
        <v>18516.5</v>
      </c>
      <c r="D76" s="35">
        <f>SUM(D4:D62)</f>
        <v>0</v>
      </c>
      <c r="E76" s="44">
        <f>E74</f>
        <v>173579</v>
      </c>
      <c r="F76" s="49">
        <f>F75-F74</f>
        <v>-1331.1100000000006</v>
      </c>
      <c r="G76" s="50">
        <f t="shared" ref="G76:P76" si="2">G75-G74</f>
        <v>4200</v>
      </c>
      <c r="H76" s="56">
        <f t="shared" si="2"/>
        <v>0</v>
      </c>
      <c r="I76" s="50">
        <f t="shared" si="2"/>
        <v>9748.92</v>
      </c>
      <c r="J76" s="50">
        <f t="shared" si="2"/>
        <v>5168</v>
      </c>
      <c r="K76" s="56">
        <f t="shared" si="2"/>
        <v>11321.4</v>
      </c>
      <c r="L76" s="50">
        <f t="shared" si="2"/>
        <v>122</v>
      </c>
      <c r="M76" s="50">
        <f t="shared" si="2"/>
        <v>47412.5</v>
      </c>
      <c r="N76" s="52">
        <f t="shared" ref="N76" si="3">N75-N74</f>
        <v>-1429</v>
      </c>
      <c r="O76" s="51">
        <f t="shared" si="2"/>
        <v>1397</v>
      </c>
      <c r="P76" s="52">
        <f t="shared" si="2"/>
        <v>-2527</v>
      </c>
      <c r="Q76" s="51">
        <f>Q75+Q74</f>
        <v>0</v>
      </c>
      <c r="R76" s="51">
        <f>R75+R74</f>
        <v>-419.43999999999869</v>
      </c>
      <c r="S76" s="51">
        <f>S75+S74</f>
        <v>655.64999999999418</v>
      </c>
      <c r="T76" s="57">
        <f>T75+T74</f>
        <v>-208</v>
      </c>
      <c r="U76" s="19"/>
    </row>
    <row r="77" spans="1:22" ht="15" thickBot="1" x14ac:dyDescent="0.4">
      <c r="B77" s="41" t="s">
        <v>62</v>
      </c>
      <c r="C77" s="42">
        <f>C4+C76</f>
        <v>44397.509999999995</v>
      </c>
      <c r="D77" s="40">
        <f>SUM(D51:D58)</f>
        <v>0</v>
      </c>
      <c r="E77" s="7"/>
    </row>
    <row r="78" spans="1:22" x14ac:dyDescent="0.35">
      <c r="B78" t="s">
        <v>11</v>
      </c>
      <c r="C78" s="7" t="s">
        <v>11</v>
      </c>
      <c r="D78" s="7"/>
    </row>
    <row r="79" spans="1:22" x14ac:dyDescent="0.35">
      <c r="B79" t="s">
        <v>11</v>
      </c>
      <c r="C79" s="26" t="s">
        <v>11</v>
      </c>
      <c r="D79" s="26"/>
      <c r="U79" s="7">
        <f>SUM(Q74:T74)</f>
        <v>-60271.790000000008</v>
      </c>
      <c r="V79" s="7">
        <f>SUM(R75:T75)</f>
        <v>60300</v>
      </c>
    </row>
    <row r="80" spans="1:22" x14ac:dyDescent="0.35">
      <c r="B80" t="s">
        <v>11</v>
      </c>
      <c r="C80" s="7">
        <v>18516.5</v>
      </c>
      <c r="D80" s="7"/>
      <c r="T80" t="s">
        <v>14</v>
      </c>
      <c r="U80" s="7">
        <f>SUM(F74:P74)-M74</f>
        <v>33679.79</v>
      </c>
      <c r="V80" s="7">
        <f>SUM(F75:P75)</f>
        <v>115350</v>
      </c>
    </row>
    <row r="81" spans="2:22" x14ac:dyDescent="0.35">
      <c r="B81" t="s">
        <v>11</v>
      </c>
      <c r="C81" s="7">
        <v>488</v>
      </c>
      <c r="D81" s="7"/>
      <c r="G81" s="7"/>
      <c r="P81" s="71" t="s">
        <v>20</v>
      </c>
      <c r="Q81" s="72">
        <f>R74+S74+T74</f>
        <v>-60271.790000000008</v>
      </c>
      <c r="V81" t="s">
        <v>12</v>
      </c>
    </row>
    <row r="82" spans="2:22" x14ac:dyDescent="0.35">
      <c r="C82" s="7">
        <f>C80-C76</f>
        <v>0</v>
      </c>
      <c r="P82" s="73" t="s">
        <v>21</v>
      </c>
      <c r="Q82" s="74">
        <f>F74+G74+H74+I74+J74+K74+L74+M74+N74+O74+P74</f>
        <v>41267.29</v>
      </c>
    </row>
    <row r="83" spans="2:22" x14ac:dyDescent="0.35">
      <c r="C83" s="7" t="s">
        <v>11</v>
      </c>
      <c r="D83" s="7"/>
    </row>
    <row r="84" spans="2:22" x14ac:dyDescent="0.35">
      <c r="Q84" s="7">
        <f>Q81+Q82</f>
        <v>-19004.500000000007</v>
      </c>
    </row>
    <row r="86" spans="2:22" x14ac:dyDescent="0.35">
      <c r="C86" s="7"/>
      <c r="D86" s="7"/>
    </row>
    <row r="88" spans="2:22" x14ac:dyDescent="0.35">
      <c r="C88" s="7"/>
      <c r="D88" s="7"/>
    </row>
    <row r="90" spans="2:22" x14ac:dyDescent="0.35">
      <c r="C90" s="7"/>
      <c r="D90" s="7"/>
    </row>
    <row r="91" spans="2:22" x14ac:dyDescent="0.35">
      <c r="C91" s="7"/>
      <c r="D91" s="7"/>
    </row>
  </sheetData>
  <pageMargins left="0.7" right="0.7" top="0.75" bottom="0.75" header="0.3" footer="0.3"/>
  <pageSetup paperSize="8" scale="5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workbookViewId="0">
      <selection activeCell="E15" sqref="E15"/>
    </sheetView>
  </sheetViews>
  <sheetFormatPr baseColWidth="10" defaultRowHeight="14.5" x14ac:dyDescent="0.35"/>
  <cols>
    <col min="3" max="4" width="21.36328125" bestFit="1" customWidth="1"/>
    <col min="5" max="5" width="20.90625" bestFit="1" customWidth="1"/>
    <col min="6" max="6" width="19.90625" bestFit="1" customWidth="1"/>
  </cols>
  <sheetData>
    <row r="3" spans="1:6" ht="46" x14ac:dyDescent="1">
      <c r="A3" s="12" t="s">
        <v>60</v>
      </c>
    </row>
    <row r="4" spans="1:6" ht="46" x14ac:dyDescent="1">
      <c r="C4" s="12"/>
    </row>
    <row r="5" spans="1:6" ht="23.5" x14ac:dyDescent="0.55000000000000004">
      <c r="C5" s="14" t="s">
        <v>22</v>
      </c>
      <c r="D5" s="14" t="s">
        <v>12</v>
      </c>
      <c r="E5" s="14" t="s">
        <v>23</v>
      </c>
    </row>
    <row r="6" spans="1:6" x14ac:dyDescent="0.35">
      <c r="C6" s="15"/>
      <c r="D6" s="15"/>
      <c r="E6" s="15"/>
    </row>
    <row r="7" spans="1:6" ht="23.5" x14ac:dyDescent="0.55000000000000004">
      <c r="A7" s="18" t="s">
        <v>20</v>
      </c>
      <c r="B7" s="19"/>
      <c r="C7" s="16">
        <f>Regnskap!U79*-1</f>
        <v>60271.790000000008</v>
      </c>
      <c r="D7" s="16">
        <f>Regnskap!V79</f>
        <v>60300</v>
      </c>
      <c r="E7" s="20">
        <f>D7-C7</f>
        <v>28.209999999991851</v>
      </c>
    </row>
    <row r="8" spans="1:6" ht="23.5" x14ac:dyDescent="0.55000000000000004">
      <c r="B8" s="13"/>
      <c r="C8" s="17"/>
      <c r="D8" s="17"/>
      <c r="E8" s="17"/>
      <c r="F8" s="13"/>
    </row>
    <row r="9" spans="1:6" ht="23.5" x14ac:dyDescent="0.55000000000000004">
      <c r="B9" s="13"/>
      <c r="C9" s="17"/>
      <c r="D9" s="17"/>
      <c r="E9" s="17"/>
      <c r="F9" s="13"/>
    </row>
    <row r="10" spans="1:6" ht="23.5" x14ac:dyDescent="0.55000000000000004">
      <c r="A10" s="18" t="s">
        <v>21</v>
      </c>
      <c r="B10" s="19"/>
      <c r="C10" s="16">
        <f>Regnskap!Q82</f>
        <v>41267.29</v>
      </c>
      <c r="D10" s="16">
        <f>Resultat!C27</f>
        <v>60300</v>
      </c>
      <c r="E10" s="20">
        <f>D10-C10</f>
        <v>19032.71</v>
      </c>
    </row>
    <row r="11" spans="1:6" x14ac:dyDescent="0.35">
      <c r="C11" s="8"/>
      <c r="D11" s="8"/>
      <c r="E11" s="8"/>
    </row>
    <row r="13" spans="1:6" x14ac:dyDescent="0.35">
      <c r="C13" s="7">
        <f>C7-C10</f>
        <v>19004.500000000007</v>
      </c>
    </row>
    <row r="15" spans="1:6" ht="23.5" x14ac:dyDescent="0.55000000000000004">
      <c r="A15" s="18" t="s">
        <v>24</v>
      </c>
      <c r="B15" s="21"/>
      <c r="C15" s="21"/>
      <c r="D15" s="21"/>
      <c r="E15" s="22">
        <f>Regnskap!C77</f>
        <v>44397.509999999995</v>
      </c>
    </row>
    <row r="19" spans="1:5" x14ac:dyDescent="0.35">
      <c r="E19" s="7"/>
    </row>
    <row r="20" spans="1:5" x14ac:dyDescent="0.35">
      <c r="E20" s="7"/>
    </row>
    <row r="21" spans="1:5" x14ac:dyDescent="0.35">
      <c r="A21" s="23"/>
      <c r="B21" s="23"/>
      <c r="C21" s="23"/>
      <c r="D21" s="23"/>
      <c r="E21" s="24"/>
    </row>
    <row r="23" spans="1:5" x14ac:dyDescent="0.35">
      <c r="E23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21" zoomScale="90" zoomScaleNormal="90" workbookViewId="0">
      <selection activeCell="J38" sqref="J38"/>
    </sheetView>
  </sheetViews>
  <sheetFormatPr baseColWidth="10" defaultRowHeight="14.5" x14ac:dyDescent="0.35"/>
  <cols>
    <col min="1" max="1" width="29.08984375" customWidth="1"/>
    <col min="2" max="4" width="18.08984375" bestFit="1" customWidth="1"/>
    <col min="5" max="5" width="14.36328125" hidden="1" customWidth="1"/>
    <col min="6" max="6" width="14.36328125" customWidth="1"/>
    <col min="9" max="9" width="10.90625" customWidth="1"/>
  </cols>
  <sheetData>
    <row r="1" spans="1:9" ht="18.5" x14ac:dyDescent="0.45">
      <c r="A1" s="39" t="s">
        <v>41</v>
      </c>
    </row>
    <row r="2" spans="1:9" ht="18.5" x14ac:dyDescent="0.45">
      <c r="A2" s="27"/>
    </row>
    <row r="3" spans="1:9" ht="26" x14ac:dyDescent="0.6">
      <c r="A3" s="28" t="s">
        <v>97</v>
      </c>
    </row>
    <row r="5" spans="1:9" ht="15" thickBot="1" x14ac:dyDescent="0.4"/>
    <row r="6" spans="1:9" ht="26" x14ac:dyDescent="0.6">
      <c r="A6" s="98" t="s">
        <v>20</v>
      </c>
      <c r="B6" s="103" t="s">
        <v>99</v>
      </c>
      <c r="C6" s="88" t="s">
        <v>70</v>
      </c>
      <c r="D6" s="78"/>
      <c r="E6" s="79" t="s">
        <v>59</v>
      </c>
      <c r="F6" s="80"/>
    </row>
    <row r="7" spans="1:9" x14ac:dyDescent="0.35">
      <c r="A7" s="29"/>
      <c r="B7" s="89"/>
      <c r="C7" s="89"/>
      <c r="D7" s="81"/>
      <c r="E7" s="81"/>
      <c r="F7" s="82"/>
    </row>
    <row r="8" spans="1:9" ht="15.5" x14ac:dyDescent="0.35">
      <c r="A8" s="99" t="s">
        <v>25</v>
      </c>
      <c r="B8" s="104">
        <f>Regnskap!S74*-1</f>
        <v>38344.350000000006</v>
      </c>
      <c r="C8" s="90">
        <v>39000</v>
      </c>
      <c r="D8" s="83"/>
      <c r="E8" s="83">
        <v>48000</v>
      </c>
      <c r="F8" s="82"/>
      <c r="I8" s="77"/>
    </row>
    <row r="9" spans="1:9" ht="15.5" x14ac:dyDescent="0.35">
      <c r="A9" s="99" t="s">
        <v>26</v>
      </c>
      <c r="B9" s="104">
        <f>Regnskap!R74*-1</f>
        <v>21419.439999999999</v>
      </c>
      <c r="C9" s="90">
        <v>22000</v>
      </c>
      <c r="D9" s="83"/>
      <c r="E9" s="83">
        <v>20000</v>
      </c>
      <c r="F9" s="82"/>
    </row>
    <row r="10" spans="1:9" ht="15.5" x14ac:dyDescent="0.35">
      <c r="A10" s="99" t="s">
        <v>61</v>
      </c>
      <c r="B10" s="104">
        <v>0</v>
      </c>
      <c r="C10" s="90">
        <v>1000</v>
      </c>
      <c r="D10" s="83"/>
      <c r="E10" s="83">
        <v>0</v>
      </c>
      <c r="F10" s="82"/>
    </row>
    <row r="11" spans="1:9" ht="15.5" x14ac:dyDescent="0.35">
      <c r="A11" s="99" t="s">
        <v>27</v>
      </c>
      <c r="B11" s="104">
        <f>Regnskap!T74*-1</f>
        <v>508</v>
      </c>
      <c r="C11" s="90">
        <v>300</v>
      </c>
      <c r="D11" s="83"/>
      <c r="E11" s="83">
        <v>3000</v>
      </c>
      <c r="F11" s="82"/>
    </row>
    <row r="12" spans="1:9" x14ac:dyDescent="0.35">
      <c r="A12" s="29"/>
      <c r="B12" s="89"/>
      <c r="C12" s="89"/>
      <c r="D12" s="83"/>
      <c r="E12" s="81"/>
      <c r="F12" s="82"/>
    </row>
    <row r="13" spans="1:9" ht="18.5" x14ac:dyDescent="0.45">
      <c r="A13" s="100" t="s">
        <v>28</v>
      </c>
      <c r="B13" s="105">
        <f>SUM(B8:B12)</f>
        <v>60271.790000000008</v>
      </c>
      <c r="C13" s="90">
        <f>SUM(C7:C12)</f>
        <v>62300</v>
      </c>
      <c r="D13" s="84"/>
      <c r="E13" s="83">
        <f>SUM(E8:E11)</f>
        <v>71000</v>
      </c>
      <c r="F13" s="82"/>
    </row>
    <row r="14" spans="1:9" x14ac:dyDescent="0.35">
      <c r="A14" s="29"/>
      <c r="B14" s="89"/>
      <c r="C14" s="89"/>
      <c r="D14" s="81"/>
      <c r="E14" s="81"/>
      <c r="F14" s="82"/>
    </row>
    <row r="15" spans="1:9" ht="26" x14ac:dyDescent="0.6">
      <c r="A15" s="98" t="s">
        <v>29</v>
      </c>
      <c r="B15" s="89"/>
      <c r="C15" s="89"/>
      <c r="D15" s="81"/>
      <c r="E15" s="81"/>
      <c r="F15" s="82"/>
    </row>
    <row r="16" spans="1:9" x14ac:dyDescent="0.35">
      <c r="A16" s="29"/>
      <c r="B16" s="89"/>
      <c r="C16" s="89"/>
      <c r="D16" s="81"/>
      <c r="E16" s="81"/>
      <c r="F16" s="82"/>
    </row>
    <row r="17" spans="1:6" x14ac:dyDescent="0.35">
      <c r="A17" s="29" t="s">
        <v>30</v>
      </c>
      <c r="B17" s="104">
        <f>Regnskap!K74</f>
        <v>1328.6</v>
      </c>
      <c r="C17" s="90">
        <v>12650</v>
      </c>
      <c r="D17" s="83"/>
      <c r="E17" s="83">
        <v>20000</v>
      </c>
      <c r="F17" s="82"/>
    </row>
    <row r="18" spans="1:6" x14ac:dyDescent="0.35">
      <c r="A18" s="29" t="s">
        <v>31</v>
      </c>
      <c r="B18" s="104">
        <f>Regnskap!G74</f>
        <v>10800</v>
      </c>
      <c r="C18" s="90">
        <v>15000</v>
      </c>
      <c r="D18" s="83"/>
      <c r="E18" s="83">
        <v>9000</v>
      </c>
      <c r="F18" s="82"/>
    </row>
    <row r="19" spans="1:6" x14ac:dyDescent="0.35">
      <c r="A19" s="29" t="s">
        <v>58</v>
      </c>
      <c r="B19" s="104">
        <f>Regnskap!N74</f>
        <v>4429</v>
      </c>
      <c r="C19" s="90">
        <v>3000</v>
      </c>
      <c r="D19" s="83"/>
      <c r="E19" s="83">
        <v>8000</v>
      </c>
      <c r="F19" s="82"/>
    </row>
    <row r="20" spans="1:6" x14ac:dyDescent="0.35">
      <c r="A20" s="29" t="s">
        <v>32</v>
      </c>
      <c r="B20" s="104">
        <f>Regnskap!P74</f>
        <v>4527</v>
      </c>
      <c r="C20" s="90">
        <v>2000</v>
      </c>
      <c r="D20" s="83"/>
      <c r="E20" s="83">
        <v>2000</v>
      </c>
      <c r="F20" s="82"/>
    </row>
    <row r="21" spans="1:6" x14ac:dyDescent="0.35">
      <c r="A21" s="29" t="s">
        <v>57</v>
      </c>
      <c r="B21" s="104">
        <f>Regnskap!J74</f>
        <v>4832</v>
      </c>
      <c r="C21" s="90">
        <v>10000</v>
      </c>
      <c r="D21" s="83"/>
      <c r="E21" s="83">
        <v>6000</v>
      </c>
      <c r="F21" s="82"/>
    </row>
    <row r="22" spans="1:6" x14ac:dyDescent="0.35">
      <c r="A22" s="29" t="s">
        <v>33</v>
      </c>
      <c r="B22" s="104">
        <f>Regnskap!O74</f>
        <v>2103</v>
      </c>
      <c r="C22" s="90">
        <v>3500</v>
      </c>
      <c r="D22" s="83"/>
      <c r="E22" s="83">
        <v>2000</v>
      </c>
      <c r="F22" s="82"/>
    </row>
    <row r="23" spans="1:6" x14ac:dyDescent="0.35">
      <c r="A23" s="29" t="s">
        <v>54</v>
      </c>
      <c r="B23" s="104">
        <f>Regnskap!F74</f>
        <v>3331.1100000000006</v>
      </c>
      <c r="C23" s="90">
        <v>2000</v>
      </c>
      <c r="D23" s="83"/>
      <c r="E23" s="83">
        <v>2000</v>
      </c>
      <c r="F23" s="82"/>
    </row>
    <row r="24" spans="1:6" x14ac:dyDescent="0.35">
      <c r="A24" s="29" t="s">
        <v>34</v>
      </c>
      <c r="B24" s="104">
        <f>Regnskap!I74</f>
        <v>2251.08</v>
      </c>
      <c r="C24" s="90">
        <v>12000</v>
      </c>
      <c r="D24" s="83"/>
      <c r="E24" s="83">
        <v>60000</v>
      </c>
      <c r="F24" s="82"/>
    </row>
    <row r="25" spans="1:6" x14ac:dyDescent="0.35">
      <c r="A25" s="29" t="s">
        <v>35</v>
      </c>
      <c r="B25" s="104">
        <f>Regnskap!L74</f>
        <v>78</v>
      </c>
      <c r="C25" s="90">
        <v>150</v>
      </c>
      <c r="D25" s="83"/>
      <c r="E25" s="83">
        <v>100</v>
      </c>
      <c r="F25" s="82"/>
    </row>
    <row r="26" spans="1:6" x14ac:dyDescent="0.35">
      <c r="A26" s="29" t="s">
        <v>103</v>
      </c>
      <c r="B26" s="94">
        <f>Regnskap!M74</f>
        <v>7587.5</v>
      </c>
      <c r="C26" s="90"/>
      <c r="D26" s="81"/>
      <c r="E26" s="81"/>
      <c r="F26" s="82"/>
    </row>
    <row r="27" spans="1:6" ht="18.5" x14ac:dyDescent="0.45">
      <c r="A27" s="100" t="s">
        <v>36</v>
      </c>
      <c r="B27" s="105">
        <f>SUM(B17:B26)</f>
        <v>41267.29</v>
      </c>
      <c r="C27" s="90">
        <f>SUM(C17:C26)</f>
        <v>60300</v>
      </c>
      <c r="D27" s="85"/>
      <c r="E27" s="83">
        <f>SUM(E17:E25)</f>
        <v>109100</v>
      </c>
      <c r="F27" s="82"/>
    </row>
    <row r="28" spans="1:6" ht="18.5" x14ac:dyDescent="0.45">
      <c r="A28" s="101"/>
      <c r="B28" s="106"/>
      <c r="C28" s="91" t="s">
        <v>11</v>
      </c>
      <c r="D28" s="82"/>
      <c r="E28" s="81"/>
      <c r="F28" s="82"/>
    </row>
    <row r="29" spans="1:6" ht="18.5" x14ac:dyDescent="0.45">
      <c r="A29" s="100" t="s">
        <v>38</v>
      </c>
      <c r="B29" s="105">
        <f>B13-B27</f>
        <v>19004.500000000007</v>
      </c>
      <c r="C29" s="92">
        <f>C13-C27</f>
        <v>2000</v>
      </c>
      <c r="D29" s="85"/>
      <c r="E29" s="82">
        <f>E13-E27</f>
        <v>-38100</v>
      </c>
      <c r="F29" s="82"/>
    </row>
    <row r="30" spans="1:6" ht="18.5" x14ac:dyDescent="0.45">
      <c r="A30" s="27"/>
      <c r="B30" s="107"/>
      <c r="C30" s="91" t="s">
        <v>11</v>
      </c>
      <c r="D30" s="82"/>
      <c r="E30" s="81"/>
      <c r="F30" s="81"/>
    </row>
    <row r="31" spans="1:6" x14ac:dyDescent="0.35">
      <c r="B31" s="93"/>
      <c r="C31" s="93"/>
      <c r="D31" s="81"/>
      <c r="E31" s="81"/>
      <c r="F31" s="81"/>
    </row>
    <row r="32" spans="1:6" x14ac:dyDescent="0.35">
      <c r="A32" s="29" t="s">
        <v>100</v>
      </c>
      <c r="B32" s="104">
        <v>198972.01</v>
      </c>
      <c r="C32" s="94"/>
      <c r="D32" s="83"/>
      <c r="E32" s="81"/>
      <c r="F32" s="81"/>
    </row>
    <row r="33" spans="1:6" x14ac:dyDescent="0.35">
      <c r="A33" s="29" t="s">
        <v>37</v>
      </c>
      <c r="B33" s="104">
        <v>18516.5</v>
      </c>
      <c r="C33" s="94"/>
      <c r="D33" s="83"/>
      <c r="E33" s="81"/>
      <c r="F33" s="81"/>
    </row>
    <row r="34" spans="1:6" x14ac:dyDescent="0.35">
      <c r="A34" s="29" t="s">
        <v>102</v>
      </c>
      <c r="B34" s="104">
        <v>488</v>
      </c>
      <c r="C34" s="94"/>
      <c r="D34" s="83"/>
      <c r="E34" s="81"/>
      <c r="F34" s="81"/>
    </row>
    <row r="35" spans="1:6" ht="18.5" x14ac:dyDescent="0.45">
      <c r="A35" s="101" t="s">
        <v>52</v>
      </c>
      <c r="B35" s="104"/>
      <c r="C35" s="89"/>
      <c r="D35" s="83"/>
      <c r="E35" s="81"/>
      <c r="F35" s="81"/>
    </row>
    <row r="36" spans="1:6" ht="15.5" x14ac:dyDescent="0.35">
      <c r="A36" s="99" t="s">
        <v>101</v>
      </c>
      <c r="B36" s="108">
        <f>SUM(B32:B35)</f>
        <v>217976.51</v>
      </c>
      <c r="C36" s="95"/>
      <c r="D36" s="84"/>
      <c r="E36" s="81"/>
      <c r="F36" s="81"/>
    </row>
    <row r="37" spans="1:6" x14ac:dyDescent="0.35">
      <c r="A37" s="29" t="s">
        <v>49</v>
      </c>
      <c r="B37" s="104">
        <v>0</v>
      </c>
      <c r="C37" s="89"/>
      <c r="D37" s="83"/>
      <c r="E37" s="81"/>
      <c r="F37" s="81"/>
    </row>
    <row r="38" spans="1:6" x14ac:dyDescent="0.35">
      <c r="A38" s="102" t="s">
        <v>50</v>
      </c>
      <c r="B38" s="109">
        <f>SUM(B36:B37)</f>
        <v>217976.51</v>
      </c>
      <c r="C38" s="96"/>
      <c r="D38" s="83"/>
      <c r="E38" s="81"/>
      <c r="F38" s="81"/>
    </row>
    <row r="39" spans="1:6" x14ac:dyDescent="0.35">
      <c r="A39" s="29"/>
      <c r="B39" s="104"/>
      <c r="C39" s="89"/>
      <c r="D39" s="83"/>
      <c r="E39" s="81"/>
      <c r="F39" s="81"/>
    </row>
    <row r="40" spans="1:6" x14ac:dyDescent="0.35">
      <c r="A40" s="29" t="s">
        <v>39</v>
      </c>
      <c r="B40" s="104">
        <v>44397.51</v>
      </c>
      <c r="C40" s="89"/>
      <c r="D40" s="83"/>
      <c r="E40" s="81"/>
      <c r="F40" s="82"/>
    </row>
    <row r="41" spans="1:6" x14ac:dyDescent="0.35">
      <c r="A41" s="29" t="s">
        <v>40</v>
      </c>
      <c r="B41" s="104">
        <v>173579</v>
      </c>
      <c r="C41" s="89"/>
      <c r="D41" s="83"/>
      <c r="E41" s="81"/>
      <c r="F41" s="81"/>
    </row>
    <row r="42" spans="1:6" x14ac:dyDescent="0.35">
      <c r="A42" s="29" t="s">
        <v>9</v>
      </c>
      <c r="B42" s="104">
        <v>0</v>
      </c>
      <c r="C42" s="89"/>
      <c r="D42" s="83"/>
      <c r="E42" s="81"/>
      <c r="F42" s="81"/>
    </row>
    <row r="43" spans="1:6" x14ac:dyDescent="0.35">
      <c r="A43" s="29" t="s">
        <v>11</v>
      </c>
      <c r="B43" s="104" t="s">
        <v>11</v>
      </c>
      <c r="C43" s="89"/>
      <c r="D43" s="83"/>
      <c r="E43" s="81"/>
      <c r="F43" s="81"/>
    </row>
    <row r="44" spans="1:6" ht="15" thickBot="1" x14ac:dyDescent="0.4">
      <c r="A44" s="102" t="s">
        <v>51</v>
      </c>
      <c r="B44" s="110">
        <f>SUM(B40:B43)</f>
        <v>217976.51</v>
      </c>
      <c r="C44" s="97"/>
      <c r="D44" s="86"/>
      <c r="E44" s="81"/>
      <c r="F44" s="81"/>
    </row>
    <row r="45" spans="1:6" x14ac:dyDescent="0.35">
      <c r="D45" s="87"/>
      <c r="E45" s="87"/>
      <c r="F45" s="87"/>
    </row>
    <row r="46" spans="1:6" x14ac:dyDescent="0.35">
      <c r="D46" s="7"/>
    </row>
  </sheetData>
  <pageMargins left="0.7" right="0.7" top="0.75" bottom="0.75" header="0.3" footer="0.3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Regnskap</vt:lpstr>
      <vt:lpstr>Status</vt:lpstr>
      <vt:lpstr>Resultat</vt:lpstr>
    </vt:vector>
  </TitlesOfParts>
  <Company>Sunnfjord Energi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helgem</dc:creator>
  <cp:lastModifiedBy>Fagforbundet</cp:lastModifiedBy>
  <cp:lastPrinted>2018-02-05T19:19:02Z</cp:lastPrinted>
  <dcterms:created xsi:type="dcterms:W3CDTF">2011-03-01T20:37:42Z</dcterms:created>
  <dcterms:modified xsi:type="dcterms:W3CDTF">2018-02-07T12:10:36Z</dcterms:modified>
</cp:coreProperties>
</file>