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t\Documents\Jevnaker AP\"/>
    </mc:Choice>
  </mc:AlternateContent>
  <xr:revisionPtr revIDLastSave="0" documentId="11_5AD7741A4AB562497B7BBA4F4947C98DA8F2A341" xr6:coauthVersionLast="46" xr6:coauthVersionMax="46" xr10:uidLastSave="{00000000-0000-0000-0000-000000000000}"/>
  <bookViews>
    <workbookView xWindow="0" yWindow="0" windowWidth="18490" windowHeight="6050" firstSheet="1" activeTab="1" xr2:uid="{00000000-000D-0000-FFFF-FFFF00000000}"/>
  </bookViews>
  <sheets>
    <sheet name="Hovedbok 2020" sheetId="1" r:id="rId1"/>
    <sheet name="Driftsregnskap 2020" sheetId="12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O43" i="1"/>
  <c r="I41" i="12" s="1"/>
  <c r="N43" i="1"/>
  <c r="AT43" i="1"/>
  <c r="AU43" i="1" l="1"/>
  <c r="E43" i="1" l="1"/>
  <c r="X43" i="1"/>
  <c r="AF43" i="1"/>
  <c r="AD43" i="1" l="1"/>
  <c r="AJ43" i="1" l="1"/>
  <c r="E8" i="12" l="1"/>
  <c r="S43" i="1" l="1"/>
  <c r="B17" i="12" l="1"/>
  <c r="I43" i="1"/>
  <c r="J43" i="1"/>
  <c r="K43" i="1"/>
  <c r="I37" i="12" s="1"/>
  <c r="H38" i="12"/>
  <c r="H28" i="12"/>
  <c r="I38" i="12" l="1"/>
  <c r="AH43" i="1"/>
  <c r="B21" i="12" s="1"/>
  <c r="B16" i="12"/>
  <c r="B5" i="12"/>
  <c r="F43" i="1" l="1"/>
  <c r="I16" i="12" s="1"/>
  <c r="J16" i="12" s="1"/>
  <c r="H43" i="1"/>
  <c r="I17" i="12" s="1"/>
  <c r="J17" i="12" s="1"/>
  <c r="Q43" i="1"/>
  <c r="U43" i="1"/>
  <c r="B4" i="12" s="1"/>
  <c r="Z43" i="1"/>
  <c r="B25" i="12" s="1"/>
  <c r="AB43" i="1"/>
  <c r="AC43" i="1"/>
  <c r="B19" i="12"/>
  <c r="AN43" i="1"/>
  <c r="AR43" i="1"/>
  <c r="AW43" i="1"/>
  <c r="D43" i="1"/>
  <c r="D47" i="1" l="1"/>
  <c r="D48" i="1"/>
  <c r="B6" i="12"/>
  <c r="B28" i="12"/>
  <c r="B15" i="12"/>
  <c r="B18" i="12"/>
  <c r="I15" i="12"/>
  <c r="E26" i="12"/>
  <c r="I11" i="12"/>
  <c r="J11" i="12" s="1"/>
  <c r="J12" i="12" s="1"/>
  <c r="B27" i="12"/>
  <c r="B8" i="12"/>
  <c r="B24" i="12"/>
  <c r="B11" i="12"/>
  <c r="C28" i="12"/>
  <c r="I42" i="12"/>
  <c r="J42" i="12" s="1"/>
  <c r="J41" i="12"/>
  <c r="H32" i="12"/>
  <c r="H34" i="12" s="1"/>
  <c r="H18" i="12"/>
  <c r="H12" i="12"/>
  <c r="J7" i="12"/>
  <c r="J8" i="12" s="1"/>
  <c r="I8" i="12"/>
  <c r="H8" i="12"/>
  <c r="B12" i="12"/>
  <c r="I44" i="12"/>
  <c r="H44" i="12"/>
  <c r="C26" i="12"/>
  <c r="C8" i="12"/>
  <c r="J27" i="12"/>
  <c r="J28" i="12" s="1"/>
  <c r="J15" i="12" l="1"/>
  <c r="J18" i="12" s="1"/>
  <c r="I12" i="12"/>
  <c r="H46" i="12"/>
  <c r="C30" i="12"/>
  <c r="H20" i="12"/>
  <c r="J20" i="12"/>
  <c r="I18" i="12"/>
  <c r="J37" i="12"/>
  <c r="I20" i="12" l="1"/>
  <c r="J38" i="12"/>
  <c r="J44" i="12" s="1"/>
  <c r="B20" i="12"/>
  <c r="B26" i="12" s="1"/>
  <c r="B30" i="12" s="1"/>
  <c r="I31" i="12" s="1"/>
  <c r="I32" i="12" l="1"/>
  <c r="I34" i="12" s="1"/>
  <c r="I46" i="12" s="1"/>
  <c r="J31" i="12"/>
  <c r="J32" i="12" s="1"/>
  <c r="J34" i="12" s="1"/>
  <c r="J46" i="12" s="1"/>
  <c r="N29" i="12" s="1"/>
</calcChain>
</file>

<file path=xl/sharedStrings.xml><?xml version="1.0" encoding="utf-8"?>
<sst xmlns="http://schemas.openxmlformats.org/spreadsheetml/2006/main" count="180" uniqueCount="105">
  <si>
    <t>Bank 2020 66 02323</t>
  </si>
  <si>
    <t>Bank 2020 41 10504</t>
  </si>
  <si>
    <t>Bank 2020 18 65342</t>
  </si>
  <si>
    <t>Kortsiktig gjeld</t>
  </si>
  <si>
    <t>Kundefordringer</t>
  </si>
  <si>
    <t>Leverandrgjeld</t>
  </si>
  <si>
    <t>Kontingent</t>
  </si>
  <si>
    <t>Kommunal støtte</t>
  </si>
  <si>
    <t>Statlig støtte</t>
  </si>
  <si>
    <t>Div inntekter</t>
  </si>
  <si>
    <t>Bevertning</t>
  </si>
  <si>
    <t>Bankgebyr</t>
  </si>
  <si>
    <t>Kontorhold</t>
  </si>
  <si>
    <t>SMS</t>
  </si>
  <si>
    <t>Annonser</t>
  </si>
  <si>
    <t>Blomster/gaver</t>
  </si>
  <si>
    <t>Hotell/overnatting</t>
  </si>
  <si>
    <t>Stripeskytingsbanen</t>
  </si>
  <si>
    <t>Tilskudd</t>
  </si>
  <si>
    <t>Transpor og kjøreutg</t>
  </si>
  <si>
    <t>Kampanjeutstyr</t>
  </si>
  <si>
    <t>Godtgørelse</t>
  </si>
  <si>
    <t>Renteinntekter</t>
  </si>
  <si>
    <t>Bnr</t>
  </si>
  <si>
    <t>Dato</t>
  </si>
  <si>
    <t>Tekst</t>
  </si>
  <si>
    <t>D</t>
  </si>
  <si>
    <t>K</t>
  </si>
  <si>
    <t>Bankkostnader</t>
  </si>
  <si>
    <t>BAP - blomster valgkamp 2019</t>
  </si>
  <si>
    <t>Jevnaker kommune</t>
  </si>
  <si>
    <t>Utlegg BB - gave årsmøte</t>
  </si>
  <si>
    <t>Arbeiderpartiet - kontingent</t>
  </si>
  <si>
    <t>Utlegg AB - årsmøte bev</t>
  </si>
  <si>
    <t>H. Brørby Kaker årsmøte</t>
  </si>
  <si>
    <t>Jevnaker blomster - Årsmøte</t>
  </si>
  <si>
    <t>Kondolanseblomst CS</t>
  </si>
  <si>
    <t>Fylkesmannen statlig støtte</t>
  </si>
  <si>
    <t>Gothia AS</t>
  </si>
  <si>
    <t>Arbeiderpartiet</t>
  </si>
  <si>
    <t>Folkets hus Klinkenberg</t>
  </si>
  <si>
    <t>Utlegg PC Per Gunnar Nygård</t>
  </si>
  <si>
    <t>Arbeiderpartiet kontingent</t>
  </si>
  <si>
    <t>Storgata Blomster</t>
  </si>
  <si>
    <t>Utlegg Astrid Bjørnerud</t>
  </si>
  <si>
    <t>BAP årsmøte utgifter</t>
  </si>
  <si>
    <t>Arbeiderparti SMS</t>
  </si>
  <si>
    <t>Renter</t>
  </si>
  <si>
    <t xml:space="preserve"> </t>
  </si>
  <si>
    <t>Korrigering leverandørgjeld beløpet har stått i flere år, avskrives</t>
  </si>
  <si>
    <t>Ikke utbetalt styrehonorar</t>
  </si>
  <si>
    <t>Driftsregnskap 2020</t>
  </si>
  <si>
    <t>Balanse 2020</t>
  </si>
  <si>
    <t>Regnskap pr 31.12.2020</t>
  </si>
  <si>
    <t>Justert budsjett 2017</t>
  </si>
  <si>
    <t>Budsjett 2020</t>
  </si>
  <si>
    <t>Regnskap pr 31.12.19</t>
  </si>
  <si>
    <t>IB  01.01.2020</t>
  </si>
  <si>
    <t>Bevegelse</t>
  </si>
  <si>
    <t>UB 31.12.2020</t>
  </si>
  <si>
    <t>Driftsinntekter:</t>
  </si>
  <si>
    <t>Eiendeler:</t>
  </si>
  <si>
    <t>Omløpsmidler:</t>
  </si>
  <si>
    <t>Medlemskontingenter</t>
  </si>
  <si>
    <t>Varer:</t>
  </si>
  <si>
    <t>Andre inntekter</t>
  </si>
  <si>
    <t>Varebeholdning bøker</t>
  </si>
  <si>
    <t>Sum driftsinntekter</t>
  </si>
  <si>
    <t>Sum varer</t>
  </si>
  <si>
    <t>Driftskostnader:</t>
  </si>
  <si>
    <t>Kundefordringer:</t>
  </si>
  <si>
    <t>Honorar foredrag, underholdning mm</t>
  </si>
  <si>
    <t>Transport- og kjøreutgifter</t>
  </si>
  <si>
    <t>Sum kundefordinger</t>
  </si>
  <si>
    <t>Leie lokaler/tilskudd Folketshus</t>
  </si>
  <si>
    <t>Rekvisita</t>
  </si>
  <si>
    <t>Bankinnskudd:</t>
  </si>
  <si>
    <t>Bank 2030 66 02323</t>
  </si>
  <si>
    <t>Godtgjøring tillitsvalgte</t>
  </si>
  <si>
    <t>Bank 2030 41 10504</t>
  </si>
  <si>
    <t>Tilskudd andre ledd i AP</t>
  </si>
  <si>
    <t>Bank 2030 18 65342</t>
  </si>
  <si>
    <t>Kontorrekvisita</t>
  </si>
  <si>
    <t>Sum bankinnskudd</t>
  </si>
  <si>
    <t>Sum eiendeler</t>
  </si>
  <si>
    <t>Blomster, gaver</t>
  </si>
  <si>
    <t>Egenkapital og gjeld</t>
  </si>
  <si>
    <t>Porto</t>
  </si>
  <si>
    <t>Egenkapital:</t>
  </si>
  <si>
    <t>Bank og kortgebyr</t>
  </si>
  <si>
    <t>Sum driftskostnader</t>
  </si>
  <si>
    <t>Innskutt egenkapital:</t>
  </si>
  <si>
    <t>Egenkapital</t>
  </si>
  <si>
    <t>Sum renteinntekter</t>
  </si>
  <si>
    <t>Sum egenkapital</t>
  </si>
  <si>
    <t xml:space="preserve">Resultat </t>
  </si>
  <si>
    <t>Annen egenkapital</t>
  </si>
  <si>
    <t>Sum annen egenkapital</t>
  </si>
  <si>
    <t>Gjeld:</t>
  </si>
  <si>
    <t>Kortsiktig gjeld:</t>
  </si>
  <si>
    <t>Sum kortsiktig gjeld</t>
  </si>
  <si>
    <t>Leverandørgjeld:</t>
  </si>
  <si>
    <t>Sum leverandrgjeld</t>
  </si>
  <si>
    <t>Sum gjeld</t>
  </si>
  <si>
    <t>Sum egenkapital og 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</si>
</sst>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4" fontId="0" fillId="0" borderId="0" xfId="0" applyNumberFormat="1"/>
    <xf numFmtId="164" fontId="4" fillId="0" borderId="0" xfId="1" applyFont="1"/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Font="1"/>
    <xf numFmtId="164" fontId="0" fillId="0" borderId="0" xfId="0" applyNumberFormat="1" applyFont="1"/>
    <xf numFmtId="9" fontId="0" fillId="0" borderId="0" xfId="0" applyNumberFormat="1"/>
    <xf numFmtId="0" fontId="2" fillId="0" borderId="0" xfId="0" applyFont="1" applyAlignment="1">
      <alignment horizontal="center"/>
    </xf>
    <xf numFmtId="164" fontId="4" fillId="0" borderId="0" xfId="1" applyFont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0" xfId="0" applyNumberFormat="1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16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1" applyFont="1" applyBorder="1" applyAlignment="1">
      <alignment horizontal="center"/>
    </xf>
    <xf numFmtId="164" fontId="5" fillId="0" borderId="1" xfId="0" applyNumberFormat="1" applyFont="1" applyBorder="1" applyAlignment="1"/>
    <xf numFmtId="0" fontId="6" fillId="0" borderId="0" xfId="0" applyFont="1"/>
    <xf numFmtId="164" fontId="6" fillId="0" borderId="0" xfId="0" applyNumberFormat="1" applyFont="1"/>
    <xf numFmtId="164" fontId="6" fillId="0" borderId="0" xfId="1" applyFont="1"/>
    <xf numFmtId="164" fontId="7" fillId="0" borderId="1" xfId="1" applyFont="1" applyBorder="1" applyAlignment="1"/>
    <xf numFmtId="164" fontId="8" fillId="0" borderId="1" xfId="1" applyFont="1" applyBorder="1" applyAlignment="1"/>
    <xf numFmtId="164" fontId="8" fillId="0" borderId="1" xfId="1" applyFont="1" applyBorder="1" applyAlignment="1">
      <alignment horizontal="center"/>
    </xf>
    <xf numFmtId="0" fontId="8" fillId="0" borderId="1" xfId="0" applyFont="1" applyBorder="1" applyAlignment="1"/>
    <xf numFmtId="164" fontId="8" fillId="0" borderId="1" xfId="0" applyNumberFormat="1" applyFont="1" applyBorder="1" applyAlignment="1"/>
    <xf numFmtId="16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1" applyFont="1" applyBorder="1"/>
    <xf numFmtId="164" fontId="8" fillId="0" borderId="1" xfId="0" applyNumberFormat="1" applyFont="1" applyBorder="1"/>
    <xf numFmtId="0" fontId="9" fillId="0" borderId="1" xfId="0" applyFont="1" applyBorder="1" applyAlignment="1"/>
    <xf numFmtId="16" fontId="10" fillId="0" borderId="1" xfId="0" applyNumberFormat="1" applyFont="1" applyBorder="1" applyAlignment="1"/>
    <xf numFmtId="0" fontId="10" fillId="0" borderId="1" xfId="0" applyFont="1" applyBorder="1" applyAlignment="1"/>
    <xf numFmtId="164" fontId="10" fillId="0" borderId="1" xfId="1" applyFont="1" applyBorder="1" applyAlignment="1">
      <alignment horizontal="center"/>
    </xf>
    <xf numFmtId="0" fontId="11" fillId="0" borderId="1" xfId="0" applyFont="1" applyBorder="1"/>
    <xf numFmtId="16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164" fontId="10" fillId="0" borderId="1" xfId="1" applyFont="1" applyBorder="1"/>
    <xf numFmtId="16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164" fontId="12" fillId="0" borderId="0" xfId="1" applyFont="1"/>
    <xf numFmtId="164" fontId="12" fillId="0" borderId="0" xfId="0" applyNumberFormat="1" applyFont="1"/>
    <xf numFmtId="164" fontId="11" fillId="0" borderId="0" xfId="1" applyFont="1"/>
    <xf numFmtId="164" fontId="11" fillId="0" borderId="0" xfId="0" applyNumberFormat="1" applyFont="1"/>
    <xf numFmtId="0" fontId="12" fillId="0" borderId="0" xfId="0" applyFont="1"/>
    <xf numFmtId="0" fontId="11" fillId="0" borderId="0" xfId="0" applyFont="1"/>
    <xf numFmtId="49" fontId="12" fillId="0" borderId="0" xfId="0" applyNumberFormat="1" applyFont="1"/>
    <xf numFmtId="49" fontId="11" fillId="0" borderId="0" xfId="0" applyNumberFormat="1" applyFont="1"/>
    <xf numFmtId="164" fontId="7" fillId="0" borderId="1" xfId="0" applyNumberFormat="1" applyFont="1" applyBorder="1"/>
    <xf numFmtId="164" fontId="10" fillId="0" borderId="1" xfId="0" applyNumberFormat="1" applyFont="1" applyBorder="1" applyAlignment="1"/>
    <xf numFmtId="43" fontId="0" fillId="0" borderId="0" xfId="0" applyNumberForma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9"/>
  <sheetViews>
    <sheetView zoomScaleNormal="100" workbookViewId="0">
      <pane ySplit="1470" topLeftCell="A49" activePane="bottomLeft"/>
      <selection pane="bottomLeft" activeCell="D49" sqref="D49"/>
      <selection activeCell="AT1" sqref="AT1:AU1"/>
    </sheetView>
  </sheetViews>
  <sheetFormatPr defaultColWidth="11.42578125" defaultRowHeight="14.45"/>
  <cols>
    <col min="1" max="1" width="5.42578125" style="8" customWidth="1"/>
    <col min="2" max="2" width="9.28515625" style="9" bestFit="1" customWidth="1"/>
    <col min="3" max="3" width="28.5703125" style="16" customWidth="1"/>
    <col min="4" max="4" width="16.7109375" style="9" bestFit="1" customWidth="1"/>
    <col min="5" max="5" width="15.28515625" style="9" bestFit="1" customWidth="1"/>
    <col min="6" max="9" width="11.42578125" style="9"/>
    <col min="10" max="10" width="13.42578125" style="9" bestFit="1" customWidth="1"/>
    <col min="11" max="11" width="13.42578125" style="9" customWidth="1"/>
    <col min="12" max="13" width="11.42578125" style="9"/>
    <col min="14" max="14" width="9.5703125" style="9" customWidth="1"/>
    <col min="15" max="15" width="11.28515625" style="9" customWidth="1"/>
    <col min="16" max="16" width="4.7109375" style="9" customWidth="1"/>
    <col min="17" max="17" width="14.7109375" style="9" bestFit="1" customWidth="1"/>
    <col min="18" max="18" width="4.7109375" style="9" customWidth="1"/>
    <col min="19" max="19" width="15.28515625" style="9" bestFit="1" customWidth="1"/>
    <col min="20" max="20" width="3.28515625" style="9" customWidth="1"/>
    <col min="21" max="21" width="14.42578125" style="9" bestFit="1" customWidth="1"/>
    <col min="22" max="22" width="3.7109375" style="9" customWidth="1"/>
    <col min="23" max="23" width="12" style="9" bestFit="1" customWidth="1"/>
    <col min="24" max="24" width="13.28515625" style="9" customWidth="1"/>
    <col min="25" max="25" width="3.7109375" style="9" customWidth="1"/>
    <col min="26" max="26" width="11.42578125" style="9"/>
    <col min="27" max="27" width="5.42578125" style="9" customWidth="1"/>
    <col min="28" max="28" width="15" style="9" customWidth="1"/>
    <col min="29" max="29" width="14.42578125" style="9" customWidth="1"/>
    <col min="30" max="30" width="11.42578125" style="9"/>
    <col min="31" max="31" width="5.28515625" style="9" customWidth="1"/>
    <col min="32" max="32" width="12.28515625" style="9" bestFit="1" customWidth="1"/>
    <col min="33" max="33" width="6" style="9" customWidth="1"/>
    <col min="34" max="34" width="13.5703125" style="9" customWidth="1"/>
    <col min="35" max="35" width="6.5703125" style="9" customWidth="1"/>
    <col min="36" max="36" width="13.28515625" style="9" customWidth="1"/>
    <col min="37" max="37" width="6.7109375" style="9" customWidth="1"/>
    <col min="38" max="38" width="0" style="9" hidden="1" customWidth="1"/>
    <col min="39" max="39" width="13" style="9" hidden="1" customWidth="1"/>
    <col min="40" max="40" width="15.5703125" style="9" customWidth="1"/>
    <col min="41" max="41" width="8.7109375" style="9" bestFit="1" customWidth="1"/>
    <col min="42" max="42" width="10.28515625" style="9" customWidth="1"/>
    <col min="43" max="43" width="13" style="9" customWidth="1"/>
    <col min="44" max="44" width="14" style="9" bestFit="1" customWidth="1"/>
    <col min="45" max="45" width="8.28515625" style="9" customWidth="1"/>
    <col min="46" max="46" width="14" style="9" bestFit="1" customWidth="1"/>
    <col min="47" max="47" width="13" style="9" customWidth="1"/>
    <col min="48" max="48" width="11.5703125" style="9" bestFit="1" customWidth="1"/>
    <col min="49" max="49" width="11.42578125" style="9"/>
    <col min="50" max="50" width="13.28515625" style="9" bestFit="1" customWidth="1"/>
    <col min="51" max="16384" width="11.42578125" style="9"/>
  </cols>
  <sheetData>
    <row r="1" spans="1:54" s="7" customFormat="1" ht="27.75" customHeight="1">
      <c r="A1" s="24"/>
      <c r="B1" s="24"/>
      <c r="C1" s="24"/>
      <c r="D1" s="66" t="s">
        <v>0</v>
      </c>
      <c r="E1" s="66"/>
      <c r="F1" s="66" t="s">
        <v>1</v>
      </c>
      <c r="G1" s="66"/>
      <c r="H1" s="66" t="s">
        <v>2</v>
      </c>
      <c r="I1" s="66"/>
      <c r="J1" s="66" t="s">
        <v>3</v>
      </c>
      <c r="K1" s="66"/>
      <c r="L1" s="67" t="s">
        <v>4</v>
      </c>
      <c r="M1" s="68"/>
      <c r="N1" s="66" t="s">
        <v>5</v>
      </c>
      <c r="O1" s="66"/>
      <c r="P1" s="66" t="s">
        <v>6</v>
      </c>
      <c r="Q1" s="66"/>
      <c r="R1" s="66" t="s">
        <v>7</v>
      </c>
      <c r="S1" s="66"/>
      <c r="T1" s="66" t="s">
        <v>8</v>
      </c>
      <c r="U1" s="66"/>
      <c r="V1" s="66" t="s">
        <v>9</v>
      </c>
      <c r="W1" s="66"/>
      <c r="X1" s="66" t="s">
        <v>10</v>
      </c>
      <c r="Y1" s="66"/>
      <c r="Z1" s="66" t="s">
        <v>11</v>
      </c>
      <c r="AA1" s="66"/>
      <c r="AB1" s="66" t="s">
        <v>12</v>
      </c>
      <c r="AC1" s="66"/>
      <c r="AD1" s="66" t="s">
        <v>13</v>
      </c>
      <c r="AE1" s="66"/>
      <c r="AF1" s="66" t="s">
        <v>14</v>
      </c>
      <c r="AG1" s="66"/>
      <c r="AH1" s="66" t="s">
        <v>15</v>
      </c>
      <c r="AI1" s="66"/>
      <c r="AJ1" s="66" t="s">
        <v>16</v>
      </c>
      <c r="AK1" s="66"/>
      <c r="AL1" s="66" t="s">
        <v>17</v>
      </c>
      <c r="AM1" s="66"/>
      <c r="AN1" s="66" t="s">
        <v>18</v>
      </c>
      <c r="AO1" s="66"/>
      <c r="AP1" s="66" t="s">
        <v>19</v>
      </c>
      <c r="AQ1" s="66"/>
      <c r="AR1" s="67" t="s">
        <v>20</v>
      </c>
      <c r="AS1" s="68"/>
      <c r="AT1" s="67" t="s">
        <v>21</v>
      </c>
      <c r="AU1" s="68"/>
      <c r="AV1" s="67" t="s">
        <v>22</v>
      </c>
      <c r="AW1" s="68"/>
      <c r="AX1" s="24"/>
      <c r="AY1" s="24"/>
      <c r="AZ1" s="25"/>
      <c r="BA1" s="25"/>
      <c r="BB1" s="23"/>
    </row>
    <row r="2" spans="1:54" s="8" customFormat="1">
      <c r="A2" s="25" t="s">
        <v>23</v>
      </c>
      <c r="B2" s="25" t="s">
        <v>24</v>
      </c>
      <c r="C2" s="25" t="s">
        <v>25</v>
      </c>
      <c r="D2" s="26" t="s">
        <v>26</v>
      </c>
      <c r="E2" s="26" t="s">
        <v>27</v>
      </c>
      <c r="F2" s="25" t="s">
        <v>26</v>
      </c>
      <c r="G2" s="25" t="s">
        <v>27</v>
      </c>
      <c r="H2" s="26" t="s">
        <v>26</v>
      </c>
      <c r="I2" s="26" t="s">
        <v>27</v>
      </c>
      <c r="J2" s="26" t="s">
        <v>26</v>
      </c>
      <c r="K2" s="26" t="s">
        <v>27</v>
      </c>
      <c r="L2" s="26"/>
      <c r="M2" s="26"/>
      <c r="N2" s="26" t="s">
        <v>26</v>
      </c>
      <c r="O2" s="26" t="s">
        <v>27</v>
      </c>
      <c r="P2" s="26" t="s">
        <v>26</v>
      </c>
      <c r="Q2" s="26" t="s">
        <v>27</v>
      </c>
      <c r="R2" s="26" t="s">
        <v>26</v>
      </c>
      <c r="S2" s="26" t="s">
        <v>27</v>
      </c>
      <c r="T2" s="26" t="s">
        <v>26</v>
      </c>
      <c r="U2" s="26" t="s">
        <v>27</v>
      </c>
      <c r="V2" s="26" t="s">
        <v>26</v>
      </c>
      <c r="W2" s="26" t="s">
        <v>27</v>
      </c>
      <c r="X2" s="26" t="s">
        <v>26</v>
      </c>
      <c r="Y2" s="26" t="s">
        <v>27</v>
      </c>
      <c r="Z2" s="26" t="s">
        <v>26</v>
      </c>
      <c r="AA2" s="26" t="s">
        <v>27</v>
      </c>
      <c r="AB2" s="26" t="s">
        <v>26</v>
      </c>
      <c r="AC2" s="26" t="s">
        <v>27</v>
      </c>
      <c r="AD2" s="26" t="s">
        <v>26</v>
      </c>
      <c r="AE2" s="26" t="s">
        <v>27</v>
      </c>
      <c r="AF2" s="26" t="s">
        <v>26</v>
      </c>
      <c r="AG2" s="26" t="s">
        <v>27</v>
      </c>
      <c r="AH2" s="26" t="s">
        <v>26</v>
      </c>
      <c r="AI2" s="26" t="s">
        <v>27</v>
      </c>
      <c r="AJ2" s="26" t="s">
        <v>26</v>
      </c>
      <c r="AK2" s="26" t="s">
        <v>27</v>
      </c>
      <c r="AL2" s="26" t="s">
        <v>26</v>
      </c>
      <c r="AM2" s="26" t="s">
        <v>27</v>
      </c>
      <c r="AN2" s="26" t="s">
        <v>26</v>
      </c>
      <c r="AO2" s="26" t="s">
        <v>27</v>
      </c>
      <c r="AP2" s="26" t="s">
        <v>26</v>
      </c>
      <c r="AQ2" s="26" t="s">
        <v>27</v>
      </c>
      <c r="AR2" s="26" t="s">
        <v>26</v>
      </c>
      <c r="AS2" s="26" t="s">
        <v>27</v>
      </c>
      <c r="AT2" s="26" t="s">
        <v>26</v>
      </c>
      <c r="AU2" s="26" t="s">
        <v>27</v>
      </c>
      <c r="AV2" s="25" t="s">
        <v>26</v>
      </c>
      <c r="AW2" s="25" t="s">
        <v>27</v>
      </c>
      <c r="AX2" s="25"/>
      <c r="AY2" s="25"/>
      <c r="AZ2" s="27"/>
      <c r="BA2" s="27"/>
    </row>
    <row r="3" spans="1:54" s="8" customFormat="1" ht="15.6">
      <c r="A3" s="43">
        <v>1</v>
      </c>
      <c r="B3" s="44">
        <v>43843</v>
      </c>
      <c r="C3" s="45" t="s">
        <v>28</v>
      </c>
      <c r="D3" s="46"/>
      <c r="E3" s="46">
        <v>-15</v>
      </c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>
        <v>15</v>
      </c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4"/>
      <c r="AW3" s="36"/>
      <c r="AX3" s="37"/>
      <c r="AY3" s="25"/>
      <c r="AZ3" s="27"/>
      <c r="BA3" s="27"/>
    </row>
    <row r="4" spans="1:54" s="8" customFormat="1" ht="15.6">
      <c r="A4" s="43">
        <v>2</v>
      </c>
      <c r="B4" s="44">
        <v>43850</v>
      </c>
      <c r="C4" s="45" t="s">
        <v>29</v>
      </c>
      <c r="D4" s="46"/>
      <c r="E4" s="46">
        <v>-9648</v>
      </c>
      <c r="F4" s="33"/>
      <c r="G4" s="34"/>
      <c r="H4" s="35"/>
      <c r="I4" s="35"/>
      <c r="J4" s="35">
        <v>0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>
        <v>9648</v>
      </c>
      <c r="AS4" s="35"/>
      <c r="AT4" s="35"/>
      <c r="AU4" s="35"/>
      <c r="AV4" s="34"/>
      <c r="AW4" s="36"/>
      <c r="AX4" s="37"/>
      <c r="AY4" s="25"/>
      <c r="AZ4" s="27"/>
      <c r="BA4" s="27"/>
    </row>
    <row r="5" spans="1:54" s="8" customFormat="1" ht="15.6">
      <c r="A5" s="43">
        <v>3</v>
      </c>
      <c r="B5" s="44">
        <v>43857</v>
      </c>
      <c r="C5" s="45" t="s">
        <v>30</v>
      </c>
      <c r="D5" s="46"/>
      <c r="E5" s="46">
        <v>-200</v>
      </c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>
        <v>200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4"/>
      <c r="AW5" s="36"/>
      <c r="AX5" s="37"/>
      <c r="AY5" s="29"/>
      <c r="AZ5" s="27"/>
      <c r="BA5" s="27"/>
    </row>
    <row r="6" spans="1:54" s="8" customFormat="1" ht="15.6">
      <c r="A6" s="43">
        <v>4</v>
      </c>
      <c r="B6" s="44">
        <v>43871</v>
      </c>
      <c r="C6" s="45" t="s">
        <v>28</v>
      </c>
      <c r="D6" s="46"/>
      <c r="E6" s="46">
        <v>-21</v>
      </c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>
        <v>21</v>
      </c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4"/>
      <c r="AW6" s="36"/>
      <c r="AX6" s="37"/>
      <c r="AY6" s="29"/>
      <c r="AZ6" s="27"/>
      <c r="BA6" s="27"/>
    </row>
    <row r="7" spans="1:54" s="8" customFormat="1" ht="15.6">
      <c r="A7" s="43">
        <v>5</v>
      </c>
      <c r="B7" s="63">
        <f>'Hovedbok 2020'!X42</f>
        <v>1171</v>
      </c>
      <c r="C7" s="45" t="s">
        <v>31</v>
      </c>
      <c r="D7" s="46"/>
      <c r="E7" s="46">
        <v>-699</v>
      </c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>
        <v>699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4"/>
      <c r="AW7" s="36"/>
      <c r="AX7" s="37"/>
      <c r="AY7" s="29"/>
      <c r="AZ7" s="27"/>
      <c r="BA7" s="27"/>
    </row>
    <row r="8" spans="1:54" s="8" customFormat="1" ht="15.6">
      <c r="A8" s="43">
        <v>6</v>
      </c>
      <c r="B8" s="44">
        <v>43881</v>
      </c>
      <c r="C8" s="45" t="s">
        <v>32</v>
      </c>
      <c r="D8" s="46">
        <v>588</v>
      </c>
      <c r="E8" s="46">
        <v>0</v>
      </c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>
        <v>-588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4"/>
      <c r="AW8" s="36"/>
      <c r="AX8" s="37"/>
      <c r="AY8" s="29"/>
      <c r="AZ8" s="27"/>
      <c r="BA8" s="27"/>
    </row>
    <row r="9" spans="1:54" s="8" customFormat="1" ht="15.6">
      <c r="A9" s="43">
        <v>7</v>
      </c>
      <c r="B9" s="44">
        <v>43893</v>
      </c>
      <c r="C9" s="45" t="s">
        <v>33</v>
      </c>
      <c r="D9" s="46">
        <v>0</v>
      </c>
      <c r="E9" s="46">
        <v>-633</v>
      </c>
      <c r="F9" s="33"/>
      <c r="G9" s="34"/>
      <c r="H9" s="35"/>
      <c r="I9" s="35"/>
      <c r="J9" s="35"/>
      <c r="K9" s="35"/>
      <c r="L9" s="35"/>
      <c r="M9" s="35"/>
      <c r="N9" s="35"/>
      <c r="O9" s="35"/>
      <c r="P9" s="35"/>
      <c r="Q9" s="35">
        <v>0</v>
      </c>
      <c r="R9" s="35"/>
      <c r="S9" s="35"/>
      <c r="T9" s="35"/>
      <c r="U9" s="35"/>
      <c r="V9" s="35"/>
      <c r="W9" s="35"/>
      <c r="X9" s="35">
        <v>633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4"/>
      <c r="AW9" s="36"/>
      <c r="AX9" s="37"/>
      <c r="AY9" s="29"/>
      <c r="AZ9" s="27"/>
      <c r="BA9" s="27"/>
    </row>
    <row r="10" spans="1:54" s="8" customFormat="1" ht="15.6">
      <c r="A10" s="43">
        <v>8</v>
      </c>
      <c r="B10" s="44">
        <v>43893</v>
      </c>
      <c r="C10" s="45" t="s">
        <v>34</v>
      </c>
      <c r="D10" s="46"/>
      <c r="E10" s="46">
        <v>-800</v>
      </c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>
        <v>800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4"/>
      <c r="AW10" s="36"/>
      <c r="AX10" s="37"/>
      <c r="AY10" s="29"/>
      <c r="AZ10" s="27"/>
      <c r="BA10" s="27"/>
    </row>
    <row r="11" spans="1:54" s="8" customFormat="1" ht="15.6">
      <c r="A11" s="43">
        <v>9</v>
      </c>
      <c r="B11" s="44">
        <v>43896</v>
      </c>
      <c r="C11" s="45" t="s">
        <v>35</v>
      </c>
      <c r="D11" s="46"/>
      <c r="E11" s="46">
        <v>-2440</v>
      </c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>
        <v>2440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4"/>
      <c r="AW11" s="36"/>
      <c r="AX11" s="37"/>
      <c r="AY11" s="29"/>
      <c r="AZ11" s="27"/>
      <c r="BA11" s="27"/>
    </row>
    <row r="12" spans="1:54" s="8" customFormat="1" ht="15.6">
      <c r="A12" s="43">
        <v>10</v>
      </c>
      <c r="B12" s="44">
        <v>43898</v>
      </c>
      <c r="C12" s="45" t="s">
        <v>36</v>
      </c>
      <c r="D12" s="46"/>
      <c r="E12" s="46">
        <v>-420</v>
      </c>
      <c r="F12" s="33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>
        <v>420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4"/>
      <c r="AW12" s="36"/>
      <c r="AX12" s="37"/>
      <c r="AY12" s="29"/>
      <c r="AZ12" s="27"/>
      <c r="BA12" s="27"/>
    </row>
    <row r="13" spans="1:54" s="8" customFormat="1" ht="15.6">
      <c r="A13" s="43">
        <v>11</v>
      </c>
      <c r="B13" s="44">
        <v>44275</v>
      </c>
      <c r="C13" s="45" t="s">
        <v>37</v>
      </c>
      <c r="D13" s="46">
        <v>18962.759999999998</v>
      </c>
      <c r="E13" s="46">
        <v>0</v>
      </c>
      <c r="F13" s="34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>
        <v>-18962.759999999998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4"/>
      <c r="AW13" s="36"/>
      <c r="AX13" s="37"/>
      <c r="AY13" s="29"/>
      <c r="AZ13" s="27"/>
      <c r="BA13" s="27"/>
    </row>
    <row r="14" spans="1:54" s="8" customFormat="1" ht="15.6">
      <c r="A14" s="43">
        <v>12</v>
      </c>
      <c r="B14" s="44">
        <v>44271</v>
      </c>
      <c r="C14" s="45" t="s">
        <v>28</v>
      </c>
      <c r="D14" s="46"/>
      <c r="E14" s="46">
        <v>-19.5</v>
      </c>
      <c r="F14" s="34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>
        <v>19.5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4"/>
      <c r="AW14" s="36"/>
      <c r="AX14" s="37"/>
      <c r="AY14" s="29"/>
      <c r="AZ14" s="27"/>
      <c r="BA14" s="27"/>
    </row>
    <row r="15" spans="1:54" s="8" customFormat="1" ht="15.6">
      <c r="A15" s="43">
        <v>13</v>
      </c>
      <c r="B15" s="44">
        <v>44300</v>
      </c>
      <c r="C15" s="45" t="s">
        <v>38</v>
      </c>
      <c r="D15" s="46"/>
      <c r="E15" s="46">
        <v>-1079.02</v>
      </c>
      <c r="F15" s="34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>
        <v>1079.02</v>
      </c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4"/>
      <c r="AW15" s="36"/>
      <c r="AX15" s="37"/>
      <c r="AY15" s="29"/>
      <c r="AZ15" s="27"/>
      <c r="BA15" s="27"/>
    </row>
    <row r="16" spans="1:54" s="8" customFormat="1" ht="15.6">
      <c r="A16" s="43">
        <v>14</v>
      </c>
      <c r="B16" s="44">
        <v>44300</v>
      </c>
      <c r="C16" s="45" t="s">
        <v>28</v>
      </c>
      <c r="D16" s="46"/>
      <c r="E16" s="46">
        <v>-30</v>
      </c>
      <c r="F16" s="34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>
        <v>30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4"/>
      <c r="AW16" s="36"/>
      <c r="AX16" s="37"/>
      <c r="AY16" s="29"/>
      <c r="AZ16" s="27"/>
      <c r="BA16" s="27"/>
    </row>
    <row r="17" spans="1:53" s="8" customFormat="1" ht="15.6">
      <c r="A17" s="43">
        <v>15</v>
      </c>
      <c r="B17" s="44">
        <v>44316</v>
      </c>
      <c r="C17" s="45" t="s">
        <v>30</v>
      </c>
      <c r="D17" s="46"/>
      <c r="E17" s="46">
        <v>-200</v>
      </c>
      <c r="F17" s="34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>
        <v>200</v>
      </c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4"/>
      <c r="AW17" s="36"/>
      <c r="AX17" s="37"/>
      <c r="AY17" s="29"/>
      <c r="AZ17" s="27"/>
      <c r="BA17" s="27"/>
    </row>
    <row r="18" spans="1:53" s="8" customFormat="1" ht="15.6">
      <c r="A18" s="43">
        <v>16</v>
      </c>
      <c r="B18" s="44">
        <v>44320</v>
      </c>
      <c r="C18" s="45" t="s">
        <v>38</v>
      </c>
      <c r="D18" s="46"/>
      <c r="E18" s="46">
        <v>-1172.6600000000001</v>
      </c>
      <c r="F18" s="34"/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>
        <v>1172.6600000000001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4"/>
      <c r="AW18" s="36"/>
      <c r="AX18" s="37"/>
      <c r="AY18" s="29"/>
      <c r="AZ18" s="27"/>
      <c r="BA18" s="27"/>
    </row>
    <row r="19" spans="1:53" s="8" customFormat="1" ht="15.6">
      <c r="A19" s="43">
        <v>17</v>
      </c>
      <c r="B19" s="44">
        <v>44324</v>
      </c>
      <c r="C19" s="45" t="s">
        <v>39</v>
      </c>
      <c r="D19" s="46"/>
      <c r="E19" s="46">
        <v>-368</v>
      </c>
      <c r="F19" s="34"/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>
        <v>368</v>
      </c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4"/>
      <c r="AW19" s="36"/>
      <c r="AX19" s="37"/>
      <c r="AY19" s="29"/>
      <c r="AZ19" s="27"/>
      <c r="BA19" s="27"/>
    </row>
    <row r="20" spans="1:53" s="8" customFormat="1" ht="15.6">
      <c r="A20" s="43">
        <v>18</v>
      </c>
      <c r="B20" s="44">
        <v>44327</v>
      </c>
      <c r="C20" s="45" t="s">
        <v>28</v>
      </c>
      <c r="D20" s="46"/>
      <c r="E20" s="46">
        <v>-18</v>
      </c>
      <c r="F20" s="34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>
        <v>18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4"/>
      <c r="AW20" s="36"/>
      <c r="AX20" s="37"/>
      <c r="AY20" s="29"/>
      <c r="AZ20" s="27"/>
      <c r="BA20" s="27"/>
    </row>
    <row r="21" spans="1:53" s="8" customFormat="1" ht="15.6">
      <c r="A21" s="43">
        <v>19</v>
      </c>
      <c r="B21" s="44">
        <v>44328</v>
      </c>
      <c r="C21" s="45" t="s">
        <v>40</v>
      </c>
      <c r="D21" s="46"/>
      <c r="E21" s="46">
        <v>-5000</v>
      </c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>
        <v>5000</v>
      </c>
      <c r="AO21" s="35"/>
      <c r="AP21" s="35"/>
      <c r="AQ21" s="35"/>
      <c r="AR21" s="35"/>
      <c r="AS21" s="35"/>
      <c r="AT21" s="35"/>
      <c r="AU21" s="35"/>
      <c r="AV21" s="34"/>
      <c r="AW21" s="36"/>
      <c r="AX21" s="37"/>
      <c r="AY21" s="29"/>
      <c r="AZ21" s="27"/>
      <c r="BA21" s="27"/>
    </row>
    <row r="22" spans="1:53" s="8" customFormat="1" ht="15.6">
      <c r="A22" s="43">
        <v>20</v>
      </c>
      <c r="B22" s="44">
        <v>44351</v>
      </c>
      <c r="C22" s="45" t="s">
        <v>41</v>
      </c>
      <c r="D22" s="46"/>
      <c r="E22" s="46">
        <v>-4495</v>
      </c>
      <c r="F22" s="34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>
        <v>4495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4"/>
      <c r="AW22" s="36"/>
      <c r="AX22" s="37"/>
      <c r="AY22" s="29"/>
      <c r="AZ22" s="27"/>
      <c r="BA22" s="27"/>
    </row>
    <row r="23" spans="1:53" s="8" customFormat="1" ht="15.6">
      <c r="A23" s="43">
        <v>21</v>
      </c>
      <c r="B23" s="44">
        <v>44362</v>
      </c>
      <c r="C23" s="45" t="s">
        <v>28</v>
      </c>
      <c r="D23" s="46"/>
      <c r="E23" s="46">
        <v>-22.5</v>
      </c>
      <c r="F23" s="34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>
        <v>22.5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4"/>
      <c r="AW23" s="36"/>
      <c r="AX23" s="37"/>
      <c r="AY23" s="29"/>
      <c r="AZ23" s="27"/>
      <c r="BA23" s="27"/>
    </row>
    <row r="24" spans="1:53" s="8" customFormat="1" ht="15.6">
      <c r="A24" s="43">
        <v>22</v>
      </c>
      <c r="B24" s="44">
        <v>44387</v>
      </c>
      <c r="C24" s="45" t="s">
        <v>42</v>
      </c>
      <c r="D24" s="46">
        <v>11336</v>
      </c>
      <c r="E24" s="46"/>
      <c r="F24" s="34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>
        <v>-11336</v>
      </c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4"/>
      <c r="AW24" s="36"/>
      <c r="AX24" s="37"/>
      <c r="AY24" s="29"/>
      <c r="AZ24" s="27"/>
      <c r="BA24" s="27"/>
    </row>
    <row r="25" spans="1:53" s="8" customFormat="1" ht="15.6">
      <c r="A25" s="43">
        <v>23</v>
      </c>
      <c r="B25" s="44">
        <v>44390</v>
      </c>
      <c r="C25" s="45" t="s">
        <v>28</v>
      </c>
      <c r="D25" s="46"/>
      <c r="E25" s="46">
        <v>-19.5</v>
      </c>
      <c r="F25" s="34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>
        <v>19.5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4"/>
      <c r="AW25" s="36"/>
      <c r="AX25" s="37"/>
      <c r="AY25" s="29"/>
      <c r="AZ25" s="27"/>
      <c r="BA25" s="27"/>
    </row>
    <row r="26" spans="1:53" s="8" customFormat="1" ht="15.6">
      <c r="A26" s="43">
        <v>24</v>
      </c>
      <c r="B26" s="44">
        <v>44418</v>
      </c>
      <c r="C26" s="45" t="s">
        <v>28</v>
      </c>
      <c r="D26" s="46"/>
      <c r="E26" s="46">
        <v>-15</v>
      </c>
      <c r="F26" s="34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>
        <v>15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4"/>
      <c r="AW26" s="36"/>
      <c r="AX26" s="37"/>
      <c r="AY26" s="29"/>
      <c r="AZ26" s="27"/>
      <c r="BA26" s="27"/>
    </row>
    <row r="27" spans="1:53" s="8" customFormat="1" ht="15.6">
      <c r="A27" s="43">
        <v>25</v>
      </c>
      <c r="B27" s="44">
        <v>44453</v>
      </c>
      <c r="C27" s="45" t="s">
        <v>28</v>
      </c>
      <c r="D27" s="46"/>
      <c r="E27" s="46">
        <v>-15</v>
      </c>
      <c r="F27" s="34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v>15</v>
      </c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4"/>
      <c r="AW27" s="36"/>
      <c r="AX27" s="37"/>
      <c r="AY27" s="29"/>
      <c r="AZ27" s="27"/>
      <c r="BA27" s="27"/>
    </row>
    <row r="28" spans="1:53" s="8" customFormat="1" ht="15.6">
      <c r="A28" s="43">
        <v>26</v>
      </c>
      <c r="B28" s="44">
        <v>44481</v>
      </c>
      <c r="C28" s="45" t="s">
        <v>28</v>
      </c>
      <c r="D28" s="46"/>
      <c r="E28" s="46">
        <v>-15</v>
      </c>
      <c r="F28" s="34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>
        <v>15</v>
      </c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4"/>
      <c r="AW28" s="36"/>
      <c r="AX28" s="37"/>
      <c r="AY28" s="29"/>
      <c r="AZ28" s="27"/>
      <c r="BA28" s="27"/>
    </row>
    <row r="29" spans="1:53" s="8" customFormat="1" ht="15.6">
      <c r="A29" s="43">
        <v>27</v>
      </c>
      <c r="B29" s="44">
        <v>44484</v>
      </c>
      <c r="C29" s="45" t="s">
        <v>43</v>
      </c>
      <c r="D29" s="46"/>
      <c r="E29" s="46">
        <v>-2210</v>
      </c>
      <c r="F29" s="34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>
        <v>2210</v>
      </c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4"/>
      <c r="AW29" s="36"/>
      <c r="AX29" s="37"/>
      <c r="AY29" s="29"/>
      <c r="AZ29" s="27"/>
      <c r="BA29" s="27"/>
    </row>
    <row r="30" spans="1:53" s="8" customFormat="1" ht="15.6">
      <c r="A30" s="43">
        <v>28</v>
      </c>
      <c r="B30" s="44">
        <v>44492</v>
      </c>
      <c r="C30" s="45" t="s">
        <v>30</v>
      </c>
      <c r="D30" s="46"/>
      <c r="E30" s="46">
        <v>-100</v>
      </c>
      <c r="F30" s="34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>
        <v>100</v>
      </c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4"/>
      <c r="AW30" s="36"/>
      <c r="AX30" s="37"/>
      <c r="AY30" s="29"/>
      <c r="AZ30" s="27"/>
      <c r="BA30" s="27"/>
    </row>
    <row r="31" spans="1:53" s="8" customFormat="1" ht="15.6">
      <c r="A31" s="43">
        <v>29</v>
      </c>
      <c r="B31" s="44">
        <v>44516</v>
      </c>
      <c r="C31" s="45" t="s">
        <v>28</v>
      </c>
      <c r="D31" s="46"/>
      <c r="E31" s="46">
        <v>-21</v>
      </c>
      <c r="F31" s="34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>
        <v>21</v>
      </c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4"/>
      <c r="AW31" s="36"/>
      <c r="AX31" s="37"/>
      <c r="AY31" s="29"/>
      <c r="AZ31" s="27"/>
      <c r="BA31" s="27"/>
    </row>
    <row r="32" spans="1:53" s="8" customFormat="1" ht="15.6">
      <c r="A32" s="43">
        <v>30</v>
      </c>
      <c r="B32" s="44">
        <v>44525</v>
      </c>
      <c r="C32" s="45" t="s">
        <v>44</v>
      </c>
      <c r="D32" s="46">
        <v>0</v>
      </c>
      <c r="E32" s="46">
        <v>-660.7</v>
      </c>
      <c r="F32" s="34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>
        <v>660.7</v>
      </c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4"/>
      <c r="AW32" s="36"/>
      <c r="AX32" s="37"/>
      <c r="AY32" s="29"/>
      <c r="AZ32" s="27"/>
      <c r="BA32" s="27"/>
    </row>
    <row r="33" spans="1:53" s="8" customFormat="1" ht="15.6">
      <c r="A33" s="43">
        <v>31</v>
      </c>
      <c r="B33" s="44">
        <v>44532</v>
      </c>
      <c r="C33" s="45" t="s">
        <v>45</v>
      </c>
      <c r="D33" s="46"/>
      <c r="E33" s="46">
        <v>-18024.18</v>
      </c>
      <c r="F33" s="34"/>
      <c r="G33" s="34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18024.18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4"/>
      <c r="AW33" s="36"/>
      <c r="AX33" s="37"/>
      <c r="AY33" s="29"/>
      <c r="AZ33" s="27"/>
      <c r="BA33" s="27"/>
    </row>
    <row r="34" spans="1:53" s="8" customFormat="1" ht="15.6">
      <c r="A34" s="43">
        <v>32</v>
      </c>
      <c r="B34" s="44">
        <v>44532</v>
      </c>
      <c r="C34" s="45" t="s">
        <v>46</v>
      </c>
      <c r="D34" s="46"/>
      <c r="E34" s="46">
        <v>-1000.5</v>
      </c>
      <c r="F34" s="34"/>
      <c r="G34" s="34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>
        <v>0</v>
      </c>
      <c r="AC34" s="35"/>
      <c r="AD34" s="35">
        <v>1000.5</v>
      </c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4"/>
      <c r="AW34" s="36"/>
      <c r="AX34" s="37"/>
      <c r="AY34" s="29"/>
      <c r="AZ34" s="27"/>
      <c r="BA34" s="27"/>
    </row>
    <row r="35" spans="1:53" s="8" customFormat="1" ht="15.6">
      <c r="A35" s="43">
        <v>33</v>
      </c>
      <c r="B35" s="44">
        <v>44537</v>
      </c>
      <c r="C35" s="45" t="s">
        <v>30</v>
      </c>
      <c r="D35" s="46">
        <v>36056</v>
      </c>
      <c r="E35" s="46">
        <v>0</v>
      </c>
      <c r="F35" s="34"/>
      <c r="G35" s="3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>
        <v>-36056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4"/>
      <c r="AW35" s="36"/>
      <c r="AX35" s="37"/>
      <c r="AY35" s="29"/>
      <c r="AZ35" s="27"/>
      <c r="BA35" s="27"/>
    </row>
    <row r="36" spans="1:53" s="8" customFormat="1" ht="15.6">
      <c r="A36" s="43">
        <v>34</v>
      </c>
      <c r="B36" s="44">
        <v>44544</v>
      </c>
      <c r="C36" s="45" t="s">
        <v>28</v>
      </c>
      <c r="D36" s="46"/>
      <c r="E36" s="46">
        <v>-19.5</v>
      </c>
      <c r="F36" s="34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>
        <v>19.5</v>
      </c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4"/>
      <c r="AW36" s="36"/>
      <c r="AX36" s="37"/>
      <c r="AY36" s="29"/>
      <c r="AZ36" s="27"/>
      <c r="BA36" s="27"/>
    </row>
    <row r="37" spans="1:53" s="8" customFormat="1" ht="15.6">
      <c r="A37" s="43">
        <v>35</v>
      </c>
      <c r="B37" s="44">
        <v>44546</v>
      </c>
      <c r="C37" s="45" t="s">
        <v>44</v>
      </c>
      <c r="D37" s="46"/>
      <c r="E37" s="46">
        <v>-372</v>
      </c>
      <c r="F37" s="34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>
        <v>372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4"/>
      <c r="AW37" s="36"/>
      <c r="AX37" s="37"/>
      <c r="AY37" s="29"/>
      <c r="AZ37" s="27"/>
      <c r="BA37" s="27"/>
    </row>
    <row r="38" spans="1:53" s="8" customFormat="1" ht="15.6">
      <c r="A38" s="43">
        <v>37</v>
      </c>
      <c r="B38" s="44">
        <v>44561</v>
      </c>
      <c r="C38" s="45" t="s">
        <v>47</v>
      </c>
      <c r="D38" s="46">
        <v>19</v>
      </c>
      <c r="E38" s="46">
        <v>0</v>
      </c>
      <c r="F38" s="34"/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4"/>
      <c r="AW38" s="34">
        <v>-19</v>
      </c>
      <c r="AX38" s="37"/>
      <c r="AY38" s="29"/>
      <c r="AZ38" s="27"/>
      <c r="BA38" s="27"/>
    </row>
    <row r="39" spans="1:53" s="8" customFormat="1" ht="15.6">
      <c r="A39" s="43">
        <v>38</v>
      </c>
      <c r="B39" s="44">
        <v>44561</v>
      </c>
      <c r="C39" s="45" t="s">
        <v>47</v>
      </c>
      <c r="D39" s="46"/>
      <c r="E39" s="46"/>
      <c r="F39" s="34">
        <v>91</v>
      </c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4"/>
      <c r="AW39" s="34">
        <v>-91</v>
      </c>
      <c r="AX39" s="37"/>
      <c r="AY39" s="29"/>
      <c r="AZ39" s="27"/>
      <c r="BA39" s="27"/>
    </row>
    <row r="40" spans="1:53" s="8" customFormat="1" ht="15.6">
      <c r="A40" s="43">
        <v>39</v>
      </c>
      <c r="B40" s="44">
        <v>44561</v>
      </c>
      <c r="C40" s="45" t="s">
        <v>47</v>
      </c>
      <c r="D40" s="46"/>
      <c r="E40" s="46"/>
      <c r="F40" s="34"/>
      <c r="G40" s="34"/>
      <c r="H40" s="35">
        <v>23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4"/>
      <c r="AW40" s="34">
        <v>-23</v>
      </c>
      <c r="AX40" s="37"/>
      <c r="AY40" s="29"/>
      <c r="AZ40" s="27"/>
      <c r="BA40" s="27"/>
    </row>
    <row r="41" spans="1:53" s="8" customFormat="1" ht="46.5">
      <c r="A41" s="47" t="s">
        <v>48</v>
      </c>
      <c r="B41" s="48" t="s">
        <v>48</v>
      </c>
      <c r="C41" s="49" t="s">
        <v>49</v>
      </c>
      <c r="D41" s="50"/>
      <c r="E41" s="51"/>
      <c r="F41" s="41"/>
      <c r="G41" s="41"/>
      <c r="H41" s="41">
        <v>0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35"/>
      <c r="Y41" s="35"/>
      <c r="Z41" s="41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41"/>
      <c r="AW41" s="41"/>
      <c r="AX41" s="37"/>
      <c r="AY41" s="22"/>
    </row>
    <row r="42" spans="1:53" s="8" customFormat="1" ht="15.6">
      <c r="A42" s="47"/>
      <c r="B42" s="48"/>
      <c r="C42" s="49" t="s">
        <v>50</v>
      </c>
      <c r="D42" s="51"/>
      <c r="E42" s="51"/>
      <c r="F42" s="41"/>
      <c r="G42" s="41"/>
      <c r="H42" s="41"/>
      <c r="I42" s="40"/>
      <c r="J42" s="41"/>
      <c r="K42" s="41">
        <v>-16000</v>
      </c>
      <c r="L42" s="40"/>
      <c r="M42" s="40"/>
      <c r="N42" s="40"/>
      <c r="O42" s="40">
        <v>-1171</v>
      </c>
      <c r="P42" s="40"/>
      <c r="Q42" s="40"/>
      <c r="R42" s="40"/>
      <c r="S42" s="40"/>
      <c r="T42" s="40"/>
      <c r="U42" s="40"/>
      <c r="V42" s="40"/>
      <c r="W42" s="40"/>
      <c r="X42" s="35">
        <v>1171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35"/>
      <c r="AP42" s="40"/>
      <c r="AQ42" s="40"/>
      <c r="AR42" s="40"/>
      <c r="AS42" s="40"/>
      <c r="AT42" s="41">
        <v>16000</v>
      </c>
      <c r="AU42" s="41"/>
      <c r="AV42" s="40"/>
      <c r="AW42" s="41"/>
      <c r="AX42" s="40"/>
    </row>
    <row r="43" spans="1:53" s="8" customFormat="1" ht="15.6">
      <c r="A43" s="47"/>
      <c r="B43" s="48"/>
      <c r="C43" s="52"/>
      <c r="D43" s="51">
        <f>SUM(D3:D42)</f>
        <v>66961.759999999995</v>
      </c>
      <c r="E43" s="51">
        <f>SUM(E3:E42)</f>
        <v>-49753.06</v>
      </c>
      <c r="F43" s="41">
        <f>SUM(F3:F42)</f>
        <v>91</v>
      </c>
      <c r="G43" s="41"/>
      <c r="H43" s="41">
        <f>SUM(H3:H42)</f>
        <v>23</v>
      </c>
      <c r="I43" s="41">
        <f t="shared" ref="I43:K43" si="0">SUM(I3:I42)</f>
        <v>0</v>
      </c>
      <c r="J43" s="41">
        <f t="shared" si="0"/>
        <v>0</v>
      </c>
      <c r="K43" s="41">
        <f t="shared" si="0"/>
        <v>-16000</v>
      </c>
      <c r="L43" s="40"/>
      <c r="M43" s="40"/>
      <c r="N43" s="42">
        <f t="shared" ref="N43:O43" si="1">SUM(N3:N42)</f>
        <v>0</v>
      </c>
      <c r="O43" s="42">
        <f t="shared" si="1"/>
        <v>-1171</v>
      </c>
      <c r="P43" s="40"/>
      <c r="Q43" s="42">
        <f>SUM(Q3:Q42)</f>
        <v>-11924</v>
      </c>
      <c r="R43" s="40"/>
      <c r="S43" s="42">
        <f>SUM(S22:S42)</f>
        <v>-36056</v>
      </c>
      <c r="T43" s="40"/>
      <c r="U43" s="42">
        <f>SUM(U3:U42)</f>
        <v>-18962.759999999998</v>
      </c>
      <c r="V43" s="40"/>
      <c r="W43" s="40"/>
      <c r="X43" s="35">
        <f>SUM(X3:X42)</f>
        <v>3764.7</v>
      </c>
      <c r="Y43" s="40"/>
      <c r="Z43" s="42">
        <f>SUM(Z3:Z42)</f>
        <v>231</v>
      </c>
      <c r="AA43" s="40"/>
      <c r="AB43" s="42">
        <f>SUM(AB3:AB42)</f>
        <v>4495</v>
      </c>
      <c r="AC43" s="42">
        <f>SUM(AC3:AC42)</f>
        <v>0</v>
      </c>
      <c r="AD43" s="42">
        <f>SUM(AD19:AD42)</f>
        <v>1368.5</v>
      </c>
      <c r="AE43" s="42"/>
      <c r="AF43" s="42">
        <f>SUM(AF3:AF42)</f>
        <v>2251.6800000000003</v>
      </c>
      <c r="AG43" s="40"/>
      <c r="AH43" s="41">
        <f>SUM(AH3:AH42)</f>
        <v>6141</v>
      </c>
      <c r="AI43" s="40"/>
      <c r="AJ43" s="42">
        <f>SUM(AJ3:AJ42)</f>
        <v>18024.18</v>
      </c>
      <c r="AK43" s="40"/>
      <c r="AL43" s="40"/>
      <c r="AM43" s="40"/>
      <c r="AN43" s="42">
        <f>SUM(AN3:AN42)</f>
        <v>5000</v>
      </c>
      <c r="AO43" s="40"/>
      <c r="AP43" s="40"/>
      <c r="AQ43" s="40"/>
      <c r="AR43" s="42">
        <f>SUM(AR3:AR42)</f>
        <v>9648</v>
      </c>
      <c r="AS43" s="40"/>
      <c r="AT43" s="42">
        <f>SUM(AT3:AT42)</f>
        <v>16000</v>
      </c>
      <c r="AU43" s="42">
        <f>SUM(AU3:AU42)</f>
        <v>0</v>
      </c>
      <c r="AV43" s="40"/>
      <c r="AW43" s="41">
        <f>SUM(AW3:AW42)</f>
        <v>-133</v>
      </c>
      <c r="AX43" s="42"/>
    </row>
    <row r="44" spans="1:53" s="8" customFormat="1" ht="15.6">
      <c r="A44" s="47"/>
      <c r="B44" s="48"/>
      <c r="C44" s="49"/>
      <c r="D44" s="51"/>
      <c r="E44" s="62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  <c r="R44" s="40"/>
      <c r="S44" s="41"/>
      <c r="T44" s="40"/>
      <c r="U44" s="40"/>
      <c r="V44" s="40"/>
      <c r="W44" s="40"/>
      <c r="X44" s="35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</row>
    <row r="45" spans="1:53" s="8" customFormat="1" ht="15.6">
      <c r="A45" s="47"/>
      <c r="B45" s="48"/>
      <c r="C45" s="49"/>
      <c r="D45" s="51"/>
      <c r="E45" s="51"/>
      <c r="F45" s="40"/>
      <c r="G45" s="40"/>
      <c r="H45" s="40"/>
      <c r="I45" s="40"/>
      <c r="J45" s="40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35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</row>
    <row r="46" spans="1:53" s="8" customFormat="1" ht="15.6">
      <c r="A46" s="47"/>
      <c r="B46" s="48"/>
      <c r="C46" s="52"/>
      <c r="D46" s="51"/>
      <c r="E46" s="50"/>
      <c r="F46" s="41"/>
      <c r="G46" s="41"/>
      <c r="H46" s="41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35"/>
      <c r="Y46" s="40"/>
      <c r="Z46" s="40"/>
      <c r="AA46" s="40"/>
      <c r="AB46" s="40"/>
      <c r="AC46" s="40"/>
      <c r="AD46" s="40"/>
      <c r="AE46" s="40"/>
      <c r="AF46" s="40"/>
      <c r="AG46" s="40"/>
      <c r="AH46" s="41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  <c r="AX46" s="40"/>
    </row>
    <row r="47" spans="1:53" s="8" customFormat="1" ht="15.6">
      <c r="A47" s="47"/>
      <c r="B47" s="48"/>
      <c r="C47" s="53" t="s">
        <v>26</v>
      </c>
      <c r="D47" s="51">
        <f>D43+(F43+H43+J43+X43+Z43+AB43+AD43+AF43+AH43+AJ43+AN43+AR43)</f>
        <v>117999.81999999999</v>
      </c>
      <c r="E47" s="51"/>
      <c r="F47" s="41"/>
      <c r="G47" s="41"/>
      <c r="H47" s="41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35"/>
      <c r="Y47" s="40"/>
      <c r="Z47" s="40"/>
      <c r="AA47" s="40"/>
      <c r="AB47" s="40"/>
      <c r="AC47" s="40"/>
      <c r="AD47" s="40"/>
      <c r="AE47" s="40"/>
      <c r="AF47" s="40"/>
      <c r="AG47" s="40"/>
      <c r="AH47" s="41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1"/>
      <c r="AX47" s="40"/>
    </row>
    <row r="48" spans="1:53" s="8" customFormat="1" ht="15.6">
      <c r="A48" s="47"/>
      <c r="B48" s="48"/>
      <c r="C48" s="53" t="s">
        <v>27</v>
      </c>
      <c r="D48" s="51">
        <f>E43+(Q43+S43+U43+AU43+O43+AW43)</f>
        <v>-117999.81999999999</v>
      </c>
      <c r="E48" s="51"/>
      <c r="F48" s="41"/>
      <c r="G48" s="41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35"/>
      <c r="Y48" s="40"/>
      <c r="Z48" s="40"/>
      <c r="AA48" s="40"/>
      <c r="AB48" s="40"/>
      <c r="AC48" s="40"/>
      <c r="AD48" s="40"/>
      <c r="AE48" s="40"/>
      <c r="AF48" s="40"/>
      <c r="AG48" s="40"/>
      <c r="AH48" s="41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1"/>
      <c r="AX48" s="40"/>
    </row>
    <row r="49" spans="2:50" s="8" customFormat="1" ht="15.6">
      <c r="B49" s="38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35"/>
      <c r="Y49" s="35"/>
      <c r="Z49" s="41"/>
      <c r="AA49" s="35"/>
      <c r="AB49" s="35"/>
      <c r="AC49" s="35"/>
      <c r="AD49" s="35"/>
      <c r="AE49" s="35"/>
      <c r="AF49" s="35"/>
      <c r="AG49" s="35"/>
      <c r="AH49" s="41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41"/>
      <c r="AW49" s="40"/>
      <c r="AX49" s="40"/>
    </row>
    <row r="50" spans="2:50" s="8" customFormat="1" ht="15.6">
      <c r="B50" s="38"/>
      <c r="C50" s="39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35"/>
      <c r="Y50" s="41"/>
      <c r="Z50" s="41"/>
      <c r="AA50" s="41"/>
      <c r="AB50" s="41"/>
      <c r="AC50" s="41"/>
      <c r="AD50" s="41"/>
      <c r="AE50" s="41"/>
      <c r="AF50" s="35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0"/>
      <c r="AX50" s="40"/>
    </row>
    <row r="51" spans="2:50" s="8" customFormat="1" ht="15.6">
      <c r="B51" s="40"/>
      <c r="C51" s="39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35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0"/>
      <c r="AX51" s="40"/>
    </row>
    <row r="52" spans="2:50" s="8" customFormat="1" ht="15.6">
      <c r="B52" s="38"/>
      <c r="C52" s="39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35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0"/>
      <c r="AX52" s="40"/>
    </row>
    <row r="53" spans="2:50" s="8" customFormat="1">
      <c r="B53" s="21"/>
      <c r="C53" s="7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8"/>
      <c r="Y53" s="19"/>
      <c r="Z53" s="20"/>
      <c r="AA53" s="19"/>
      <c r="AB53" s="19"/>
      <c r="AC53" s="19"/>
      <c r="AD53" s="19"/>
      <c r="AE53" s="19"/>
      <c r="AG53" s="19"/>
      <c r="AH53" s="20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20"/>
    </row>
    <row r="54" spans="2:50" s="8" customFormat="1">
      <c r="B54" s="21"/>
      <c r="C54" s="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8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</row>
    <row r="55" spans="2:50" s="8" customFormat="1">
      <c r="B55" s="21"/>
      <c r="C55" s="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8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</row>
    <row r="56" spans="2:50" s="8" customFormat="1">
      <c r="B56" s="21"/>
      <c r="C56" s="7"/>
      <c r="D56" s="20"/>
      <c r="E56" s="20"/>
      <c r="F56" s="20"/>
      <c r="G56" s="20"/>
      <c r="H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8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</row>
    <row r="57" spans="2:50" s="8" customFormat="1">
      <c r="C57" s="7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8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</row>
    <row r="58" spans="2:50" s="8" customFormat="1">
      <c r="C58" s="7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8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59" spans="2:50" s="8" customFormat="1">
      <c r="C59" s="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8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</row>
    <row r="60" spans="2:50" s="8" customFormat="1">
      <c r="C60" s="7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8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</row>
    <row r="61" spans="2:50" s="8" customFormat="1">
      <c r="C61" s="7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8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</row>
    <row r="62" spans="2:50" s="8" customFormat="1">
      <c r="C62" s="7"/>
      <c r="D62" s="20"/>
      <c r="E62" s="20"/>
      <c r="F62" s="20"/>
      <c r="G62" s="22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8"/>
      <c r="Z62" s="20"/>
      <c r="AB62" s="20"/>
      <c r="AD62" s="20"/>
      <c r="AF62" s="20"/>
      <c r="AH62" s="20"/>
      <c r="AJ62" s="20"/>
      <c r="AL62" s="20"/>
      <c r="AN62" s="20"/>
      <c r="AP62" s="20"/>
    </row>
    <row r="63" spans="2:50" s="8" customFormat="1">
      <c r="C63" s="7"/>
      <c r="D63" s="20"/>
      <c r="E63" s="20"/>
      <c r="F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8"/>
      <c r="Z63" s="20"/>
      <c r="AB63" s="20"/>
      <c r="AD63" s="20"/>
      <c r="AF63" s="20"/>
      <c r="AH63" s="20"/>
      <c r="AJ63" s="20"/>
      <c r="AL63" s="20"/>
      <c r="AN63" s="20"/>
      <c r="AP63" s="20"/>
    </row>
    <row r="64" spans="2:50" s="8" customFormat="1">
      <c r="C64" s="7"/>
      <c r="D64" s="20"/>
      <c r="E64" s="20"/>
      <c r="F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8"/>
      <c r="Z64" s="20"/>
      <c r="AB64" s="20"/>
      <c r="AD64" s="20"/>
      <c r="AF64" s="20"/>
      <c r="AH64" s="20"/>
      <c r="AJ64" s="20"/>
      <c r="AL64" s="20"/>
      <c r="AN64" s="20"/>
      <c r="AP64" s="20"/>
    </row>
    <row r="65" spans="3:42" s="8" customFormat="1">
      <c r="C65" s="7"/>
      <c r="D65" s="20"/>
      <c r="E65" s="20"/>
      <c r="F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8"/>
      <c r="Z65" s="20"/>
      <c r="AB65" s="20"/>
      <c r="AD65" s="20"/>
      <c r="AF65" s="20"/>
      <c r="AH65" s="20"/>
      <c r="AJ65" s="20"/>
      <c r="AL65" s="20"/>
      <c r="AN65" s="20"/>
      <c r="AP65" s="20"/>
    </row>
    <row r="66" spans="3:42" s="8" customFormat="1">
      <c r="C66" s="7"/>
      <c r="D66" s="20"/>
      <c r="E66" s="20"/>
      <c r="F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8"/>
      <c r="Z66" s="20"/>
      <c r="AB66" s="20"/>
      <c r="AD66" s="20"/>
      <c r="AF66" s="20"/>
      <c r="AH66" s="20"/>
      <c r="AJ66" s="20"/>
      <c r="AL66" s="20"/>
      <c r="AN66" s="20"/>
      <c r="AP66" s="20"/>
    </row>
    <row r="67" spans="3:42" s="8" customFormat="1">
      <c r="C67" s="7"/>
      <c r="D67" s="20"/>
      <c r="E67" s="20"/>
      <c r="F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8"/>
      <c r="Z67" s="20"/>
      <c r="AB67" s="20"/>
      <c r="AD67" s="20"/>
      <c r="AF67" s="20"/>
      <c r="AH67" s="20"/>
      <c r="AJ67" s="20"/>
      <c r="AL67" s="20"/>
      <c r="AN67" s="20"/>
      <c r="AP67" s="20"/>
    </row>
    <row r="68" spans="3:42" s="8" customFormat="1">
      <c r="C68" s="7"/>
      <c r="D68" s="20"/>
      <c r="E68" s="20"/>
      <c r="F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8"/>
      <c r="Z68" s="20"/>
      <c r="AB68" s="20"/>
      <c r="AD68" s="20"/>
      <c r="AF68" s="20"/>
      <c r="AH68" s="20"/>
      <c r="AJ68" s="20"/>
      <c r="AL68" s="20"/>
      <c r="AN68" s="20"/>
      <c r="AP68" s="20"/>
    </row>
    <row r="69" spans="3:42" s="8" customFormat="1">
      <c r="C69" s="7"/>
      <c r="E69" s="22"/>
      <c r="U69" s="22"/>
      <c r="X69" s="28"/>
    </row>
    <row r="70" spans="3:42" s="8" customFormat="1">
      <c r="C70" s="7"/>
      <c r="J70" s="22"/>
      <c r="X70" s="28"/>
    </row>
    <row r="71" spans="3:42" s="8" customFormat="1">
      <c r="C71" s="7"/>
      <c r="X71" s="28"/>
    </row>
    <row r="72" spans="3:42" s="8" customFormat="1">
      <c r="C72" s="7"/>
      <c r="X72" s="28"/>
    </row>
    <row r="73" spans="3:42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2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3:42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2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3:42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2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9" spans="3:42">
      <c r="D79" s="10"/>
    </row>
  </sheetData>
  <mergeCells count="23">
    <mergeCell ref="AV1:AW1"/>
    <mergeCell ref="L1:M1"/>
    <mergeCell ref="AH1:AI1"/>
    <mergeCell ref="AF1:AG1"/>
    <mergeCell ref="AL1:AM1"/>
    <mergeCell ref="T1:U1"/>
    <mergeCell ref="V1:W1"/>
    <mergeCell ref="X1:Y1"/>
    <mergeCell ref="AB1:AC1"/>
    <mergeCell ref="AD1:AE1"/>
    <mergeCell ref="Z1:AA1"/>
    <mergeCell ref="AR1:AS1"/>
    <mergeCell ref="AT1:AU1"/>
    <mergeCell ref="AP1:AQ1"/>
    <mergeCell ref="AJ1:AK1"/>
    <mergeCell ref="AN1:AO1"/>
    <mergeCell ref="D1:E1"/>
    <mergeCell ref="N1:O1"/>
    <mergeCell ref="P1:Q1"/>
    <mergeCell ref="H1:I1"/>
    <mergeCell ref="R1:S1"/>
    <mergeCell ref="F1:G1"/>
    <mergeCell ref="J1:K1"/>
  </mergeCells>
  <pageMargins left="0.7" right="0.7" top="0.78740157499999996" bottom="0.78740157499999996" header="0.3" footer="0.3"/>
  <pageSetup paperSize="8" scale="33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tabSelected="1" zoomScale="70" zoomScaleNormal="70" workbookViewId="0">
      <selection activeCell="M2" sqref="M2"/>
    </sheetView>
  </sheetViews>
  <sheetFormatPr defaultColWidth="11.42578125" defaultRowHeight="14.45"/>
  <cols>
    <col min="1" max="1" width="34.7109375" customWidth="1"/>
    <col min="2" max="2" width="15.28515625" customWidth="1"/>
    <col min="3" max="3" width="13.7109375" style="1" hidden="1" customWidth="1"/>
    <col min="4" max="4" width="17.7109375" style="1" bestFit="1" customWidth="1"/>
    <col min="5" max="5" width="19.42578125" style="1" bestFit="1" customWidth="1"/>
    <col min="6" max="6" width="5.28515625" style="1" customWidth="1"/>
    <col min="7" max="7" width="25.28515625" customWidth="1"/>
    <col min="8" max="8" width="17.28515625" bestFit="1" customWidth="1"/>
    <col min="9" max="9" width="18.7109375" customWidth="1"/>
    <col min="10" max="10" width="17.42578125" bestFit="1" customWidth="1"/>
    <col min="12" max="12" width="14.28515625" customWidth="1"/>
  </cols>
  <sheetData>
    <row r="1" spans="1:13" ht="21">
      <c r="A1" s="65" t="s">
        <v>51</v>
      </c>
      <c r="C1" s="65"/>
      <c r="D1" s="65"/>
      <c r="E1" s="65"/>
      <c r="F1" s="65"/>
      <c r="G1" s="69" t="s">
        <v>52</v>
      </c>
      <c r="H1" s="69"/>
      <c r="I1" s="69"/>
      <c r="J1" s="69"/>
    </row>
    <row r="2" spans="1:13" ht="55.5">
      <c r="B2" s="15" t="s">
        <v>53</v>
      </c>
      <c r="C2" s="15" t="s">
        <v>54</v>
      </c>
      <c r="D2" s="15" t="s">
        <v>55</v>
      </c>
      <c r="E2" s="15" t="s">
        <v>56</v>
      </c>
      <c r="F2" s="5"/>
      <c r="H2" s="2" t="s">
        <v>57</v>
      </c>
      <c r="I2" s="14" t="s">
        <v>58</v>
      </c>
      <c r="J2" s="2" t="s">
        <v>59</v>
      </c>
    </row>
    <row r="3" spans="1:13">
      <c r="A3" s="2" t="s">
        <v>60</v>
      </c>
      <c r="B3" s="2"/>
      <c r="E3" s="54"/>
      <c r="G3" s="2" t="s">
        <v>61</v>
      </c>
      <c r="H3" s="1"/>
      <c r="I3" s="1"/>
      <c r="J3" s="1"/>
      <c r="L3" s="14"/>
    </row>
    <row r="4" spans="1:13">
      <c r="A4" t="s">
        <v>8</v>
      </c>
      <c r="B4" s="4">
        <f>'Hovedbok 2020'!U43</f>
        <v>-18962.759999999998</v>
      </c>
      <c r="D4" s="1">
        <v>-19500</v>
      </c>
      <c r="E4" s="55">
        <v>-19531.52</v>
      </c>
      <c r="G4" s="2" t="s">
        <v>62</v>
      </c>
      <c r="H4" s="3"/>
      <c r="I4" s="3"/>
      <c r="J4" s="3"/>
      <c r="L4" s="4"/>
    </row>
    <row r="5" spans="1:13">
      <c r="A5" t="s">
        <v>7</v>
      </c>
      <c r="B5" s="4">
        <f>'Hovedbok 2020'!S43</f>
        <v>-36056</v>
      </c>
      <c r="D5" s="1">
        <v>-35000</v>
      </c>
      <c r="E5" s="55">
        <v>-38147.480000000003</v>
      </c>
      <c r="G5" s="2"/>
      <c r="H5" s="3"/>
      <c r="I5" s="3"/>
      <c r="J5" s="3"/>
      <c r="L5" s="4"/>
    </row>
    <row r="6" spans="1:13">
      <c r="A6" t="s">
        <v>63</v>
      </c>
      <c r="B6" s="4">
        <f>'Hovedbok 2020'!Q43</f>
        <v>-11924</v>
      </c>
      <c r="D6" s="1">
        <v>-15500</v>
      </c>
      <c r="E6" s="55">
        <v>-15858</v>
      </c>
      <c r="G6" s="2" t="s">
        <v>64</v>
      </c>
      <c r="H6" s="3"/>
      <c r="I6" s="3"/>
      <c r="J6" s="3"/>
      <c r="L6" s="4"/>
    </row>
    <row r="7" spans="1:13">
      <c r="A7" t="s">
        <v>65</v>
      </c>
      <c r="B7" s="1"/>
      <c r="C7" s="1">
        <v>0</v>
      </c>
      <c r="E7" s="54"/>
      <c r="G7" s="11" t="s">
        <v>66</v>
      </c>
      <c r="H7" s="18">
        <v>17800</v>
      </c>
      <c r="I7" s="3"/>
      <c r="J7" s="18">
        <f>SUM(H7:I7)</f>
        <v>17800</v>
      </c>
      <c r="L7" s="4"/>
    </row>
    <row r="8" spans="1:13">
      <c r="A8" s="2" t="s">
        <v>67</v>
      </c>
      <c r="B8" s="3">
        <f>SUM(B4:C7)</f>
        <v>-66942.759999999995</v>
      </c>
      <c r="C8" s="3">
        <f>SUM(C4:C7)</f>
        <v>0</v>
      </c>
      <c r="D8" s="3">
        <v>-70000</v>
      </c>
      <c r="E8" s="56">
        <f>SUM(E4:E7)</f>
        <v>-73537</v>
      </c>
      <c r="G8" s="2" t="s">
        <v>68</v>
      </c>
      <c r="H8" s="3">
        <f>SUM(H7)</f>
        <v>17800</v>
      </c>
      <c r="I8" s="3">
        <f t="shared" ref="I8:J8" si="0">SUM(I7)</f>
        <v>0</v>
      </c>
      <c r="J8" s="3">
        <f t="shared" si="0"/>
        <v>17800</v>
      </c>
      <c r="L8" s="4"/>
    </row>
    <row r="9" spans="1:13">
      <c r="E9" s="54"/>
      <c r="G9" s="2"/>
      <c r="H9" s="3"/>
      <c r="I9" s="3"/>
      <c r="J9" s="3"/>
    </row>
    <row r="10" spans="1:13">
      <c r="A10" s="2" t="s">
        <v>69</v>
      </c>
      <c r="B10" s="2"/>
      <c r="E10" s="54"/>
      <c r="G10" s="2" t="s">
        <v>70</v>
      </c>
      <c r="H10" s="18"/>
      <c r="I10" s="3"/>
      <c r="J10" s="3"/>
    </row>
    <row r="11" spans="1:13">
      <c r="A11" t="s">
        <v>71</v>
      </c>
      <c r="B11" s="4">
        <f>'Hovedbok 2020'!AT61</f>
        <v>0</v>
      </c>
      <c r="E11" s="54">
        <v>0</v>
      </c>
      <c r="F11" s="3"/>
      <c r="G11" t="s">
        <v>4</v>
      </c>
      <c r="H11" s="4"/>
      <c r="I11" s="4">
        <f>'Hovedbok 2020'!M61</f>
        <v>0</v>
      </c>
      <c r="J11" s="4">
        <f>SUM(H11:I11)</f>
        <v>0</v>
      </c>
    </row>
    <row r="12" spans="1:13">
      <c r="A12" t="s">
        <v>72</v>
      </c>
      <c r="B12" s="4">
        <f>'Hovedbok 2020'!AQ61+'Hovedbok 2020'!AP61</f>
        <v>0</v>
      </c>
      <c r="E12" s="54">
        <v>0</v>
      </c>
      <c r="G12" s="2" t="s">
        <v>73</v>
      </c>
      <c r="H12" s="3">
        <f>SUM(H11)</f>
        <v>0</v>
      </c>
      <c r="I12" s="3">
        <f>SUM(I11)</f>
        <v>0</v>
      </c>
      <c r="J12" s="3">
        <f t="shared" ref="J12" si="1">SUM(J11)</f>
        <v>0</v>
      </c>
      <c r="L12" s="4"/>
    </row>
    <row r="13" spans="1:13">
      <c r="A13" t="s">
        <v>74</v>
      </c>
      <c r="B13" s="1">
        <v>5000</v>
      </c>
      <c r="E13" s="54"/>
      <c r="G13" s="2"/>
      <c r="H13" s="3"/>
      <c r="I13" s="3"/>
      <c r="J13" s="3"/>
      <c r="L13" s="4"/>
    </row>
    <row r="14" spans="1:13">
      <c r="A14" t="s">
        <v>75</v>
      </c>
      <c r="E14" s="54"/>
      <c r="G14" s="59" t="s">
        <v>76</v>
      </c>
      <c r="H14" s="56"/>
      <c r="I14" s="56"/>
      <c r="J14" s="56"/>
      <c r="K14" s="58"/>
      <c r="L14" s="4"/>
    </row>
    <row r="15" spans="1:13">
      <c r="A15" s="1" t="s">
        <v>20</v>
      </c>
      <c r="B15" s="4">
        <f>'Hovedbok 2020'!AR43</f>
        <v>9648</v>
      </c>
      <c r="D15" s="1">
        <v>25000</v>
      </c>
      <c r="E15" s="54">
        <v>17941.5</v>
      </c>
      <c r="G15" s="60" t="s">
        <v>77</v>
      </c>
      <c r="H15" s="55">
        <v>43168</v>
      </c>
      <c r="I15" s="55">
        <f>'Hovedbok 2020'!D43+'Hovedbok 2020'!E43</f>
        <v>17208.699999999997</v>
      </c>
      <c r="J15" s="55">
        <f>SUM(H15:I15)</f>
        <v>60376.7</v>
      </c>
      <c r="K15" s="58"/>
      <c r="M15" s="4"/>
    </row>
    <row r="16" spans="1:13">
      <c r="A16" t="s">
        <v>78</v>
      </c>
      <c r="B16" s="1">
        <f>'Hovedbok 2020'!AT43</f>
        <v>16000</v>
      </c>
      <c r="E16" s="54">
        <v>10310.9</v>
      </c>
      <c r="G16" s="60" t="s">
        <v>79</v>
      </c>
      <c r="H16" s="55">
        <v>27475.57</v>
      </c>
      <c r="I16" s="55">
        <f>'Hovedbok 2020'!F43</f>
        <v>91</v>
      </c>
      <c r="J16" s="55">
        <f t="shared" ref="J16:J17" si="2">SUM(H16:I16)</f>
        <v>27566.57</v>
      </c>
      <c r="K16" s="58"/>
      <c r="L16" s="4"/>
    </row>
    <row r="17" spans="1:14">
      <c r="A17" t="s">
        <v>80</v>
      </c>
      <c r="B17" s="4">
        <f>'Hovedbok 2020'!AO43</f>
        <v>0</v>
      </c>
      <c r="D17" s="1">
        <v>4000</v>
      </c>
      <c r="E17" s="54">
        <v>-3000</v>
      </c>
      <c r="G17" s="60" t="s">
        <v>81</v>
      </c>
      <c r="H17" s="55">
        <v>7002</v>
      </c>
      <c r="I17" s="55">
        <f>'Hovedbok 2020'!H43</f>
        <v>23</v>
      </c>
      <c r="J17" s="55">
        <f t="shared" si="2"/>
        <v>7025</v>
      </c>
      <c r="K17" s="58"/>
      <c r="M17" s="13"/>
    </row>
    <row r="18" spans="1:14">
      <c r="A18" t="s">
        <v>82</v>
      </c>
      <c r="B18" s="4">
        <f>'Hovedbok 2020'!AB43+'Hovedbok 2020'!AC43</f>
        <v>4495</v>
      </c>
      <c r="D18" s="1">
        <v>3000</v>
      </c>
      <c r="E18" s="54">
        <v>14696.5</v>
      </c>
      <c r="G18" s="61" t="s">
        <v>83</v>
      </c>
      <c r="H18" s="57">
        <f>SUM(H15:H17)</f>
        <v>77645.570000000007</v>
      </c>
      <c r="I18" s="57">
        <f>SUM(I15:I17)</f>
        <v>17322.699999999997</v>
      </c>
      <c r="J18" s="57">
        <f>SUM(J15:J17)</f>
        <v>94968.26999999999</v>
      </c>
      <c r="K18" s="58"/>
      <c r="M18" s="13"/>
    </row>
    <row r="19" spans="1:14">
      <c r="A19" t="s">
        <v>14</v>
      </c>
      <c r="B19" s="4">
        <f>'Hovedbok 2020'!AF43</f>
        <v>2251.6800000000003</v>
      </c>
      <c r="D19" s="1">
        <v>4500</v>
      </c>
      <c r="E19" s="54">
        <v>1741.8</v>
      </c>
      <c r="G19" s="58"/>
      <c r="H19" s="58"/>
      <c r="I19" s="58"/>
      <c r="J19" s="58"/>
      <c r="K19" s="58"/>
      <c r="N19" s="4"/>
    </row>
    <row r="20" spans="1:14">
      <c r="A20" t="s">
        <v>10</v>
      </c>
      <c r="B20" s="4">
        <f>'Hovedbok 2020'!X43</f>
        <v>3764.7</v>
      </c>
      <c r="D20" s="1">
        <v>6500</v>
      </c>
      <c r="E20" s="54">
        <v>8472.4000000000015</v>
      </c>
      <c r="G20" s="59" t="s">
        <v>84</v>
      </c>
      <c r="H20" s="57">
        <f>H8+H12+H18</f>
        <v>95445.57</v>
      </c>
      <c r="I20" s="57">
        <f>I8+I12+I18</f>
        <v>17322.699999999997</v>
      </c>
      <c r="J20" s="57">
        <f>J8+J18+J12</f>
        <v>112768.26999999999</v>
      </c>
      <c r="K20" s="58"/>
      <c r="N20" s="4"/>
    </row>
    <row r="21" spans="1:14">
      <c r="A21" t="s">
        <v>85</v>
      </c>
      <c r="B21" s="4">
        <f>'Hovedbok 2020'!AH43</f>
        <v>6141</v>
      </c>
      <c r="D21" s="1">
        <v>20000</v>
      </c>
      <c r="E21" s="54">
        <v>21390.5</v>
      </c>
      <c r="H21" s="4"/>
      <c r="I21" s="4"/>
      <c r="J21" s="4"/>
    </row>
    <row r="22" spans="1:14">
      <c r="A22" t="s">
        <v>16</v>
      </c>
      <c r="B22" s="4">
        <v>18024.18</v>
      </c>
      <c r="D22" s="1">
        <v>15000</v>
      </c>
      <c r="E22" s="54">
        <v>0</v>
      </c>
      <c r="H22" s="4"/>
      <c r="I22" s="4"/>
      <c r="L22" s="4"/>
    </row>
    <row r="23" spans="1:14">
      <c r="A23" t="s">
        <v>13</v>
      </c>
      <c r="B23" s="4">
        <v>1368.5</v>
      </c>
      <c r="E23" s="54">
        <v>0</v>
      </c>
      <c r="G23" s="2" t="s">
        <v>86</v>
      </c>
      <c r="H23" s="4"/>
      <c r="I23" s="4"/>
      <c r="L23" s="1"/>
    </row>
    <row r="24" spans="1:14">
      <c r="A24" t="s">
        <v>87</v>
      </c>
      <c r="B24" s="4">
        <f>'Hovedbok 2020'!AD61</f>
        <v>0</v>
      </c>
      <c r="D24" s="1">
        <v>400</v>
      </c>
      <c r="E24" s="54">
        <v>0</v>
      </c>
      <c r="G24" s="2" t="s">
        <v>88</v>
      </c>
      <c r="H24" s="4"/>
      <c r="I24" s="4"/>
      <c r="J24" s="4"/>
      <c r="L24" s="1"/>
    </row>
    <row r="25" spans="1:14" ht="13.5" customHeight="1">
      <c r="A25" t="s">
        <v>89</v>
      </c>
      <c r="B25" s="4">
        <f>'Hovedbok 2020'!Z43</f>
        <v>231</v>
      </c>
      <c r="D25" s="1">
        <v>500</v>
      </c>
      <c r="E25" s="54">
        <v>499.5</v>
      </c>
      <c r="G25" s="2"/>
      <c r="H25" s="4"/>
      <c r="I25" s="4"/>
      <c r="J25" s="4"/>
      <c r="L25" s="1"/>
    </row>
    <row r="26" spans="1:14" ht="13.5" customHeight="1">
      <c r="A26" s="2" t="s">
        <v>90</v>
      </c>
      <c r="B26" s="3">
        <f>SUM(B11:B25)</f>
        <v>66924.06</v>
      </c>
      <c r="C26" s="3">
        <f>SUM(C11:C25)</f>
        <v>0</v>
      </c>
      <c r="D26" s="3">
        <v>78900</v>
      </c>
      <c r="E26" s="56">
        <f>SUM(E11:E25)</f>
        <v>72053.100000000006</v>
      </c>
      <c r="G26" s="2" t="s">
        <v>91</v>
      </c>
      <c r="H26" s="4"/>
      <c r="I26" s="4"/>
      <c r="J26" s="4"/>
      <c r="L26" s="4"/>
    </row>
    <row r="27" spans="1:14">
      <c r="A27" t="s">
        <v>22</v>
      </c>
      <c r="B27" s="1">
        <f>'Hovedbok 2020'!AW61</f>
        <v>0</v>
      </c>
      <c r="E27" s="54"/>
      <c r="G27" t="s">
        <v>92</v>
      </c>
      <c r="H27" s="4">
        <v>-93325.57</v>
      </c>
      <c r="I27" s="17"/>
      <c r="J27" s="4">
        <f t="shared" ref="J27" si="3">SUM(H27:I27)</f>
        <v>-93325.57</v>
      </c>
    </row>
    <row r="28" spans="1:14">
      <c r="A28" t="s">
        <v>93</v>
      </c>
      <c r="B28" s="6">
        <f>'Hovedbok 2020'!AW43</f>
        <v>-133</v>
      </c>
      <c r="C28" s="6">
        <f t="shared" ref="C28" si="4">SUM(C27)</f>
        <v>0</v>
      </c>
      <c r="D28" s="6">
        <v>-170</v>
      </c>
      <c r="E28" s="57">
        <v>221</v>
      </c>
      <c r="F28" s="3"/>
      <c r="G28" s="2" t="s">
        <v>94</v>
      </c>
      <c r="H28" s="6">
        <f>SUM(H27)</f>
        <v>-93325.57</v>
      </c>
      <c r="I28" s="6"/>
      <c r="J28" s="6">
        <f>SUM(J24:J27)</f>
        <v>-93325.57</v>
      </c>
    </row>
    <row r="29" spans="1:14">
      <c r="E29" s="58"/>
      <c r="N29" s="64">
        <f>J20+J46</f>
        <v>0</v>
      </c>
    </row>
    <row r="30" spans="1:14">
      <c r="A30" s="2" t="s">
        <v>95</v>
      </c>
      <c r="B30" s="57">
        <f>SUM(B8+B26+B28)</f>
        <v>-151.69999999999709</v>
      </c>
      <c r="C30" s="6">
        <f t="shared" ref="C30" si="5">SUM(C8+C26+C28)</f>
        <v>0</v>
      </c>
      <c r="D30" s="6">
        <v>8730</v>
      </c>
      <c r="E30" s="57">
        <v>-1704.8999999999942</v>
      </c>
      <c r="F30" s="3"/>
      <c r="G30" s="2" t="s">
        <v>96</v>
      </c>
      <c r="H30" s="1"/>
      <c r="I30" s="1"/>
      <c r="J30" s="1"/>
    </row>
    <row r="31" spans="1:14">
      <c r="E31" s="54"/>
      <c r="G31" t="s">
        <v>96</v>
      </c>
      <c r="H31" s="1"/>
      <c r="I31" s="1">
        <f>B30</f>
        <v>-151.69999999999709</v>
      </c>
      <c r="J31" s="1">
        <f>SUM(I31)</f>
        <v>-151.69999999999709</v>
      </c>
    </row>
    <row r="32" spans="1:14">
      <c r="B32" s="4"/>
      <c r="E32" s="54"/>
      <c r="G32" s="2" t="s">
        <v>97</v>
      </c>
      <c r="H32" s="1">
        <f>SUM(H31)</f>
        <v>0</v>
      </c>
      <c r="I32" s="3">
        <f t="shared" ref="I32:J32" si="6">SUM(I31)</f>
        <v>-151.69999999999709</v>
      </c>
      <c r="J32" s="3">
        <f t="shared" si="6"/>
        <v>-151.69999999999709</v>
      </c>
    </row>
    <row r="33" spans="2:11">
      <c r="B33" s="4"/>
      <c r="G33" s="2"/>
      <c r="H33" s="1"/>
      <c r="I33" s="1"/>
      <c r="J33" s="1"/>
    </row>
    <row r="34" spans="2:11">
      <c r="B34" s="4"/>
      <c r="G34" s="2" t="s">
        <v>94</v>
      </c>
      <c r="H34" s="3">
        <f>H28+H32</f>
        <v>-93325.57</v>
      </c>
      <c r="I34" s="3">
        <f t="shared" ref="I34:J34" si="7">I28+I32</f>
        <v>-151.69999999999709</v>
      </c>
      <c r="J34" s="3">
        <f t="shared" si="7"/>
        <v>-93477.27</v>
      </c>
    </row>
    <row r="35" spans="2:11">
      <c r="H35" s="1"/>
      <c r="I35" s="1"/>
      <c r="J35" s="1"/>
    </row>
    <row r="36" spans="2:11">
      <c r="B36" s="6"/>
      <c r="G36" s="59" t="s">
        <v>98</v>
      </c>
      <c r="H36" s="54"/>
      <c r="I36" s="54"/>
      <c r="J36" s="54"/>
      <c r="K36" s="30"/>
    </row>
    <row r="37" spans="2:11">
      <c r="G37" s="58" t="s">
        <v>99</v>
      </c>
      <c r="H37" s="54">
        <v>-3291</v>
      </c>
      <c r="I37" s="54">
        <f>'Hovedbok 2020'!K43</f>
        <v>-16000</v>
      </c>
      <c r="J37" s="54">
        <f>SUM(H37:I37)</f>
        <v>-19291</v>
      </c>
      <c r="K37" s="30"/>
    </row>
    <row r="38" spans="2:11">
      <c r="G38" s="59" t="s">
        <v>100</v>
      </c>
      <c r="H38" s="56">
        <f>SUM(H37)</f>
        <v>-3291</v>
      </c>
      <c r="I38" s="56">
        <f t="shared" ref="I38:J38" si="8">SUM(I37)</f>
        <v>-16000</v>
      </c>
      <c r="J38" s="56">
        <f t="shared" si="8"/>
        <v>-19291</v>
      </c>
      <c r="K38" s="30"/>
    </row>
    <row r="39" spans="2:11">
      <c r="G39" s="58"/>
      <c r="H39" s="54"/>
      <c r="I39" s="54"/>
      <c r="J39" s="54"/>
      <c r="K39" s="30"/>
    </row>
    <row r="40" spans="2:11">
      <c r="G40" s="59" t="s">
        <v>101</v>
      </c>
      <c r="H40" s="54"/>
      <c r="I40" s="54"/>
      <c r="J40" s="54"/>
      <c r="K40" s="30"/>
    </row>
    <row r="41" spans="2:11">
      <c r="G41" s="58" t="s">
        <v>101</v>
      </c>
      <c r="H41" s="54">
        <v>1171</v>
      </c>
      <c r="I41" s="54">
        <f>'Hovedbok 2020'!O43</f>
        <v>-1171</v>
      </c>
      <c r="J41" s="54">
        <f>SUM(H41:I41)</f>
        <v>0</v>
      </c>
      <c r="K41" s="30"/>
    </row>
    <row r="42" spans="2:11">
      <c r="G42" s="59" t="s">
        <v>102</v>
      </c>
      <c r="H42" s="56">
        <v>1171</v>
      </c>
      <c r="I42" s="54">
        <f t="shared" ref="I42" si="9">SUM(I41)</f>
        <v>-1171</v>
      </c>
      <c r="J42" s="56">
        <f>SUM(H42:I42)</f>
        <v>0</v>
      </c>
      <c r="K42" s="32"/>
    </row>
    <row r="43" spans="2:11">
      <c r="G43" s="58"/>
      <c r="H43" s="54"/>
      <c r="I43" s="54"/>
      <c r="J43" s="54"/>
      <c r="K43" s="30"/>
    </row>
    <row r="44" spans="2:11">
      <c r="G44" s="59" t="s">
        <v>103</v>
      </c>
      <c r="H44" s="56">
        <f>SUM(H38+H42)</f>
        <v>-2120</v>
      </c>
      <c r="I44" s="56">
        <f t="shared" ref="I44:J44" si="10">SUM(I38+I42)</f>
        <v>-17171</v>
      </c>
      <c r="J44" s="56">
        <f t="shared" si="10"/>
        <v>-19291</v>
      </c>
      <c r="K44" s="30"/>
    </row>
    <row r="45" spans="2:11">
      <c r="G45" s="58"/>
      <c r="H45" s="54"/>
      <c r="I45" s="54"/>
      <c r="J45" s="54"/>
      <c r="K45" s="30"/>
    </row>
    <row r="46" spans="2:11">
      <c r="G46" s="59" t="s">
        <v>104</v>
      </c>
      <c r="H46" s="56">
        <f>SUM(H34+H39+H44)</f>
        <v>-95445.57</v>
      </c>
      <c r="I46" s="56">
        <f t="shared" ref="I46:J46" si="11">SUM(I34+I44)</f>
        <v>-17322.699999999997</v>
      </c>
      <c r="J46" s="56">
        <f t="shared" si="11"/>
        <v>-112768.27</v>
      </c>
      <c r="K46" s="31"/>
    </row>
    <row r="47" spans="2:11">
      <c r="G47" s="58"/>
      <c r="H47" s="58"/>
      <c r="I47" s="58"/>
      <c r="J47" s="58"/>
      <c r="K47" s="30"/>
    </row>
    <row r="50" spans="10:10">
      <c r="J50" s="12"/>
    </row>
    <row r="51" spans="10:10">
      <c r="J51" s="1"/>
    </row>
    <row r="52" spans="10:10">
      <c r="J52" s="1"/>
    </row>
    <row r="53" spans="10:10">
      <c r="J53" s="1"/>
    </row>
    <row r="54" spans="10:10">
      <c r="J54" s="1"/>
    </row>
    <row r="55" spans="10:10">
      <c r="J55" s="1"/>
    </row>
    <row r="56" spans="10:10">
      <c r="J56" s="1"/>
    </row>
    <row r="57" spans="10:10">
      <c r="J57" s="1"/>
    </row>
  </sheetData>
  <mergeCells count="1">
    <mergeCell ref="G1:J1"/>
  </mergeCells>
  <pageMargins left="0.7" right="0.7" top="0.78740157499999996" bottom="0.78740157499999996" header="0.3" footer="0.3"/>
  <pageSetup paperSize="9" scale="6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</dc:creator>
  <cp:keywords/>
  <dc:description/>
  <cp:lastModifiedBy>Per Gunnar Nygård</cp:lastModifiedBy>
  <cp:revision/>
  <dcterms:created xsi:type="dcterms:W3CDTF">2013-04-13T08:26:36Z</dcterms:created>
  <dcterms:modified xsi:type="dcterms:W3CDTF">2021-02-14T17:19:26Z</dcterms:modified>
  <cp:category/>
  <cp:contentStatus/>
</cp:coreProperties>
</file>