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5" windowWidth="9600" windowHeight="5685"/>
  </bookViews>
  <sheets>
    <sheet name="FIG10-7 10-8" sheetId="1" r:id="rId1"/>
  </sheets>
  <definedNames>
    <definedName name="_xlnm.Print_Area" localSheetId="0">'FIG10-7 10-8'!$A$1:$H$48</definedName>
    <definedName name="Print_Area_MI">'FIG10-7 10-8'!$A$1:$H$48</definedName>
  </definedNames>
  <calcPr calcId="145621"/>
</workbook>
</file>

<file path=xl/calcChain.xml><?xml version="1.0" encoding="utf-8"?>
<calcChain xmlns="http://schemas.openxmlformats.org/spreadsheetml/2006/main">
  <c r="H3" i="1" l="1"/>
  <c r="C8" i="1"/>
  <c r="D8" i="1"/>
  <c r="E8" i="1"/>
  <c r="F8" i="1"/>
  <c r="G8" i="1"/>
  <c r="H8" i="1"/>
  <c r="D15" i="1"/>
  <c r="E15" i="1"/>
  <c r="F15" i="1" s="1"/>
  <c r="C17" i="1"/>
  <c r="D17" i="1"/>
  <c r="E17" i="1"/>
  <c r="C18" i="1"/>
  <c r="D18" i="1"/>
  <c r="D22" i="1" s="1"/>
  <c r="E18" i="1"/>
  <c r="F18" i="1"/>
  <c r="G18" i="1"/>
  <c r="H18" i="1"/>
  <c r="C22" i="1"/>
  <c r="C23" i="1"/>
  <c r="D23" i="1"/>
  <c r="E23" i="1"/>
  <c r="F23" i="1"/>
  <c r="G23" i="1"/>
  <c r="H23" i="1"/>
  <c r="C24" i="1"/>
  <c r="C25" i="1" s="1"/>
  <c r="E34" i="1"/>
  <c r="F34" i="1"/>
  <c r="G34" i="1"/>
  <c r="H34" i="1"/>
  <c r="E43" i="1"/>
  <c r="E45" i="1" s="1"/>
  <c r="E48" i="1" s="1"/>
  <c r="F43" i="1"/>
  <c r="G43" i="1"/>
  <c r="H43" i="1"/>
  <c r="E44" i="1"/>
  <c r="F44" i="1"/>
  <c r="G44" i="1"/>
  <c r="H44" i="1"/>
  <c r="F45" i="1"/>
  <c r="G45" i="1"/>
  <c r="H45" i="1"/>
  <c r="F48" i="1"/>
  <c r="G48" i="1"/>
  <c r="H48" i="1"/>
  <c r="D24" i="1" l="1"/>
  <c r="D25" i="1" s="1"/>
  <c r="E22" i="1"/>
  <c r="E24" i="1" s="1"/>
  <c r="E25" i="1" s="1"/>
  <c r="G15" i="1"/>
  <c r="F17" i="1"/>
  <c r="F22" i="1" s="1"/>
  <c r="F24" i="1" s="1"/>
  <c r="F25" i="1" s="1"/>
  <c r="G17" i="1" l="1"/>
  <c r="G22" i="1" s="1"/>
  <c r="G24" i="1" s="1"/>
  <c r="G25" i="1" s="1"/>
  <c r="H15" i="1"/>
  <c r="H17" i="1" s="1"/>
  <c r="H22" i="1" s="1"/>
  <c r="H24" i="1" s="1"/>
  <c r="H25" i="1" s="1"/>
</calcChain>
</file>

<file path=xl/sharedStrings.xml><?xml version="1.0" encoding="utf-8"?>
<sst xmlns="http://schemas.openxmlformats.org/spreadsheetml/2006/main" count="85" uniqueCount="42">
  <si>
    <t>New truck cost</t>
  </si>
  <si>
    <t>Kilometers/year</t>
  </si>
  <si>
    <t>Discount rate</t>
  </si>
  <si>
    <t>Discount factor</t>
  </si>
  <si>
    <t>Year of operation</t>
  </si>
  <si>
    <t>Cost item</t>
  </si>
  <si>
    <t>timing</t>
  </si>
  <si>
    <t>Running cost/km</t>
  </si>
  <si>
    <t>Running cost/year</t>
  </si>
  <si>
    <t>end/yr</t>
  </si>
  <si>
    <t>Maintenance</t>
  </si>
  <si>
    <t>Repairs</t>
  </si>
  <si>
    <t>Tyres</t>
  </si>
  <si>
    <t>beg/yr</t>
  </si>
  <si>
    <t>Mech. overhauls</t>
  </si>
  <si>
    <t>Paint/body work</t>
  </si>
  <si>
    <t xml:space="preserve"> </t>
  </si>
  <si>
    <t>Annual licence</t>
  </si>
  <si>
    <t>Insurance</t>
  </si>
  <si>
    <t>Total cost as of</t>
  </si>
  <si>
    <t>Resale value</t>
  </si>
  <si>
    <t>Replace after year</t>
  </si>
  <si>
    <t>PV of cumul.costs</t>
  </si>
  <si>
    <t>PV of resale value</t>
  </si>
  <si>
    <t>NPV of policy</t>
  </si>
  <si>
    <t>Equiv.Annuity</t>
  </si>
  <si>
    <t>BEST</t>
  </si>
  <si>
    <t>Item</t>
  </si>
  <si>
    <t>Mech.overhauls</t>
  </si>
  <si>
    <t>Total cost/year</t>
  </si>
  <si>
    <t>Incremental cost</t>
  </si>
  <si>
    <t>COMPUTATIONS:</t>
  </si>
  <si>
    <t xml:space="preserve">  of running truck</t>
  </si>
  <si>
    <t xml:space="preserve">  one more year</t>
  </si>
  <si>
    <t>Cash flow summary by timing</t>
  </si>
  <si>
    <t>DATA</t>
  </si>
  <si>
    <t>DATA:</t>
  </si>
  <si>
    <t>Cost summary by timing</t>
  </si>
  <si>
    <t>EVALUATION</t>
  </si>
  <si>
    <r>
      <t>Management Science</t>
    </r>
    <r>
      <rPr>
        <b/>
        <sz val="10"/>
        <rFont val="Arial"/>
        <family val="2"/>
      </rPr>
      <t>, © H.G. Daellenbach, D.C. McNickle and S. Dye, 2012, Palgrave Publishers Ltd</t>
    </r>
    <r>
      <rPr>
        <i/>
        <sz val="10"/>
        <rFont val="Arial"/>
        <family val="2"/>
      </rPr>
      <t>.</t>
    </r>
  </si>
  <si>
    <r>
      <t xml:space="preserve">Figure 10-7: </t>
    </r>
    <r>
      <rPr>
        <sz val="10"/>
        <rFont val="Univers (WN)"/>
      </rPr>
      <t>QUICKTRANS OPTIMAL TRUCK REPLACEMENT PERIOD</t>
    </r>
  </si>
  <si>
    <r>
      <t xml:space="preserve">Figure 10-8: </t>
    </r>
    <r>
      <rPr>
        <sz val="10"/>
        <rFont val="Helvetica"/>
        <family val="2"/>
      </rPr>
      <t>QUICKTANS REPLACEMENT OF CURRENT TRUCKS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</si>
</sst>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_);\(&quot;$&quot;#,##0\)"/>
    <numFmt numFmtId="168" formatCode="General_)"/>
    <numFmt numFmtId="170" formatCode="[$€-2]\ #,##0.00"/>
    <numFmt numFmtId="178" formatCode="[$€-2]#,##0"/>
  </numFmts>
  <fonts count="6">
    <font>
      <b/>
      <sz val="10"/>
      <name val="Univers (WN)"/>
    </font>
    <font>
      <b/>
      <sz val="10"/>
      <name val="Helvetica"/>
      <family val="2"/>
    </font>
    <font>
      <sz val="10"/>
      <name val="Helvetica"/>
      <family val="2"/>
    </font>
    <font>
      <sz val="10"/>
      <name val="Univers (WN)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168" fontId="0" fillId="0" borderId="1"/>
  </cellStyleXfs>
  <cellXfs count="38">
    <xf numFmtId="168" fontId="0" fillId="0" borderId="1" xfId="0"/>
    <xf numFmtId="168" fontId="0" fillId="0" borderId="0" xfId="0" applyBorder="1" applyAlignment="1">
      <alignment vertical="center"/>
    </xf>
    <xf numFmtId="168" fontId="0" fillId="0" borderId="0" xfId="0" applyBorder="1"/>
    <xf numFmtId="168" fontId="2" fillId="0" borderId="0" xfId="0" applyFont="1" applyBorder="1"/>
    <xf numFmtId="168" fontId="0" fillId="0" borderId="0" xfId="0" applyBorder="1" applyAlignment="1">
      <alignment vertical="top"/>
    </xf>
    <xf numFmtId="168" fontId="0" fillId="0" borderId="2" xfId="0" applyBorder="1" applyAlignment="1">
      <alignment vertical="center"/>
    </xf>
    <xf numFmtId="168" fontId="1" fillId="0" borderId="2" xfId="0" applyFont="1" applyBorder="1" applyAlignment="1">
      <alignment vertical="center"/>
    </xf>
    <xf numFmtId="168" fontId="3" fillId="0" borderId="3" xfId="0" applyFont="1" applyBorder="1" applyAlignment="1">
      <alignment vertical="center"/>
    </xf>
    <xf numFmtId="168" fontId="3" fillId="0" borderId="4" xfId="0" applyFont="1" applyBorder="1" applyAlignment="1">
      <alignment vertical="center"/>
    </xf>
    <xf numFmtId="168" fontId="2" fillId="0" borderId="5" xfId="0" applyFont="1" applyBorder="1"/>
    <xf numFmtId="164" fontId="2" fillId="0" borderId="0" xfId="0" applyNumberFormat="1" applyFont="1" applyBorder="1"/>
    <xf numFmtId="168" fontId="2" fillId="0" borderId="6" xfId="0" applyFont="1" applyBorder="1"/>
    <xf numFmtId="168" fontId="2" fillId="0" borderId="2" xfId="0" applyFont="1" applyBorder="1" applyAlignment="1">
      <alignment vertical="center"/>
    </xf>
    <xf numFmtId="168" fontId="2" fillId="0" borderId="3" xfId="0" applyFont="1" applyBorder="1" applyAlignment="1">
      <alignment vertical="center"/>
    </xf>
    <xf numFmtId="168" fontId="2" fillId="0" borderId="4" xfId="0" applyFont="1" applyBorder="1" applyAlignment="1">
      <alignment vertical="center"/>
    </xf>
    <xf numFmtId="168" fontId="2" fillId="0" borderId="5" xfId="0" applyFont="1" applyBorder="1" applyAlignment="1">
      <alignment vertical="top"/>
    </xf>
    <xf numFmtId="168" fontId="2" fillId="0" borderId="0" xfId="0" applyFont="1" applyBorder="1" applyAlignment="1">
      <alignment vertical="top"/>
    </xf>
    <xf numFmtId="168" fontId="2" fillId="0" borderId="6" xfId="0" applyFont="1" applyBorder="1" applyAlignment="1">
      <alignment vertical="top"/>
    </xf>
    <xf numFmtId="170" fontId="2" fillId="0" borderId="0" xfId="0" applyNumberFormat="1" applyFont="1" applyBorder="1"/>
    <xf numFmtId="170" fontId="2" fillId="0" borderId="6" xfId="0" applyNumberFormat="1" applyFont="1" applyBorder="1"/>
    <xf numFmtId="3" fontId="2" fillId="0" borderId="0" xfId="0" applyNumberFormat="1" applyFont="1" applyBorder="1"/>
    <xf numFmtId="3" fontId="2" fillId="0" borderId="6" xfId="0" applyNumberFormat="1" applyFont="1" applyBorder="1"/>
    <xf numFmtId="168" fontId="2" fillId="0" borderId="7" xfId="0" applyFont="1" applyBorder="1" applyAlignment="1">
      <alignment vertical="top"/>
    </xf>
    <xf numFmtId="168" fontId="2" fillId="0" borderId="8" xfId="0" applyFont="1" applyBorder="1" applyAlignment="1">
      <alignment vertical="top"/>
    </xf>
    <xf numFmtId="168" fontId="2" fillId="0" borderId="8" xfId="0" applyFont="1" applyBorder="1" applyAlignment="1">
      <alignment horizontal="center" vertical="top"/>
    </xf>
    <xf numFmtId="168" fontId="2" fillId="0" borderId="9" xfId="0" applyFont="1" applyBorder="1" applyAlignment="1">
      <alignment vertical="top"/>
    </xf>
    <xf numFmtId="168" fontId="2" fillId="0" borderId="7" xfId="0" applyFont="1" applyBorder="1"/>
    <xf numFmtId="168" fontId="2" fillId="0" borderId="8" xfId="0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8" fontId="1" fillId="0" borderId="5" xfId="0" applyFont="1" applyBorder="1"/>
    <xf numFmtId="168" fontId="1" fillId="0" borderId="2" xfId="0" applyFont="1" applyBorder="1"/>
    <xf numFmtId="168" fontId="2" fillId="0" borderId="3" xfId="0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168" fontId="2" fillId="0" borderId="4" xfId="0" applyFont="1" applyBorder="1"/>
    <xf numFmtId="168" fontId="1" fillId="0" borderId="0" xfId="0" applyFont="1" applyBorder="1"/>
    <xf numFmtId="178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876"/>
  <sheetViews>
    <sheetView showGridLines="0" tabSelected="1" workbookViewId="0">
      <selection activeCell="A2" sqref="A2"/>
    </sheetView>
  </sheetViews>
  <sheetFormatPr defaultColWidth="9.7109375" defaultRowHeight="12.75"/>
  <cols>
    <col min="1" max="1" width="18.7109375" customWidth="1"/>
    <col min="2" max="2" width="6.7109375" customWidth="1"/>
    <col min="3" max="8" width="9.7109375" customWidth="1"/>
  </cols>
  <sheetData>
    <row r="1" spans="1:8" s="1" customFormat="1" ht="20.100000000000001" customHeight="1">
      <c r="A1" s="5" t="s">
        <v>40</v>
      </c>
      <c r="B1" s="7"/>
      <c r="C1" s="7"/>
      <c r="D1" s="7"/>
      <c r="E1" s="7"/>
      <c r="F1" s="7"/>
      <c r="G1" s="7"/>
      <c r="H1" s="8"/>
    </row>
    <row r="2" spans="1:8" s="2" customFormat="1">
      <c r="A2" s="2" t="s">
        <v>36</v>
      </c>
      <c r="B2" s="3" t="s">
        <v>0</v>
      </c>
      <c r="D2" s="37">
        <v>295000</v>
      </c>
      <c r="E2" s="3"/>
      <c r="F2" s="3" t="s">
        <v>1</v>
      </c>
      <c r="G2" s="3"/>
      <c r="H2" s="11">
        <v>90000</v>
      </c>
    </row>
    <row r="3" spans="1:8" s="2" customFormat="1">
      <c r="B3" s="3" t="s">
        <v>2</v>
      </c>
      <c r="D3" s="3">
        <v>0.15</v>
      </c>
      <c r="E3" s="3"/>
      <c r="F3" s="3" t="s">
        <v>3</v>
      </c>
      <c r="G3" s="3"/>
      <c r="H3" s="11">
        <f>1/(1+D3)</f>
        <v>0.86956521739130443</v>
      </c>
    </row>
    <row r="4" spans="1:8" s="2" customFormat="1">
      <c r="A4" s="9"/>
      <c r="B4" s="3"/>
      <c r="C4" s="3"/>
      <c r="D4" s="3"/>
      <c r="E4" s="3"/>
      <c r="F4" s="3"/>
      <c r="G4" s="3"/>
      <c r="H4" s="11"/>
    </row>
    <row r="5" spans="1:8" s="1" customFormat="1" ht="20.100000000000001" customHeight="1">
      <c r="A5" s="12" t="s">
        <v>31</v>
      </c>
      <c r="B5" s="13"/>
      <c r="C5" s="13"/>
      <c r="D5" s="13"/>
      <c r="E5" s="13" t="s">
        <v>4</v>
      </c>
      <c r="F5" s="13"/>
      <c r="G5" s="13"/>
      <c r="H5" s="14"/>
    </row>
    <row r="6" spans="1:8" s="4" customFormat="1" ht="15.95" customHeight="1">
      <c r="A6" s="15" t="s">
        <v>5</v>
      </c>
      <c r="B6" s="16" t="s">
        <v>6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7">
        <v>6</v>
      </c>
    </row>
    <row r="7" spans="1:8" s="2" customFormat="1">
      <c r="A7" s="9" t="s">
        <v>7</v>
      </c>
      <c r="B7" s="3"/>
      <c r="C7" s="18">
        <v>1.4</v>
      </c>
      <c r="D7" s="18">
        <v>1.42</v>
      </c>
      <c r="E7" s="18">
        <v>1.45</v>
      </c>
      <c r="F7" s="18">
        <v>1.43</v>
      </c>
      <c r="G7" s="18">
        <v>1.54</v>
      </c>
      <c r="H7" s="19">
        <v>1.73</v>
      </c>
    </row>
    <row r="8" spans="1:8" s="2" customFormat="1">
      <c r="A8" s="9" t="s">
        <v>8</v>
      </c>
      <c r="B8" s="3" t="s">
        <v>9</v>
      </c>
      <c r="C8" s="20">
        <f t="shared" ref="C8:H8" si="0">C7*$H$2</f>
        <v>125999.99999999999</v>
      </c>
      <c r="D8" s="20">
        <f t="shared" si="0"/>
        <v>127800</v>
      </c>
      <c r="E8" s="20">
        <f t="shared" si="0"/>
        <v>130500</v>
      </c>
      <c r="F8" s="20">
        <f t="shared" si="0"/>
        <v>128700</v>
      </c>
      <c r="G8" s="20">
        <f t="shared" si="0"/>
        <v>138600</v>
      </c>
      <c r="H8" s="21">
        <f t="shared" si="0"/>
        <v>155700</v>
      </c>
    </row>
    <row r="9" spans="1:8" s="2" customFormat="1">
      <c r="A9" s="9" t="s">
        <v>10</v>
      </c>
      <c r="B9" s="3" t="s">
        <v>9</v>
      </c>
      <c r="C9" s="20">
        <v>10000</v>
      </c>
      <c r="D9" s="20">
        <v>10500</v>
      </c>
      <c r="E9" s="20">
        <v>11000</v>
      </c>
      <c r="F9" s="20">
        <v>11500</v>
      </c>
      <c r="G9" s="20">
        <v>12000</v>
      </c>
      <c r="H9" s="21">
        <v>12500</v>
      </c>
    </row>
    <row r="10" spans="1:8" s="2" customFormat="1">
      <c r="A10" s="9" t="s">
        <v>11</v>
      </c>
      <c r="B10" s="3" t="s">
        <v>9</v>
      </c>
      <c r="C10" s="20"/>
      <c r="D10" s="20">
        <v>2000</v>
      </c>
      <c r="E10" s="20">
        <v>3000</v>
      </c>
      <c r="F10" s="20">
        <v>4000</v>
      </c>
      <c r="G10" s="20">
        <v>8000</v>
      </c>
      <c r="H10" s="21">
        <v>15000</v>
      </c>
    </row>
    <row r="11" spans="1:8" s="2" customFormat="1">
      <c r="A11" s="9" t="s">
        <v>12</v>
      </c>
      <c r="B11" s="3" t="s">
        <v>13</v>
      </c>
      <c r="C11" s="20"/>
      <c r="D11" s="20">
        <v>8000</v>
      </c>
      <c r="E11" s="20">
        <v>8000</v>
      </c>
      <c r="F11" s="20">
        <v>8000</v>
      </c>
      <c r="G11" s="20">
        <v>8000</v>
      </c>
      <c r="H11" s="21">
        <v>8000</v>
      </c>
    </row>
    <row r="12" spans="1:8" s="2" customFormat="1">
      <c r="A12" s="9" t="s">
        <v>14</v>
      </c>
      <c r="B12" s="3" t="s">
        <v>13</v>
      </c>
      <c r="C12" s="20"/>
      <c r="D12" s="20"/>
      <c r="E12" s="20">
        <v>3000</v>
      </c>
      <c r="F12" s="20">
        <v>28000</v>
      </c>
      <c r="G12" s="20">
        <v>6000</v>
      </c>
      <c r="H12" s="21">
        <v>9000</v>
      </c>
    </row>
    <row r="13" spans="1:8" s="2" customFormat="1">
      <c r="A13" s="9" t="s">
        <v>15</v>
      </c>
      <c r="B13" s="3" t="s">
        <v>13</v>
      </c>
      <c r="C13" s="20"/>
      <c r="D13" s="20" t="s">
        <v>16</v>
      </c>
      <c r="E13" s="20">
        <v>12000</v>
      </c>
      <c r="F13" s="20" t="s">
        <v>16</v>
      </c>
      <c r="G13" s="20">
        <v>15000</v>
      </c>
      <c r="H13" s="21" t="s">
        <v>16</v>
      </c>
    </row>
    <row r="14" spans="1:8" s="2" customFormat="1">
      <c r="A14" s="9" t="s">
        <v>17</v>
      </c>
      <c r="B14" s="3" t="s">
        <v>13</v>
      </c>
      <c r="C14" s="20">
        <v>2200</v>
      </c>
      <c r="D14" s="20">
        <v>2200</v>
      </c>
      <c r="E14" s="20">
        <v>2200</v>
      </c>
      <c r="F14" s="20">
        <v>2200</v>
      </c>
      <c r="G14" s="20">
        <v>2200</v>
      </c>
      <c r="H14" s="21">
        <v>2200</v>
      </c>
    </row>
    <row r="15" spans="1:8" s="2" customFormat="1">
      <c r="A15" s="9" t="s">
        <v>18</v>
      </c>
      <c r="B15" s="3" t="s">
        <v>13</v>
      </c>
      <c r="C15" s="20">
        <v>6960</v>
      </c>
      <c r="D15" s="20">
        <f>C15-220</f>
        <v>6740</v>
      </c>
      <c r="E15" s="20">
        <f>D15-220</f>
        <v>6520</v>
      </c>
      <c r="F15" s="20">
        <f>E15-220</f>
        <v>6300</v>
      </c>
      <c r="G15" s="20">
        <f>F15-220</f>
        <v>6080</v>
      </c>
      <c r="H15" s="21">
        <f>G15-220</f>
        <v>5860</v>
      </c>
    </row>
    <row r="16" spans="1:8" s="2" customFormat="1">
      <c r="A16" s="31" t="s">
        <v>37</v>
      </c>
      <c r="B16" s="32"/>
      <c r="C16" s="33"/>
      <c r="D16" s="33"/>
      <c r="E16" s="33"/>
      <c r="F16" s="33"/>
      <c r="G16" s="33"/>
      <c r="H16" s="34"/>
    </row>
    <row r="17" spans="1:8" s="2" customFormat="1">
      <c r="A17" s="9" t="s">
        <v>19</v>
      </c>
      <c r="B17" s="3" t="s">
        <v>13</v>
      </c>
      <c r="C17" s="20">
        <f t="shared" ref="C17:H17" si="1">SUM(C11:C15)</f>
        <v>9160</v>
      </c>
      <c r="D17" s="20">
        <f t="shared" si="1"/>
        <v>16940</v>
      </c>
      <c r="E17" s="20">
        <f t="shared" si="1"/>
        <v>31720</v>
      </c>
      <c r="F17" s="20">
        <f t="shared" si="1"/>
        <v>44500</v>
      </c>
      <c r="G17" s="20">
        <f t="shared" si="1"/>
        <v>37280</v>
      </c>
      <c r="H17" s="21">
        <f t="shared" si="1"/>
        <v>25060</v>
      </c>
    </row>
    <row r="18" spans="1:8" s="2" customFormat="1">
      <c r="A18" s="9" t="s">
        <v>19</v>
      </c>
      <c r="B18" s="3" t="s">
        <v>9</v>
      </c>
      <c r="C18" s="20">
        <f t="shared" ref="C18:H18" si="2">SUM(C8:C10)</f>
        <v>136000</v>
      </c>
      <c r="D18" s="20">
        <f t="shared" si="2"/>
        <v>140300</v>
      </c>
      <c r="E18" s="20">
        <f t="shared" si="2"/>
        <v>144500</v>
      </c>
      <c r="F18" s="20">
        <f t="shared" si="2"/>
        <v>144200</v>
      </c>
      <c r="G18" s="20">
        <f t="shared" si="2"/>
        <v>158600</v>
      </c>
      <c r="H18" s="21">
        <f t="shared" si="2"/>
        <v>183200</v>
      </c>
    </row>
    <row r="19" spans="1:8" s="2" customFormat="1">
      <c r="A19" s="26" t="s">
        <v>20</v>
      </c>
      <c r="B19" s="27" t="s">
        <v>9</v>
      </c>
      <c r="C19" s="28">
        <v>231400</v>
      </c>
      <c r="D19" s="28">
        <v>173500</v>
      </c>
      <c r="E19" s="28">
        <v>127300</v>
      </c>
      <c r="F19" s="28">
        <v>98300</v>
      </c>
      <c r="G19" s="28">
        <v>57800</v>
      </c>
      <c r="H19" s="29">
        <v>23100</v>
      </c>
    </row>
    <row r="20" spans="1:8" s="2" customFormat="1">
      <c r="A20" s="30" t="s">
        <v>38</v>
      </c>
      <c r="B20" s="3"/>
      <c r="C20" s="3"/>
      <c r="D20" s="3"/>
      <c r="E20" s="3"/>
      <c r="F20" s="3"/>
      <c r="G20" s="3"/>
      <c r="H20" s="11"/>
    </row>
    <row r="21" spans="1:8" s="2" customFormat="1">
      <c r="A21" s="9" t="s">
        <v>21</v>
      </c>
      <c r="B21" s="3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11">
        <v>6</v>
      </c>
    </row>
    <row r="22" spans="1:8" s="2" customFormat="1">
      <c r="A22" s="9" t="s">
        <v>22</v>
      </c>
      <c r="B22" s="3"/>
      <c r="C22" s="20">
        <f>C17+C18*$H$3</f>
        <v>127420.86956521741</v>
      </c>
      <c r="D22" s="20">
        <f>D17*$H$3^C21+D18*$H$3^D21+C22</f>
        <v>248238.26086956525</v>
      </c>
      <c r="E22" s="20">
        <f>E17*$H$3^D21+E18*$H$3^E21+D22</f>
        <v>367234.23358264164</v>
      </c>
      <c r="F22" s="20">
        <f>F17*$H$3^E21+F18*$H$3^F21+E22</f>
        <v>478940.52394038055</v>
      </c>
      <c r="G22" s="20">
        <f>G17*$H$3^F21+G18*$H$3^G21+F22</f>
        <v>579107.71515439765</v>
      </c>
      <c r="H22" s="21">
        <f>H17*$H$3^G21+H18*$H$3^H21+G22</f>
        <v>670769.37971196999</v>
      </c>
    </row>
    <row r="23" spans="1:8" s="2" customFormat="1">
      <c r="A23" s="9" t="s">
        <v>23</v>
      </c>
      <c r="B23" s="3"/>
      <c r="C23" s="20">
        <f t="shared" ref="C23:H23" si="3">C19*$H$3^C21</f>
        <v>201217.39130434784</v>
      </c>
      <c r="D23" s="20">
        <f t="shared" si="3"/>
        <v>131190.92627599245</v>
      </c>
      <c r="E23" s="20">
        <f t="shared" si="3"/>
        <v>83701.816388592109</v>
      </c>
      <c r="F23" s="20">
        <f t="shared" si="3"/>
        <v>56203.344041795172</v>
      </c>
      <c r="G23" s="20">
        <f t="shared" si="3"/>
        <v>28736.815300241156</v>
      </c>
      <c r="H23" s="21">
        <f t="shared" si="3"/>
        <v>9986.7674655569535</v>
      </c>
    </row>
    <row r="24" spans="1:8" s="2" customFormat="1">
      <c r="A24" s="9" t="s">
        <v>24</v>
      </c>
      <c r="B24" s="3"/>
      <c r="C24" s="20">
        <f t="shared" ref="C24:H24" si="4">$D$2+C22-C23</f>
        <v>221203.47826086957</v>
      </c>
      <c r="D24" s="20">
        <f t="shared" si="4"/>
        <v>412047.33459357277</v>
      </c>
      <c r="E24" s="20">
        <f t="shared" si="4"/>
        <v>578532.41719404957</v>
      </c>
      <c r="F24" s="20">
        <f t="shared" si="4"/>
        <v>717737.17989858543</v>
      </c>
      <c r="G24" s="20">
        <f t="shared" si="4"/>
        <v>845370.89985415654</v>
      </c>
      <c r="H24" s="21">
        <f t="shared" si="4"/>
        <v>955782.61224641302</v>
      </c>
    </row>
    <row r="25" spans="1:8" s="2" customFormat="1">
      <c r="A25" s="9" t="s">
        <v>25</v>
      </c>
      <c r="B25" s="3" t="s">
        <v>13</v>
      </c>
      <c r="C25" s="20">
        <f t="shared" ref="C25:H25" si="5">PMT($D$3,C21,-C24,,1)</f>
        <v>221203.4782608696</v>
      </c>
      <c r="D25" s="20">
        <f t="shared" si="5"/>
        <v>220397.41152679478</v>
      </c>
      <c r="E25" s="20">
        <f t="shared" si="5"/>
        <v>220333.80035684109</v>
      </c>
      <c r="F25" s="20">
        <f t="shared" si="5"/>
        <v>218607.36144957293</v>
      </c>
      <c r="G25" s="20">
        <f t="shared" si="5"/>
        <v>219293.29306512352</v>
      </c>
      <c r="H25" s="21">
        <f t="shared" si="5"/>
        <v>219611.33983555224</v>
      </c>
    </row>
    <row r="26" spans="1:8" s="4" customFormat="1" ht="15.95" customHeight="1">
      <c r="A26" s="22" t="s">
        <v>16</v>
      </c>
      <c r="B26" s="23"/>
      <c r="C26" s="23"/>
      <c r="D26" s="23"/>
      <c r="E26" s="23"/>
      <c r="F26" s="24" t="s">
        <v>26</v>
      </c>
      <c r="G26" s="23"/>
      <c r="H26" s="25" t="s">
        <v>16</v>
      </c>
    </row>
    <row r="27" spans="1:8" s="2" customFormat="1">
      <c r="A27" s="3"/>
      <c r="B27" s="3"/>
      <c r="C27" s="3"/>
      <c r="D27" s="3"/>
      <c r="E27" s="3"/>
      <c r="F27" s="3"/>
      <c r="G27" s="3"/>
      <c r="H27" s="3"/>
    </row>
    <row r="28" spans="1:8" s="2" customFormat="1">
      <c r="A28" s="3"/>
      <c r="B28" s="3"/>
      <c r="C28" s="3"/>
      <c r="D28" s="3"/>
      <c r="E28" s="3"/>
      <c r="F28" s="3"/>
      <c r="G28" s="3"/>
      <c r="H28" s="3"/>
    </row>
    <row r="29" spans="1:8" s="1" customFormat="1" ht="20.100000000000001" customHeight="1">
      <c r="A29" s="6" t="s">
        <v>41</v>
      </c>
      <c r="B29" s="13"/>
      <c r="C29" s="13"/>
      <c r="D29" s="13"/>
      <c r="E29" s="13"/>
      <c r="F29" s="13"/>
      <c r="G29" s="13"/>
      <c r="H29" s="14"/>
    </row>
    <row r="30" spans="1:8" s="2" customFormat="1">
      <c r="A30" s="9"/>
      <c r="B30" s="3"/>
      <c r="C30" s="3"/>
      <c r="D30" s="3"/>
      <c r="E30" s="3"/>
      <c r="F30" s="3"/>
      <c r="G30" s="3"/>
      <c r="H30" s="11"/>
    </row>
    <row r="31" spans="1:8" s="2" customFormat="1">
      <c r="A31" s="31" t="s">
        <v>35</v>
      </c>
      <c r="B31" s="32" t="s">
        <v>16</v>
      </c>
      <c r="C31" s="32"/>
      <c r="D31" s="32" t="s">
        <v>16</v>
      </c>
      <c r="E31" s="32"/>
      <c r="F31" s="32" t="s">
        <v>4</v>
      </c>
      <c r="G31" s="32"/>
      <c r="H31" s="35"/>
    </row>
    <row r="32" spans="1:8" s="2" customFormat="1">
      <c r="A32" s="9" t="s">
        <v>27</v>
      </c>
      <c r="B32" s="3" t="s">
        <v>6</v>
      </c>
      <c r="C32" s="3"/>
      <c r="D32" s="3">
        <v>2</v>
      </c>
      <c r="E32" s="3">
        <v>3</v>
      </c>
      <c r="F32" s="3">
        <v>4</v>
      </c>
      <c r="G32" s="3">
        <v>5</v>
      </c>
      <c r="H32" s="11">
        <v>6</v>
      </c>
    </row>
    <row r="33" spans="1:8" s="2" customFormat="1">
      <c r="A33" s="9" t="s">
        <v>7</v>
      </c>
      <c r="B33" s="3"/>
      <c r="C33" s="3"/>
      <c r="D33" s="10"/>
      <c r="E33" s="18">
        <v>1.67</v>
      </c>
      <c r="F33" s="18">
        <v>1.64</v>
      </c>
      <c r="G33" s="18">
        <v>1.75</v>
      </c>
      <c r="H33" s="19">
        <v>1.98</v>
      </c>
    </row>
    <row r="34" spans="1:8" s="2" customFormat="1">
      <c r="A34" s="9" t="s">
        <v>8</v>
      </c>
      <c r="B34" s="3" t="s">
        <v>9</v>
      </c>
      <c r="C34" s="3"/>
      <c r="D34" s="20"/>
      <c r="E34" s="20">
        <f>$H$2*E33</f>
        <v>150300</v>
      </c>
      <c r="F34" s="20">
        <f>$H$2*F33</f>
        <v>147600</v>
      </c>
      <c r="G34" s="20">
        <f>$H$2*G33</f>
        <v>157500</v>
      </c>
      <c r="H34" s="21">
        <f>$H$2*H33</f>
        <v>178200</v>
      </c>
    </row>
    <row r="35" spans="1:8" s="2" customFormat="1">
      <c r="A35" s="9" t="s">
        <v>10</v>
      </c>
      <c r="B35" s="3" t="s">
        <v>9</v>
      </c>
      <c r="C35" s="3"/>
      <c r="D35" s="20"/>
      <c r="E35" s="20">
        <v>13000</v>
      </c>
      <c r="F35" s="20">
        <v>13500</v>
      </c>
      <c r="G35" s="20">
        <v>14000</v>
      </c>
      <c r="H35" s="21">
        <v>14500</v>
      </c>
    </row>
    <row r="36" spans="1:8" s="2" customFormat="1">
      <c r="A36" s="9" t="s">
        <v>11</v>
      </c>
      <c r="B36" s="3" t="s">
        <v>9</v>
      </c>
      <c r="C36" s="3"/>
      <c r="D36" s="20"/>
      <c r="E36" s="20">
        <v>3000</v>
      </c>
      <c r="F36" s="20">
        <v>4000</v>
      </c>
      <c r="G36" s="20">
        <v>8000</v>
      </c>
      <c r="H36" s="21">
        <v>15000</v>
      </c>
    </row>
    <row r="37" spans="1:8" s="2" customFormat="1">
      <c r="A37" s="9" t="s">
        <v>12</v>
      </c>
      <c r="B37" s="3" t="s">
        <v>13</v>
      </c>
      <c r="C37" s="3"/>
      <c r="D37" s="20"/>
      <c r="E37" s="20">
        <v>8000</v>
      </c>
      <c r="F37" s="20">
        <v>8000</v>
      </c>
      <c r="G37" s="20">
        <v>8000</v>
      </c>
      <c r="H37" s="21">
        <v>8000</v>
      </c>
    </row>
    <row r="38" spans="1:8" s="2" customFormat="1">
      <c r="A38" s="9" t="s">
        <v>28</v>
      </c>
      <c r="B38" s="3" t="s">
        <v>13</v>
      </c>
      <c r="C38" s="3"/>
      <c r="D38" s="20"/>
      <c r="E38" s="20">
        <v>3000</v>
      </c>
      <c r="F38" s="20">
        <v>22000</v>
      </c>
      <c r="G38" s="20">
        <v>6000</v>
      </c>
      <c r="H38" s="21">
        <v>9000</v>
      </c>
    </row>
    <row r="39" spans="1:8" s="2" customFormat="1">
      <c r="A39" s="9" t="s">
        <v>15</v>
      </c>
      <c r="B39" s="3" t="s">
        <v>13</v>
      </c>
      <c r="C39" s="3"/>
      <c r="D39" s="20"/>
      <c r="E39" s="20">
        <v>12000</v>
      </c>
      <c r="F39" s="20"/>
      <c r="G39" s="20">
        <v>15000</v>
      </c>
      <c r="H39" s="21"/>
    </row>
    <row r="40" spans="1:8" s="2" customFormat="1">
      <c r="A40" s="9" t="s">
        <v>17</v>
      </c>
      <c r="B40" s="3" t="s">
        <v>13</v>
      </c>
      <c r="C40" s="3"/>
      <c r="D40" s="20"/>
      <c r="E40" s="20">
        <v>2200</v>
      </c>
      <c r="F40" s="20">
        <v>2200</v>
      </c>
      <c r="G40" s="20">
        <v>2200</v>
      </c>
      <c r="H40" s="21">
        <v>2200</v>
      </c>
    </row>
    <row r="41" spans="1:8" s="2" customFormat="1">
      <c r="A41" s="26" t="s">
        <v>18</v>
      </c>
      <c r="B41" s="27" t="s">
        <v>13</v>
      </c>
      <c r="C41" s="27"/>
      <c r="D41" s="28"/>
      <c r="E41" s="28">
        <v>6240</v>
      </c>
      <c r="F41" s="28">
        <v>6040</v>
      </c>
      <c r="G41" s="28">
        <v>5840</v>
      </c>
      <c r="H41" s="29">
        <v>5640</v>
      </c>
    </row>
    <row r="42" spans="1:8" s="2" customFormat="1">
      <c r="A42" s="36" t="s">
        <v>34</v>
      </c>
      <c r="B42" s="3"/>
      <c r="C42" s="3"/>
      <c r="D42" s="20"/>
      <c r="E42" s="20"/>
      <c r="F42" s="20"/>
      <c r="G42" s="20"/>
      <c r="H42" s="34"/>
    </row>
    <row r="43" spans="1:8" s="2" customFormat="1">
      <c r="A43" s="9" t="s">
        <v>19</v>
      </c>
      <c r="B43" s="3" t="s">
        <v>13</v>
      </c>
      <c r="C43" s="3"/>
      <c r="D43" s="20"/>
      <c r="E43" s="20">
        <f>SUM(E37:E41)</f>
        <v>31440</v>
      </c>
      <c r="F43" s="20">
        <f>SUM(F37:F41)</f>
        <v>38240</v>
      </c>
      <c r="G43" s="20">
        <f>SUM(G37:G41)</f>
        <v>37040</v>
      </c>
      <c r="H43" s="21">
        <f>SUM(H37:H41)</f>
        <v>24840</v>
      </c>
    </row>
    <row r="44" spans="1:8" s="2" customFormat="1">
      <c r="A44" s="9" t="s">
        <v>19</v>
      </c>
      <c r="B44" s="3" t="s">
        <v>9</v>
      </c>
      <c r="C44" s="3"/>
      <c r="D44" s="20"/>
      <c r="E44" s="20">
        <f>SUM(E34:E36)</f>
        <v>166300</v>
      </c>
      <c r="F44" s="20">
        <f>SUM(F34:F36)</f>
        <v>165100</v>
      </c>
      <c r="G44" s="20">
        <f>SUM(G34:G36)</f>
        <v>179500</v>
      </c>
      <c r="H44" s="21">
        <f>SUM(H34:H36)</f>
        <v>207700</v>
      </c>
    </row>
    <row r="45" spans="1:8" s="2" customFormat="1">
      <c r="A45" s="9" t="s">
        <v>29</v>
      </c>
      <c r="B45" s="3" t="s">
        <v>13</v>
      </c>
      <c r="C45" s="3"/>
      <c r="D45" s="20"/>
      <c r="E45" s="20">
        <f>E43+E44*$H$3</f>
        <v>176048.69565217392</v>
      </c>
      <c r="F45" s="20">
        <f>F43+F44*$H$3</f>
        <v>181805.21739130435</v>
      </c>
      <c r="G45" s="20">
        <f>G43+G44*$H$3</f>
        <v>193126.95652173914</v>
      </c>
      <c r="H45" s="21">
        <f>H43+H44*$H$3</f>
        <v>205448.69565217392</v>
      </c>
    </row>
    <row r="46" spans="1:8" s="2" customFormat="1">
      <c r="A46" s="26" t="s">
        <v>20</v>
      </c>
      <c r="B46" s="27" t="s">
        <v>9</v>
      </c>
      <c r="C46" s="27"/>
      <c r="D46" s="28">
        <v>150000</v>
      </c>
      <c r="E46" s="28">
        <v>110000</v>
      </c>
      <c r="F46" s="28">
        <v>85000</v>
      </c>
      <c r="G46" s="28">
        <v>50000</v>
      </c>
      <c r="H46" s="29">
        <v>20000</v>
      </c>
    </row>
    <row r="47" spans="1:8" s="2" customFormat="1">
      <c r="A47" s="9" t="s">
        <v>30</v>
      </c>
      <c r="B47" s="3"/>
      <c r="C47" s="3"/>
      <c r="D47" s="20"/>
      <c r="E47" s="20"/>
      <c r="F47" s="20"/>
      <c r="G47" s="20"/>
      <c r="H47" s="21"/>
    </row>
    <row r="48" spans="1:8" s="2" customFormat="1">
      <c r="A48" s="9" t="s">
        <v>32</v>
      </c>
      <c r="B48" s="3" t="s">
        <v>13</v>
      </c>
      <c r="C48" s="3"/>
      <c r="D48" s="20"/>
      <c r="E48" s="20">
        <f>E45+D46-E46*$H$3</f>
        <v>230396.52173913046</v>
      </c>
      <c r="F48" s="20">
        <f>F45+E46-F46*$H$3</f>
        <v>217892.17391304346</v>
      </c>
      <c r="G48" s="20">
        <f>G45+F46-G46*$H$3</f>
        <v>234648.69565217392</v>
      </c>
      <c r="H48" s="21">
        <f>H45+G46-H46*$H$3</f>
        <v>238057.39130434784</v>
      </c>
    </row>
    <row r="49" spans="1:8" s="4" customFormat="1" ht="15.95" customHeight="1">
      <c r="A49" s="22" t="s">
        <v>33</v>
      </c>
      <c r="B49" s="23"/>
      <c r="C49" s="23"/>
      <c r="D49" s="23"/>
      <c r="E49" s="23"/>
      <c r="F49" s="23"/>
      <c r="G49" s="23"/>
      <c r="H49" s="25"/>
    </row>
    <row r="50" spans="1:8" s="2" customFormat="1"/>
    <row r="51" spans="1:8" s="2" customFormat="1"/>
    <row r="52" spans="1:8" s="2" customFormat="1">
      <c r="A52" s="2" t="s">
        <v>39</v>
      </c>
    </row>
    <row r="53" spans="1:8" s="2" customFormat="1"/>
    <row r="54" spans="1:8" s="2" customFormat="1"/>
    <row r="55" spans="1:8" s="2" customFormat="1"/>
    <row r="56" spans="1:8" s="2" customFormat="1"/>
    <row r="57" spans="1:8" s="2" customFormat="1"/>
    <row r="58" spans="1:8" s="2" customFormat="1"/>
    <row r="59" spans="1:8" s="2" customFormat="1"/>
    <row r="60" spans="1:8" s="2" customFormat="1"/>
    <row r="61" spans="1:8" s="2" customFormat="1"/>
    <row r="62" spans="1:8" s="2" customFormat="1"/>
    <row r="63" spans="1:8" s="2" customFormat="1"/>
    <row r="64" spans="1:8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</sheetData>
  <phoneticPr fontId="0" type="noConversion"/>
  <printOptions gridLinesSet="0"/>
  <pageMargins left="0.75" right="0.75" top="1" bottom="1" header="0.5" footer="0.5"/>
  <pageSetup paperSize="9" orientation="portrait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FIG10-7 10-8</vt:lpstr>
      <vt:lpstr>'FIG10-7 10-8'!Print_Area</vt:lpstr>
      <vt:lpstr>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Shane Dye</cp:lastModifiedBy>
  <dcterms:created xsi:type="dcterms:W3CDTF">2004-08-05T00:18:54Z</dcterms:created>
  <dcterms:modified xsi:type="dcterms:W3CDTF">2012-05-26T10:45:19Z</dcterms:modified>
</cp:coreProperties>
</file>