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630" windowHeight="5685"/>
  </bookViews>
  <sheets>
    <sheet name="Table13-1" sheetId="1" r:id="rId1"/>
  </sheets>
  <definedNames>
    <definedName name="__123Graph_A" localSheetId="0" hidden="1">'Table13-1'!$F$19:$F$33</definedName>
    <definedName name="__123Graph_X" localSheetId="0" hidden="1">'Table13-1'!$A$19:$A$33</definedName>
    <definedName name="_Regression_Int" localSheetId="0" hidden="1">1</definedName>
    <definedName name="_xlnm.Print_Area" localSheetId="0">'Table13-1'!$A$1:$I$40</definedName>
    <definedName name="Print_Area_MI">'Table13-1'!$A$1:$I$40</definedName>
  </definedNames>
  <calcPr calcId="145621"/>
</workbook>
</file>

<file path=xl/calcChain.xml><?xml version="1.0" encoding="utf-8"?>
<calcChain xmlns="http://schemas.openxmlformats.org/spreadsheetml/2006/main">
  <c r="D11" i="1" l="1"/>
  <c r="D12" i="1"/>
  <c r="B20" i="1"/>
  <c r="D20" i="1"/>
  <c r="F20" i="1"/>
  <c r="B21" i="1"/>
  <c r="D21" i="1"/>
  <c r="E21" i="1"/>
  <c r="F21" i="1"/>
  <c r="B22" i="1"/>
  <c r="D22" i="1"/>
  <c r="E22" i="1"/>
  <c r="F22" i="1"/>
  <c r="B23" i="1"/>
  <c r="D23" i="1"/>
  <c r="E23" i="1"/>
  <c r="F23" i="1"/>
  <c r="B24" i="1"/>
  <c r="D24" i="1"/>
  <c r="E24" i="1"/>
  <c r="F24" i="1"/>
  <c r="B25" i="1"/>
  <c r="D25" i="1"/>
  <c r="E25" i="1"/>
  <c r="F25" i="1"/>
  <c r="B26" i="1"/>
  <c r="D26" i="1"/>
  <c r="E26" i="1"/>
  <c r="F26" i="1"/>
  <c r="B27" i="1"/>
  <c r="D27" i="1"/>
  <c r="E27" i="1"/>
  <c r="F27" i="1"/>
  <c r="B28" i="1"/>
  <c r="D28" i="1"/>
  <c r="E28" i="1"/>
  <c r="F28" i="1"/>
  <c r="B29" i="1"/>
  <c r="D29" i="1"/>
  <c r="E29" i="1"/>
  <c r="F29" i="1"/>
  <c r="B30" i="1"/>
  <c r="D30" i="1"/>
  <c r="E30" i="1"/>
  <c r="F30" i="1"/>
  <c r="B31" i="1"/>
  <c r="D31" i="1"/>
  <c r="E31" i="1"/>
  <c r="F31" i="1"/>
  <c r="B32" i="1"/>
  <c r="D32" i="1"/>
  <c r="E32" i="1"/>
  <c r="F32" i="1"/>
  <c r="B33" i="1"/>
  <c r="D33" i="1"/>
  <c r="E33" i="1"/>
  <c r="F33" i="1"/>
  <c r="B34" i="1"/>
  <c r="D34" i="1"/>
  <c r="E34" i="1"/>
  <c r="F34" i="1"/>
  <c r="B35" i="1"/>
  <c r="D35" i="1"/>
  <c r="E35" i="1"/>
  <c r="F35" i="1"/>
  <c r="E20" i="1"/>
  <c r="B18" i="1"/>
  <c r="D18" i="1"/>
  <c r="D13" i="1"/>
  <c r="B19" i="1"/>
  <c r="D19" i="1"/>
</calcChain>
</file>

<file path=xl/sharedStrings.xml><?xml version="1.0" encoding="utf-8"?>
<sst xmlns="http://schemas.openxmlformats.org/spreadsheetml/2006/main" count="37" uniqueCount="35">
  <si>
    <t>DATA</t>
  </si>
  <si>
    <t>Annual demand</t>
  </si>
  <si>
    <t>cans</t>
  </si>
  <si>
    <t>(D)</t>
  </si>
  <si>
    <t>Value per can</t>
  </si>
  <si>
    <t>(v)</t>
  </si>
  <si>
    <t>Production setup cost</t>
  </si>
  <si>
    <t>per setup</t>
  </si>
  <si>
    <t>(s)</t>
  </si>
  <si>
    <t>Investment holding cost</t>
  </si>
  <si>
    <t>/$/year</t>
  </si>
  <si>
    <t>(r)</t>
  </si>
  <si>
    <t>Warehouse space used</t>
  </si>
  <si>
    <t>cans/sq.m.</t>
  </si>
  <si>
    <t>(a)</t>
  </si>
  <si>
    <t>Unconstrained optimal solution:</t>
  </si>
  <si>
    <t>Economic order quantity Q</t>
  </si>
  <si>
    <t>Total w'house space needed</t>
  </si>
  <si>
    <t>sq.m.</t>
  </si>
  <si>
    <t>Annual cost</t>
  </si>
  <si>
    <t>Constrained optimal solution:</t>
  </si>
  <si>
    <t>Available</t>
  </si>
  <si>
    <t>Order</t>
  </si>
  <si>
    <t>Annual</t>
  </si>
  <si>
    <t>Cost</t>
  </si>
  <si>
    <t>Shadow</t>
  </si>
  <si>
    <t>space</t>
  </si>
  <si>
    <t>quantity</t>
  </si>
  <si>
    <t>cost</t>
  </si>
  <si>
    <t>increase</t>
  </si>
  <si>
    <t>price</t>
  </si>
  <si>
    <t>(EOQ)</t>
  </si>
  <si>
    <t xml:space="preserve"> </t>
  </si>
  <si>
    <t>Table 13-1: Limited warehouse space</t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</si>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</sst>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\(&quot;$&quot;#,##0\)"/>
    <numFmt numFmtId="166" formatCode="&quot;$&quot;#,##0.00_);\(&quot;$&quot;#,##0.00\)"/>
    <numFmt numFmtId="168" formatCode="General_)"/>
    <numFmt numFmtId="169" formatCode="0_)"/>
    <numFmt numFmtId="170" formatCode="0.00_)"/>
  </numFmts>
  <fonts count="6" x14ac:knownFonts="1">
    <font>
      <sz val="10"/>
      <name val="Courier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68" fontId="0" fillId="0" borderId="0"/>
  </cellStyleXfs>
  <cellXfs count="33">
    <xf numFmtId="168" fontId="0" fillId="0" borderId="0" xfId="0"/>
    <xf numFmtId="168" fontId="1" fillId="0" borderId="0" xfId="0" applyFont="1"/>
    <xf numFmtId="168" fontId="1" fillId="0" borderId="0" xfId="0" applyFont="1" applyAlignment="1" applyProtection="1">
      <alignment horizontal="right"/>
    </xf>
    <xf numFmtId="168" fontId="1" fillId="0" borderId="0" xfId="0" applyFont="1" applyAlignment="1">
      <alignment horizontal="right"/>
    </xf>
    <xf numFmtId="168" fontId="2" fillId="0" borderId="0" xfId="0" applyFont="1" applyAlignment="1" applyProtection="1">
      <alignment horizontal="left"/>
    </xf>
    <xf numFmtId="168" fontId="2" fillId="0" borderId="1" xfId="0" applyFont="1" applyBorder="1"/>
    <xf numFmtId="168" fontId="1" fillId="0" borderId="2" xfId="0" applyFont="1" applyBorder="1"/>
    <xf numFmtId="168" fontId="1" fillId="0" borderId="3" xfId="0" applyFont="1" applyBorder="1"/>
    <xf numFmtId="168" fontId="1" fillId="0" borderId="4" xfId="0" applyFont="1" applyBorder="1" applyAlignment="1" applyProtection="1">
      <alignment horizontal="left"/>
    </xf>
    <xf numFmtId="168" fontId="1" fillId="0" borderId="0" xfId="0" applyFont="1" applyBorder="1"/>
    <xf numFmtId="168" fontId="1" fillId="0" borderId="0" xfId="0" applyFont="1" applyBorder="1" applyProtection="1"/>
    <xf numFmtId="168" fontId="1" fillId="0" borderId="0" xfId="0" applyFont="1" applyBorder="1" applyAlignment="1" applyProtection="1">
      <alignment horizontal="left"/>
    </xf>
    <xf numFmtId="168" fontId="1" fillId="0" borderId="5" xfId="0" applyFont="1" applyBorder="1" applyAlignment="1" applyProtection="1">
      <alignment horizontal="right"/>
    </xf>
    <xf numFmtId="166" fontId="1" fillId="0" borderId="0" xfId="0" applyNumberFormat="1" applyFont="1" applyBorder="1" applyProtection="1"/>
    <xf numFmtId="168" fontId="1" fillId="0" borderId="4" xfId="0" applyFont="1" applyBorder="1"/>
    <xf numFmtId="168" fontId="1" fillId="0" borderId="5" xfId="0" applyFont="1" applyBorder="1"/>
    <xf numFmtId="169" fontId="1" fillId="0" borderId="0" xfId="0" applyNumberFormat="1" applyFont="1" applyBorder="1" applyProtection="1"/>
    <xf numFmtId="164" fontId="1" fillId="0" borderId="0" xfId="0" applyNumberFormat="1" applyFont="1" applyBorder="1" applyProtection="1"/>
    <xf numFmtId="168" fontId="1" fillId="0" borderId="6" xfId="0" applyFont="1" applyBorder="1" applyAlignment="1" applyProtection="1">
      <alignment horizontal="left"/>
    </xf>
    <xf numFmtId="168" fontId="1" fillId="0" borderId="7" xfId="0" applyFont="1" applyBorder="1"/>
    <xf numFmtId="164" fontId="1" fillId="0" borderId="7" xfId="0" applyNumberFormat="1" applyFont="1" applyBorder="1" applyProtection="1"/>
    <xf numFmtId="168" fontId="1" fillId="0" borderId="8" xfId="0" applyFont="1" applyBorder="1"/>
    <xf numFmtId="168" fontId="2" fillId="0" borderId="1" xfId="0" applyFont="1" applyBorder="1" applyAlignment="1" applyProtection="1">
      <alignment horizontal="left"/>
    </xf>
    <xf numFmtId="168" fontId="1" fillId="0" borderId="4" xfId="0" applyFont="1" applyBorder="1" applyAlignment="1" applyProtection="1">
      <alignment horizontal="right"/>
    </xf>
    <xf numFmtId="168" fontId="1" fillId="0" borderId="0" xfId="0" applyFont="1" applyBorder="1" applyAlignment="1" applyProtection="1">
      <alignment horizontal="right"/>
    </xf>
    <xf numFmtId="168" fontId="1" fillId="0" borderId="0" xfId="0" applyFont="1" applyBorder="1" applyAlignment="1">
      <alignment horizontal="right"/>
    </xf>
    <xf numFmtId="164" fontId="1" fillId="0" borderId="5" xfId="0" applyNumberFormat="1" applyFont="1" applyBorder="1" applyProtection="1"/>
    <xf numFmtId="168" fontId="1" fillId="0" borderId="4" xfId="0" applyFont="1" applyBorder="1" applyProtection="1"/>
    <xf numFmtId="170" fontId="1" fillId="0" borderId="5" xfId="0" applyNumberFormat="1" applyFont="1" applyBorder="1" applyProtection="1"/>
    <xf numFmtId="168" fontId="1" fillId="0" borderId="6" xfId="0" applyFont="1" applyBorder="1" applyProtection="1"/>
    <xf numFmtId="168" fontId="1" fillId="0" borderId="7" xfId="0" applyFont="1" applyBorder="1" applyProtection="1"/>
    <xf numFmtId="170" fontId="1" fillId="0" borderId="8" xfId="0" applyNumberFormat="1" applyFont="1" applyBorder="1" applyProtection="1"/>
    <xf numFmtId="0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8"/>
  <sheetViews>
    <sheetView showGridLines="0" tabSelected="1" workbookViewId="0">
      <selection activeCell="A2" sqref="A2"/>
    </sheetView>
  </sheetViews>
  <sheetFormatPr defaultColWidth="9.625" defaultRowHeight="12.75" x14ac:dyDescent="0.2"/>
  <cols>
    <col min="1" max="9" width="9.625" style="1"/>
  </cols>
  <sheetData>
    <row r="1" spans="1:8" x14ac:dyDescent="0.2">
      <c r="A1" s="4" t="s">
        <v>33</v>
      </c>
      <c r="F1" s="15"/>
    </row>
    <row r="2" spans="1:8" x14ac:dyDescent="0.2">
      <c r="A2" s="4"/>
      <c r="F2" s="15"/>
    </row>
    <row r="3" spans="1:8" x14ac:dyDescent="0.2">
      <c r="A3" s="5" t="s">
        <v>0</v>
      </c>
      <c r="B3" s="6"/>
      <c r="C3" s="6"/>
      <c r="D3" s="6"/>
      <c r="E3" s="6"/>
      <c r="F3" s="7"/>
    </row>
    <row r="4" spans="1:8" x14ac:dyDescent="0.2">
      <c r="A4" s="8" t="s">
        <v>1</v>
      </c>
      <c r="B4" s="9"/>
      <c r="C4" s="9"/>
      <c r="D4" s="10">
        <v>57600</v>
      </c>
      <c r="E4" s="11" t="s">
        <v>2</v>
      </c>
      <c r="F4" s="12" t="s">
        <v>3</v>
      </c>
    </row>
    <row r="5" spans="1:8" x14ac:dyDescent="0.2">
      <c r="A5" s="8" t="s">
        <v>4</v>
      </c>
      <c r="B5" s="9"/>
      <c r="C5" s="9"/>
      <c r="D5" s="13">
        <v>7.05</v>
      </c>
      <c r="E5" s="9"/>
      <c r="F5" s="12" t="s">
        <v>5</v>
      </c>
    </row>
    <row r="6" spans="1:8" x14ac:dyDescent="0.2">
      <c r="A6" s="8" t="s">
        <v>6</v>
      </c>
      <c r="B6" s="9"/>
      <c r="C6" s="9"/>
      <c r="D6" s="13">
        <v>52.8</v>
      </c>
      <c r="E6" s="11" t="s">
        <v>7</v>
      </c>
      <c r="F6" s="12" t="s">
        <v>8</v>
      </c>
    </row>
    <row r="7" spans="1:8" x14ac:dyDescent="0.2">
      <c r="A7" s="8" t="s">
        <v>9</v>
      </c>
      <c r="B7" s="9"/>
      <c r="C7" s="9"/>
      <c r="D7" s="13">
        <v>0.25</v>
      </c>
      <c r="E7" s="11" t="s">
        <v>10</v>
      </c>
      <c r="F7" s="12" t="s">
        <v>11</v>
      </c>
    </row>
    <row r="8" spans="1:8" x14ac:dyDescent="0.2">
      <c r="A8" s="8" t="s">
        <v>12</v>
      </c>
      <c r="B8" s="9"/>
      <c r="C8" s="9"/>
      <c r="D8" s="10">
        <v>96</v>
      </c>
      <c r="E8" s="11" t="s">
        <v>13</v>
      </c>
      <c r="F8" s="12" t="s">
        <v>14</v>
      </c>
    </row>
    <row r="9" spans="1:8" x14ac:dyDescent="0.2">
      <c r="A9" s="14"/>
      <c r="B9" s="9"/>
      <c r="C9" s="9"/>
      <c r="D9" s="9"/>
      <c r="E9" s="9"/>
      <c r="F9" s="15"/>
    </row>
    <row r="10" spans="1:8" x14ac:dyDescent="0.2">
      <c r="A10" s="8" t="s">
        <v>15</v>
      </c>
      <c r="B10" s="9"/>
      <c r="C10" s="9"/>
      <c r="D10" s="9"/>
      <c r="E10" s="9"/>
      <c r="F10" s="15"/>
    </row>
    <row r="11" spans="1:8" x14ac:dyDescent="0.2">
      <c r="A11" s="8" t="s">
        <v>16</v>
      </c>
      <c r="B11" s="9"/>
      <c r="C11" s="9"/>
      <c r="D11" s="16">
        <f>ROUND(SQRT(2*D4*D6/(D5*D7))+0.5,0)</f>
        <v>1858</v>
      </c>
      <c r="E11" s="11" t="s">
        <v>2</v>
      </c>
      <c r="F11" s="15"/>
    </row>
    <row r="12" spans="1:8" x14ac:dyDescent="0.2">
      <c r="A12" s="8" t="s">
        <v>17</v>
      </c>
      <c r="B12" s="9"/>
      <c r="C12" s="9"/>
      <c r="D12" s="10">
        <f>ROUND(D11/D8+0.999,0)</f>
        <v>20</v>
      </c>
      <c r="E12" s="11" t="s">
        <v>18</v>
      </c>
      <c r="F12" s="15"/>
    </row>
    <row r="13" spans="1:8" x14ac:dyDescent="0.2">
      <c r="A13" s="8" t="s">
        <v>19</v>
      </c>
      <c r="B13" s="9"/>
      <c r="C13" s="9"/>
      <c r="D13" s="17">
        <f>$D$4*$D$6/D11+0.5*D11*$D$5*$D$7</f>
        <v>3274.2193353067814</v>
      </c>
      <c r="E13" s="9"/>
      <c r="F13" s="15"/>
    </row>
    <row r="14" spans="1:8" x14ac:dyDescent="0.2">
      <c r="A14" s="18"/>
      <c r="B14" s="19"/>
      <c r="C14" s="19"/>
      <c r="D14" s="20"/>
      <c r="E14" s="19"/>
      <c r="F14" s="21"/>
    </row>
    <row r="15" spans="1:8" x14ac:dyDescent="0.2">
      <c r="A15" s="22" t="s">
        <v>20</v>
      </c>
      <c r="B15" s="6"/>
      <c r="C15" s="6"/>
      <c r="D15" s="6"/>
      <c r="E15" s="6"/>
      <c r="F15" s="7"/>
    </row>
    <row r="16" spans="1:8" x14ac:dyDescent="0.2">
      <c r="A16" s="23" t="s">
        <v>21</v>
      </c>
      <c r="B16" s="24" t="s">
        <v>22</v>
      </c>
      <c r="C16" s="25"/>
      <c r="D16" s="24" t="s">
        <v>23</v>
      </c>
      <c r="E16" s="24" t="s">
        <v>24</v>
      </c>
      <c r="F16" s="12" t="s">
        <v>25</v>
      </c>
      <c r="H16" s="3"/>
    </row>
    <row r="17" spans="1:9" x14ac:dyDescent="0.2">
      <c r="A17" s="23" t="s">
        <v>26</v>
      </c>
      <c r="B17" s="24" t="s">
        <v>27</v>
      </c>
      <c r="C17" s="25"/>
      <c r="D17" s="24" t="s">
        <v>28</v>
      </c>
      <c r="E17" s="24" t="s">
        <v>29</v>
      </c>
      <c r="F17" s="12" t="s">
        <v>30</v>
      </c>
      <c r="H17" s="3"/>
    </row>
    <row r="18" spans="1:9" x14ac:dyDescent="0.2">
      <c r="A18" s="23">
        <v>21</v>
      </c>
      <c r="B18" s="10">
        <f>D11</f>
        <v>1858</v>
      </c>
      <c r="C18" s="11" t="s">
        <v>31</v>
      </c>
      <c r="D18" s="17">
        <f t="shared" ref="D18:D35" si="0">0.5*B18*$D$5*$D$7+$D$4*$D$6/B18</f>
        <v>3274.2193353067814</v>
      </c>
      <c r="E18" s="17">
        <v>0</v>
      </c>
      <c r="F18" s="26"/>
      <c r="H18" s="3"/>
      <c r="I18" s="2"/>
    </row>
    <row r="19" spans="1:9" x14ac:dyDescent="0.2">
      <c r="A19" s="27">
        <v>20</v>
      </c>
      <c r="B19" s="10">
        <f>D11</f>
        <v>1858</v>
      </c>
      <c r="C19" s="11" t="s">
        <v>31</v>
      </c>
      <c r="D19" s="17">
        <f t="shared" si="0"/>
        <v>3274.2193353067814</v>
      </c>
      <c r="E19" s="17">
        <v>0</v>
      </c>
      <c r="F19" s="28">
        <v>0</v>
      </c>
    </row>
    <row r="20" spans="1:9" x14ac:dyDescent="0.2">
      <c r="A20" s="27">
        <v>19</v>
      </c>
      <c r="B20" s="10">
        <f t="shared" ref="B20:B35" si="1">A20*$D$8</f>
        <v>1824</v>
      </c>
      <c r="C20" s="9"/>
      <c r="D20" s="17">
        <f t="shared" si="0"/>
        <v>3274.7684210526313</v>
      </c>
      <c r="E20" s="17">
        <f t="shared" ref="E20:E35" si="2">D20-D19</f>
        <v>0.54908574584987946</v>
      </c>
      <c r="F20" s="28">
        <f t="shared" ref="F20:F35" si="3">(($D$4*$D$6/(B20*B20))-0.5*$D$5*$D$7)*$D$8</f>
        <v>3.1562326869806157</v>
      </c>
    </row>
    <row r="21" spans="1:9" x14ac:dyDescent="0.2">
      <c r="A21" s="27">
        <v>18</v>
      </c>
      <c r="B21" s="10">
        <f t="shared" si="1"/>
        <v>1728</v>
      </c>
      <c r="C21" s="9"/>
      <c r="D21" s="17">
        <f t="shared" si="0"/>
        <v>3282.8</v>
      </c>
      <c r="E21" s="17">
        <f t="shared" si="2"/>
        <v>8.031578947368871</v>
      </c>
      <c r="F21" s="28">
        <f t="shared" si="3"/>
        <v>13.177777777777788</v>
      </c>
    </row>
    <row r="22" spans="1:9" x14ac:dyDescent="0.2">
      <c r="A22" s="27">
        <v>17</v>
      </c>
      <c r="B22" s="10">
        <f t="shared" si="1"/>
        <v>1632</v>
      </c>
      <c r="C22" s="9"/>
      <c r="D22" s="17">
        <f t="shared" si="0"/>
        <v>3301.7294117647061</v>
      </c>
      <c r="E22" s="17">
        <f t="shared" si="2"/>
        <v>18.929411764705947</v>
      </c>
      <c r="F22" s="28">
        <f t="shared" si="3"/>
        <v>25.019377162629755</v>
      </c>
    </row>
    <row r="23" spans="1:9" x14ac:dyDescent="0.2">
      <c r="A23" s="27">
        <v>16</v>
      </c>
      <c r="B23" s="10">
        <f t="shared" si="1"/>
        <v>1536</v>
      </c>
      <c r="C23" s="9"/>
      <c r="D23" s="17">
        <f t="shared" si="0"/>
        <v>3333.6</v>
      </c>
      <c r="E23" s="17">
        <f t="shared" si="2"/>
        <v>31.870588235293781</v>
      </c>
      <c r="F23" s="28">
        <f t="shared" si="3"/>
        <v>39.150000000000006</v>
      </c>
    </row>
    <row r="24" spans="1:9" x14ac:dyDescent="0.2">
      <c r="A24" s="27">
        <v>15</v>
      </c>
      <c r="B24" s="10">
        <f t="shared" si="1"/>
        <v>1440</v>
      </c>
      <c r="C24" s="9"/>
      <c r="D24" s="17">
        <f t="shared" si="0"/>
        <v>3381</v>
      </c>
      <c r="E24" s="17">
        <f t="shared" si="2"/>
        <v>47.400000000000091</v>
      </c>
      <c r="F24" s="28">
        <f t="shared" si="3"/>
        <v>56.199999999999989</v>
      </c>
    </row>
    <row r="25" spans="1:9" x14ac:dyDescent="0.2">
      <c r="A25" s="27">
        <v>14</v>
      </c>
      <c r="B25" s="10">
        <f t="shared" si="1"/>
        <v>1344</v>
      </c>
      <c r="C25" s="9"/>
      <c r="D25" s="17">
        <f t="shared" si="0"/>
        <v>3447.2571428571428</v>
      </c>
      <c r="E25" s="17">
        <f t="shared" si="2"/>
        <v>66.257142857142753</v>
      </c>
      <c r="F25" s="28">
        <f t="shared" si="3"/>
        <v>77.032653061224494</v>
      </c>
    </row>
    <row r="26" spans="1:9" x14ac:dyDescent="0.2">
      <c r="A26" s="27">
        <v>13</v>
      </c>
      <c r="B26" s="10">
        <f t="shared" si="1"/>
        <v>1248</v>
      </c>
      <c r="C26" s="9"/>
      <c r="D26" s="17">
        <f t="shared" si="0"/>
        <v>3536.7230769230773</v>
      </c>
      <c r="E26" s="17">
        <f t="shared" si="2"/>
        <v>89.465934065934562</v>
      </c>
      <c r="F26" s="28">
        <f t="shared" si="3"/>
        <v>102.85562130177516</v>
      </c>
    </row>
    <row r="27" spans="1:9" x14ac:dyDescent="0.2">
      <c r="A27" s="27">
        <v>12</v>
      </c>
      <c r="B27" s="10">
        <f t="shared" si="1"/>
        <v>1152</v>
      </c>
      <c r="C27" s="9"/>
      <c r="D27" s="17">
        <f t="shared" si="0"/>
        <v>3655.2</v>
      </c>
      <c r="E27" s="17">
        <f t="shared" si="2"/>
        <v>118.4769230769225</v>
      </c>
      <c r="F27" s="28">
        <f t="shared" si="3"/>
        <v>135.39999999999998</v>
      </c>
    </row>
    <row r="28" spans="1:9" x14ac:dyDescent="0.2">
      <c r="A28" s="27">
        <v>11</v>
      </c>
      <c r="B28" s="10">
        <f t="shared" si="1"/>
        <v>1056</v>
      </c>
      <c r="C28" s="9"/>
      <c r="D28" s="17">
        <f t="shared" si="0"/>
        <v>3810.6</v>
      </c>
      <c r="E28" s="17">
        <f t="shared" si="2"/>
        <v>155.40000000000009</v>
      </c>
      <c r="F28" s="28">
        <f t="shared" si="3"/>
        <v>177.21818181818179</v>
      </c>
    </row>
    <row r="29" spans="1:9" x14ac:dyDescent="0.2">
      <c r="A29" s="27">
        <v>10</v>
      </c>
      <c r="B29" s="10">
        <f t="shared" si="1"/>
        <v>960</v>
      </c>
      <c r="C29" s="9"/>
      <c r="D29" s="17">
        <f t="shared" si="0"/>
        <v>4014</v>
      </c>
      <c r="E29" s="17">
        <f t="shared" si="2"/>
        <v>203.40000000000009</v>
      </c>
      <c r="F29" s="28">
        <f t="shared" si="3"/>
        <v>232.2</v>
      </c>
    </row>
    <row r="30" spans="1:9" x14ac:dyDescent="0.2">
      <c r="A30" s="27">
        <v>9</v>
      </c>
      <c r="B30" s="10">
        <f t="shared" si="1"/>
        <v>864</v>
      </c>
      <c r="C30" s="9"/>
      <c r="D30" s="17">
        <f t="shared" si="0"/>
        <v>4281.3999999999996</v>
      </c>
      <c r="E30" s="17">
        <f t="shared" si="2"/>
        <v>267.39999999999964</v>
      </c>
      <c r="F30" s="28">
        <f t="shared" si="3"/>
        <v>306.51111111111112</v>
      </c>
    </row>
    <row r="31" spans="1:9" x14ac:dyDescent="0.2">
      <c r="A31" s="27">
        <v>8</v>
      </c>
      <c r="B31" s="10">
        <f t="shared" si="1"/>
        <v>768</v>
      </c>
      <c r="C31" s="11" t="s">
        <v>32</v>
      </c>
      <c r="D31" s="17">
        <f t="shared" si="0"/>
        <v>4636.8</v>
      </c>
      <c r="E31" s="17">
        <f t="shared" si="2"/>
        <v>355.40000000000055</v>
      </c>
      <c r="F31" s="28">
        <f t="shared" si="3"/>
        <v>410.40000000000003</v>
      </c>
    </row>
    <row r="32" spans="1:9" x14ac:dyDescent="0.2">
      <c r="A32" s="27">
        <v>7</v>
      </c>
      <c r="B32" s="10">
        <f t="shared" si="1"/>
        <v>672</v>
      </c>
      <c r="C32" s="9"/>
      <c r="D32" s="17">
        <f t="shared" si="0"/>
        <v>5117.9142857142851</v>
      </c>
      <c r="E32" s="17">
        <f t="shared" si="2"/>
        <v>481.11428571428496</v>
      </c>
      <c r="F32" s="28">
        <f t="shared" si="3"/>
        <v>561.93061224489793</v>
      </c>
    </row>
    <row r="33" spans="1:6" x14ac:dyDescent="0.2">
      <c r="A33" s="27">
        <v>6</v>
      </c>
      <c r="B33" s="10">
        <f t="shared" si="1"/>
        <v>576</v>
      </c>
      <c r="C33" s="9"/>
      <c r="D33" s="17">
        <f t="shared" si="0"/>
        <v>5787.6</v>
      </c>
      <c r="E33" s="17">
        <f t="shared" si="2"/>
        <v>669.68571428571522</v>
      </c>
      <c r="F33" s="28">
        <f t="shared" si="3"/>
        <v>795.4</v>
      </c>
    </row>
    <row r="34" spans="1:6" x14ac:dyDescent="0.2">
      <c r="A34" s="27">
        <v>5</v>
      </c>
      <c r="B34" s="10">
        <f t="shared" si="1"/>
        <v>480</v>
      </c>
      <c r="C34" s="9"/>
      <c r="D34" s="17">
        <f t="shared" si="0"/>
        <v>6759</v>
      </c>
      <c r="E34" s="17">
        <f t="shared" si="2"/>
        <v>971.39999999999964</v>
      </c>
      <c r="F34" s="28">
        <f t="shared" si="3"/>
        <v>1182.5999999999999</v>
      </c>
    </row>
    <row r="35" spans="1:6" x14ac:dyDescent="0.2">
      <c r="A35" s="29">
        <v>4</v>
      </c>
      <c r="B35" s="30">
        <f t="shared" si="1"/>
        <v>384</v>
      </c>
      <c r="C35" s="19"/>
      <c r="D35" s="20">
        <f t="shared" si="0"/>
        <v>8258.4</v>
      </c>
      <c r="E35" s="20">
        <f t="shared" si="2"/>
        <v>1499.3999999999996</v>
      </c>
      <c r="F35" s="31">
        <f t="shared" si="3"/>
        <v>1895.3999999999999</v>
      </c>
    </row>
    <row r="38" spans="1:6" x14ac:dyDescent="0.2">
      <c r="A38" s="32" t="s">
        <v>34</v>
      </c>
    </row>
  </sheetData>
  <phoneticPr fontId="0" type="noConversion"/>
  <printOptions gridLinesSet="0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Table13-1</vt:lpstr>
      <vt:lpstr>'Table13-1'!Print_Area</vt:lpstr>
      <vt:lpstr>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Dye</cp:lastModifiedBy>
  <dcterms:created xsi:type="dcterms:W3CDTF">2012-05-27T06:47:10Z</dcterms:created>
  <dcterms:modified xsi:type="dcterms:W3CDTF">2012-05-27T06:47:10Z</dcterms:modified>
</cp:coreProperties>
</file>