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uriciopettinato/Library/Mobile Documents/com~apple~CloudDocs/EF Book/Second Edition/Book Resources /Spreadsheets for Readers/Cap table/"/>
    </mc:Choice>
  </mc:AlternateContent>
  <xr:revisionPtr revIDLastSave="0" documentId="13_ncr:1_{BE84C9A4-B939-2F48-8E57-86FE64AA8DDB}" xr6:coauthVersionLast="47" xr6:coauthVersionMax="47" xr10:uidLastSave="{00000000-0000-0000-0000-000000000000}"/>
  <bookViews>
    <workbookView xWindow="0" yWindow="760" windowWidth="34560" windowHeight="20420" tabRatio="751" activeTab="2" xr2:uid="{00000000-000D-0000-FFFF-FFFF00000000}"/>
  </bookViews>
  <sheets>
    <sheet name="Incorporation" sheetId="27" r:id="rId1"/>
    <sheet name="Seed Round" sheetId="40" r:id="rId2"/>
    <sheet name="Series A" sheetId="41" r:id="rId3"/>
  </sheets>
  <definedNames>
    <definedName name="AnnualMaintenanceFormula">#REF!</definedName>
    <definedName name="ARPA">#REF!</definedName>
    <definedName name="AverageAnnualAccountGrowth">#REF!</definedName>
    <definedName name="GrossMargin">#REF!</definedName>
    <definedName name="HowManyYearsToBuildProfitabilityFormula">#REF!</definedName>
    <definedName name="MonthlyAccountExpansion">#REF!</definedName>
    <definedName name="MonthlyChurn">#REF!</definedName>
    <definedName name="rounds">#REF!</definedName>
    <definedName name="TotalCostToBuildFormula">#REF!</definedName>
    <definedName name="type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4" i="41" l="1"/>
  <c r="E7" i="40" l="1"/>
  <c r="E6" i="40"/>
  <c r="E22" i="40"/>
  <c r="C25" i="40"/>
  <c r="F7" i="40" s="1"/>
  <c r="E25" i="40"/>
  <c r="D13" i="27"/>
  <c r="E13" i="27" s="1"/>
  <c r="D14" i="27"/>
  <c r="E14" i="27" s="1"/>
  <c r="D15" i="27"/>
  <c r="E15" i="27" s="1"/>
  <c r="E7" i="41"/>
  <c r="E8" i="41"/>
  <c r="E6" i="41"/>
  <c r="C28" i="41"/>
  <c r="F8" i="41" s="1"/>
  <c r="E28" i="41"/>
  <c r="A183" i="41" l="1"/>
  <c r="A182" i="41"/>
  <c r="A181" i="41"/>
  <c r="A177" i="41"/>
  <c r="A176" i="41"/>
  <c r="A175" i="41"/>
  <c r="E25" i="41"/>
  <c r="E22" i="41"/>
  <c r="B21" i="41"/>
  <c r="B20" i="41"/>
  <c r="C6" i="40"/>
  <c r="A188" i="40"/>
  <c r="A187" i="40"/>
  <c r="A186" i="40"/>
  <c r="A182" i="40"/>
  <c r="A181" i="40"/>
  <c r="A180" i="40"/>
  <c r="B21" i="40"/>
  <c r="B20" i="40"/>
  <c r="D7" i="27"/>
  <c r="C6" i="41" l="1"/>
  <c r="C8" i="41" s="1"/>
  <c r="C8" i="40"/>
  <c r="D12" i="27" l="1"/>
  <c r="C21" i="40" l="1"/>
  <c r="C21" i="41"/>
  <c r="E12" i="27"/>
  <c r="C16" i="27" l="1"/>
  <c r="D11" i="27"/>
  <c r="C20" i="41" s="1"/>
  <c r="D16" i="27" l="1"/>
  <c r="C22" i="41"/>
  <c r="C20" i="40"/>
  <c r="E11" i="27"/>
  <c r="E16" i="27" s="1"/>
  <c r="C22" i="40" l="1"/>
  <c r="D20" i="40" s="1"/>
  <c r="F6" i="41"/>
  <c r="D27" i="41"/>
  <c r="D28" i="41" s="1"/>
  <c r="D21" i="40" l="1"/>
  <c r="D22" i="40" s="1"/>
  <c r="F6" i="40"/>
  <c r="D24" i="40"/>
  <c r="D25" i="40" s="1"/>
  <c r="F15" i="40" l="1"/>
  <c r="G6" i="40"/>
  <c r="G7" i="40" l="1"/>
  <c r="G15" i="40" s="1"/>
  <c r="C7" i="40"/>
  <c r="F21" i="40" l="1"/>
  <c r="G21" i="40" s="1"/>
  <c r="F24" i="40"/>
  <c r="F20" i="40"/>
  <c r="F25" i="40" l="1"/>
  <c r="G24" i="40"/>
  <c r="F22" i="40"/>
  <c r="G20" i="40"/>
  <c r="G22" i="40" l="1"/>
  <c r="H6" i="40" s="1"/>
  <c r="C24" i="41"/>
  <c r="G25" i="40"/>
  <c r="H7" i="40" s="1"/>
  <c r="C25" i="41" l="1"/>
  <c r="H15" i="40"/>
  <c r="I6" i="40" s="1"/>
  <c r="F7" i="41" l="1"/>
  <c r="D20" i="41"/>
  <c r="D21" i="41"/>
  <c r="I21" i="40"/>
  <c r="H21" i="40" s="1"/>
  <c r="I20" i="40"/>
  <c r="I24" i="40"/>
  <c r="D24" i="41"/>
  <c r="D25" i="41" s="1"/>
  <c r="I7" i="40"/>
  <c r="I15" i="40" s="1"/>
  <c r="D22" i="41" l="1"/>
  <c r="H24" i="40"/>
  <c r="H25" i="40" s="1"/>
  <c r="I25" i="40"/>
  <c r="C14" i="41"/>
  <c r="H20" i="40"/>
  <c r="H22" i="40" s="1"/>
  <c r="I22" i="40"/>
  <c r="H14" i="41" l="1"/>
  <c r="F14" i="41"/>
  <c r="F15" i="41" l="1"/>
  <c r="G14" i="41" s="1"/>
  <c r="G8" i="41" l="1"/>
  <c r="C7" i="41"/>
  <c r="G6" i="41"/>
  <c r="G7" i="41"/>
  <c r="G15" i="41" l="1"/>
  <c r="F24" i="41"/>
  <c r="F27" i="41"/>
  <c r="F21" i="41"/>
  <c r="G21" i="41" s="1"/>
  <c r="F20" i="41"/>
  <c r="F28" i="41" l="1"/>
  <c r="G27" i="41"/>
  <c r="F22" i="41"/>
  <c r="G20" i="41"/>
  <c r="G24" i="41"/>
  <c r="F25" i="41"/>
  <c r="G28" i="41" l="1"/>
  <c r="H8" i="41" s="1"/>
  <c r="G25" i="41"/>
  <c r="H7" i="41" s="1"/>
  <c r="G22" i="41"/>
  <c r="H6" i="41" s="1"/>
  <c r="H15" i="41" l="1"/>
  <c r="I6" i="41"/>
  <c r="I7" i="41"/>
  <c r="I8" i="41"/>
  <c r="I14" i="41" l="1"/>
  <c r="I15" i="41" s="1"/>
  <c r="I21" i="41"/>
  <c r="H21" i="41" s="1"/>
  <c r="I27" i="41"/>
  <c r="I20" i="41"/>
  <c r="I24" i="41"/>
  <c r="H24" i="41" l="1"/>
  <c r="H25" i="41" s="1"/>
  <c r="I25" i="41"/>
  <c r="I22" i="41"/>
  <c r="H20" i="41"/>
  <c r="H22" i="41" s="1"/>
  <c r="I28" i="41"/>
  <c r="H27" i="41"/>
  <c r="H28" i="41" s="1"/>
</calcChain>
</file>

<file path=xl/sharedStrings.xml><?xml version="1.0" encoding="utf-8"?>
<sst xmlns="http://schemas.openxmlformats.org/spreadsheetml/2006/main" count="85" uniqueCount="39">
  <si>
    <t>Series A</t>
  </si>
  <si>
    <t>Series B</t>
  </si>
  <si>
    <t>Pre-money valuation</t>
  </si>
  <si>
    <t>Price per share</t>
  </si>
  <si>
    <t>Post-money valuation</t>
  </si>
  <si>
    <t>Incorporation</t>
  </si>
  <si>
    <t>Initial Total Share Pool (# shares)</t>
  </si>
  <si>
    <t>Owned Shares</t>
  </si>
  <si>
    <t>Months past since round</t>
  </si>
  <si>
    <t>Shareholder</t>
  </si>
  <si>
    <t>Total raised</t>
  </si>
  <si>
    <t>Cap Table</t>
  </si>
  <si>
    <t>Cap table</t>
  </si>
  <si>
    <t>Shares</t>
  </si>
  <si>
    <t>%</t>
  </si>
  <si>
    <t>Total</t>
  </si>
  <si>
    <t>Nominal value of each share</t>
  </si>
  <si>
    <t>Aggregate nominal value</t>
  </si>
  <si>
    <t>Economics</t>
  </si>
  <si>
    <t>Stake</t>
  </si>
  <si>
    <t>Value</t>
  </si>
  <si>
    <t>£ Invested</t>
  </si>
  <si>
    <t>% Holding</t>
  </si>
  <si>
    <t>Common Shares</t>
  </si>
  <si>
    <t>Pre financing</t>
  </si>
  <si>
    <t>Pre-financing</t>
  </si>
  <si>
    <t>Post-financing</t>
  </si>
  <si>
    <t>Seed Round</t>
  </si>
  <si>
    <t>Shares issued</t>
  </si>
  <si>
    <t>Post financing</t>
  </si>
  <si>
    <t>% Stake</t>
  </si>
  <si>
    <t>Inputs</t>
  </si>
  <si>
    <t>Target - % pre-financing</t>
  </si>
  <si>
    <t>Series Seed</t>
  </si>
  <si>
    <t>Option Pool</t>
  </si>
  <si>
    <t>Co-founder 1</t>
  </si>
  <si>
    <t>Co-founder 2</t>
  </si>
  <si>
    <t>Angel investor 1</t>
  </si>
  <si>
    <t>VC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</si>
</sst>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£&quot;#,##0_);[Red]\(&quot;£&quot;#,##0\)"/>
    <numFmt numFmtId="8" formatCode="&quot;£&quot;#,##0.00_);[Red]\(&quot;£&quot;#,##0.00\)"/>
    <numFmt numFmtId="44" formatCode="_(&quot;£&quot;* #,##0.00_);_(&quot;£&quot;* \(#,##0.00\);_(&quot;£&quot;* &quot;-&quot;??_);_(@_)"/>
    <numFmt numFmtId="43" formatCode="_(* #,##0.00_);_(* \(#,##0.00\);_(* &quot;-&quot;??_);_(@_)"/>
    <numFmt numFmtId="164" formatCode="0.0%"/>
    <numFmt numFmtId="165" formatCode="mmm"/>
    <numFmt numFmtId="166" formatCode="_(&quot;£&quot;* #,##0_);_(&quot;£&quot;* \(#,##0\);_(&quot;£&quot;* &quot;-&quot;??_);_(@_)"/>
    <numFmt numFmtId="167" formatCode="_(* #,##0_);_(* \(#,##0\);_(* &quot;-&quot;??_);_(@_)"/>
    <numFmt numFmtId="168" formatCode="_-[$£-809]* #,##0_-;\-[$£-809]* #,##0_-;_-[$£-809]* &quot;-&quot;??_-;_-@_-"/>
    <numFmt numFmtId="169" formatCode="_(* #,##0.0000_);_(* \(#,##0.0000\);_(* &quot;-&quot;??_);_(@_)"/>
    <numFmt numFmtId="170" formatCode="&quot;£&quot;#,##0"/>
    <numFmt numFmtId="171" formatCode="_(* #,##0.0_);_(* \(#,##0.0\);_(* &quot;-&quot;??_);_(@_)"/>
  </numFmts>
  <fonts count="3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theme="1" tint="0.14996795556505021"/>
      <name val="Cambria"/>
      <family val="2"/>
      <scheme val="major"/>
    </font>
    <font>
      <sz val="10"/>
      <color theme="1" tint="0.149967955565050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Inter"/>
      <family val="2"/>
    </font>
    <font>
      <b/>
      <sz val="10"/>
      <color rgb="FF42307D"/>
      <name val="Inter"/>
      <family val="2"/>
    </font>
    <font>
      <sz val="11"/>
      <color theme="1"/>
      <name val="Inter"/>
      <family val="2"/>
    </font>
    <font>
      <sz val="10"/>
      <color rgb="FF344054"/>
      <name val="Inter"/>
      <family val="2"/>
    </font>
    <font>
      <sz val="10"/>
      <color rgb="FFFF9900"/>
      <name val="Inter"/>
      <family val="2"/>
    </font>
    <font>
      <b/>
      <sz val="10"/>
      <color rgb="FF344054"/>
      <name val="Inter"/>
      <family val="2"/>
    </font>
    <font>
      <b/>
      <sz val="10"/>
      <color theme="1"/>
      <name val="Inter"/>
      <family val="2"/>
    </font>
    <font>
      <sz val="10"/>
      <color theme="1"/>
      <name val="Inter"/>
      <family val="2"/>
    </font>
    <font>
      <b/>
      <sz val="10"/>
      <color theme="1"/>
      <name val="Inter"/>
      <family val="2"/>
    </font>
    <font>
      <sz val="10"/>
      <color rgb="FFFF0000"/>
      <name val="Inter"/>
      <family val="2"/>
    </font>
    <font>
      <b/>
      <sz val="12"/>
      <color theme="1"/>
      <name val="Inter"/>
      <family val="2"/>
    </font>
    <font>
      <i/>
      <sz val="10"/>
      <color theme="1"/>
      <name val="Inter"/>
      <family val="2"/>
    </font>
    <font>
      <sz val="10"/>
      <name val="Inter"/>
      <family val="2"/>
    </font>
    <font>
      <sz val="10"/>
      <color rgb="FF000000"/>
      <name val="Calibri"/>
      <family val="2"/>
      <scheme val="minor"/>
    </font>
    <font>
      <b/>
      <sz val="10"/>
      <color rgb="FF002060"/>
      <name val="Inter"/>
      <family val="2"/>
    </font>
    <font>
      <b/>
      <sz val="12"/>
      <color rgb="FF002060"/>
      <name val="Inter"/>
      <family val="2"/>
    </font>
    <font>
      <sz val="10"/>
      <color rgb="FF002060"/>
      <name val="Inter"/>
      <family val="2"/>
    </font>
    <font>
      <b/>
      <sz val="18"/>
      <color theme="9" tint="-0.249977111117893"/>
      <name val="Montserrat"/>
    </font>
    <font>
      <b/>
      <sz val="12"/>
      <color theme="9" tint="-0.249977111117893"/>
      <name val="Montserrat"/>
    </font>
    <font>
      <sz val="10"/>
      <color theme="9" tint="-0.249977111117893"/>
      <name val="Montserrat"/>
    </font>
    <font>
      <sz val="12"/>
      <color theme="9" tint="-0.249977111117893"/>
      <name val="Montserrat"/>
    </font>
    <font>
      <sz val="10"/>
      <color theme="9" tint="-0.249977111117893"/>
      <name val="Inter"/>
      <family val="2"/>
    </font>
    <font>
      <i/>
      <sz val="9"/>
      <color theme="0" tint="-0.34998626667073579"/>
      <name val="Inter"/>
      <family val="2"/>
    </font>
    <font>
      <b/>
      <sz val="10"/>
      <color rgb="FF002060"/>
      <name val="Inter"/>
    </font>
    <font>
      <sz val="10"/>
      <color rgb="FFC00000"/>
      <name val="Inter"/>
      <family val="2"/>
    </font>
    <font>
      <b/>
      <sz val="10"/>
      <color rgb="FFC00000"/>
      <name val="Inter"/>
    </font>
    <font>
      <sz val="11"/>
      <color rgb="FFC00000"/>
      <name val="Inter"/>
      <family val="2"/>
    </font>
    <font>
      <b/>
      <sz val="10"/>
      <color rgb="FFC00000"/>
      <name val="Inter"/>
      <family val="2"/>
    </font>
    <font>
      <b/>
      <sz val="20"/>
      <color rgb="FF002060"/>
      <name val="Montserrat Regula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rgb="FFF9FAFB"/>
      </patternFill>
    </fill>
    <fill>
      <patternFill patternType="solid">
        <fgColor theme="0" tint="-4.9989318521683403E-2"/>
        <bgColor rgb="FFFFFAEB"/>
      </patternFill>
    </fill>
    <fill>
      <patternFill patternType="solid">
        <fgColor theme="5" tint="0.79998168889431442"/>
        <bgColor rgb="FFF9FAFB"/>
      </patternFill>
    </fill>
    <fill>
      <patternFill patternType="solid">
        <fgColor rgb="FFFFFF00"/>
        <bgColor rgb="FFFFFAEB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 style="thin">
        <color theme="0" tint="-0.24994659260841701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 tint="-0.24994659260841701"/>
      </bottom>
      <diagonal/>
    </border>
    <border>
      <left style="thick">
        <color theme="0"/>
      </left>
      <right/>
      <top style="thick">
        <color theme="0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/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  <border>
      <left/>
      <right/>
      <top style="thin">
        <color indexed="64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auto="1"/>
      </bottom>
      <diagonal/>
    </border>
  </borders>
  <cellStyleXfs count="92">
    <xf numFmtId="0" fontId="0" fillId="0" borderId="0"/>
    <xf numFmtId="4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5" fontId="6" fillId="0" borderId="3">
      <alignment horizontal="right" vertical="center" wrapText="1" indent="1"/>
    </xf>
    <xf numFmtId="0" fontId="7" fillId="0" borderId="0">
      <alignment vertical="center"/>
    </xf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22" fillId="0" borderId="0"/>
  </cellStyleXfs>
  <cellXfs count="121">
    <xf numFmtId="0" fontId="0" fillId="0" borderId="0" xfId="0"/>
    <xf numFmtId="0" fontId="9" fillId="3" borderId="7" xfId="90" applyFont="1" applyFill="1" applyBorder="1" applyAlignment="1">
      <alignment vertical="center"/>
    </xf>
    <xf numFmtId="0" fontId="9" fillId="3" borderId="0" xfId="90" applyFont="1" applyFill="1" applyAlignment="1">
      <alignment vertical="center"/>
    </xf>
    <xf numFmtId="0" fontId="8" fillId="0" borderId="0" xfId="90"/>
    <xf numFmtId="0" fontId="9" fillId="3" borderId="8" xfId="90" applyFont="1" applyFill="1" applyBorder="1" applyAlignment="1">
      <alignment vertical="center"/>
    </xf>
    <xf numFmtId="0" fontId="9" fillId="0" borderId="0" xfId="90" applyFont="1" applyAlignment="1">
      <alignment vertical="center"/>
    </xf>
    <xf numFmtId="0" fontId="9" fillId="0" borderId="0" xfId="90" applyFont="1"/>
    <xf numFmtId="0" fontId="10" fillId="0" borderId="0" xfId="90" applyFont="1" applyAlignment="1">
      <alignment horizontal="center" vertical="center"/>
    </xf>
    <xf numFmtId="3" fontId="15" fillId="0" borderId="0" xfId="90" applyNumberFormat="1" applyFont="1"/>
    <xf numFmtId="0" fontId="11" fillId="0" borderId="0" xfId="90" applyFont="1"/>
    <xf numFmtId="3" fontId="9" fillId="0" borderId="0" xfId="90" applyNumberFormat="1" applyFont="1"/>
    <xf numFmtId="6" fontId="16" fillId="0" borderId="0" xfId="0" applyNumberFormat="1" applyFont="1" applyAlignment="1">
      <alignment vertical="center"/>
    </xf>
    <xf numFmtId="6" fontId="17" fillId="0" borderId="0" xfId="0" applyNumberFormat="1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6" fontId="18" fillId="0" borderId="0" xfId="0" applyNumberFormat="1" applyFont="1" applyAlignment="1">
      <alignment vertical="center"/>
    </xf>
    <xf numFmtId="6" fontId="18" fillId="2" borderId="0" xfId="0" applyNumberFormat="1" applyFont="1" applyFill="1" applyAlignment="1">
      <alignment vertical="center"/>
    </xf>
    <xf numFmtId="6" fontId="16" fillId="2" borderId="0" xfId="0" applyNumberFormat="1" applyFont="1" applyFill="1" applyAlignment="1">
      <alignment vertical="center"/>
    </xf>
    <xf numFmtId="1" fontId="16" fillId="2" borderId="0" xfId="0" applyNumberFormat="1" applyFont="1" applyFill="1" applyAlignment="1">
      <alignment vertical="center"/>
    </xf>
    <xf numFmtId="6" fontId="16" fillId="2" borderId="2" xfId="0" applyNumberFormat="1" applyFont="1" applyFill="1" applyBorder="1" applyAlignment="1">
      <alignment horizontal="left" vertical="center" wrapText="1"/>
    </xf>
    <xf numFmtId="6" fontId="16" fillId="2" borderId="0" xfId="0" applyNumberFormat="1" applyFont="1" applyFill="1" applyAlignment="1">
      <alignment horizontal="left" vertical="center" wrapText="1"/>
    </xf>
    <xf numFmtId="6" fontId="19" fillId="0" borderId="0" xfId="0" applyNumberFormat="1" applyFont="1" applyAlignment="1">
      <alignment vertical="center"/>
    </xf>
    <xf numFmtId="3" fontId="13" fillId="0" borderId="0" xfId="90" applyNumberFormat="1" applyFont="1" applyAlignment="1">
      <alignment vertical="center"/>
    </xf>
    <xf numFmtId="0" fontId="12" fillId="0" borderId="0" xfId="90" applyFont="1" applyAlignment="1">
      <alignment vertical="center"/>
    </xf>
    <xf numFmtId="167" fontId="16" fillId="0" borderId="5" xfId="2" applyNumberFormat="1" applyFont="1" applyBorder="1" applyAlignment="1">
      <alignment horizontal="center" vertical="center"/>
    </xf>
    <xf numFmtId="0" fontId="14" fillId="4" borderId="14" xfId="90" applyFont="1" applyFill="1" applyBorder="1" applyAlignment="1">
      <alignment horizontal="center" vertical="center"/>
    </xf>
    <xf numFmtId="0" fontId="14" fillId="4" borderId="15" xfId="90" applyFont="1" applyFill="1" applyBorder="1" applyAlignment="1">
      <alignment horizontal="center" vertical="center"/>
    </xf>
    <xf numFmtId="0" fontId="14" fillId="4" borderId="16" xfId="90" applyFont="1" applyFill="1" applyBorder="1" applyAlignment="1">
      <alignment horizontal="center" vertical="center"/>
    </xf>
    <xf numFmtId="8" fontId="16" fillId="0" borderId="0" xfId="0" applyNumberFormat="1" applyFont="1" applyAlignment="1">
      <alignment vertical="center"/>
    </xf>
    <xf numFmtId="6" fontId="20" fillId="0" borderId="0" xfId="0" applyNumberFormat="1" applyFont="1" applyAlignment="1">
      <alignment horizontal="left" vertical="center" indent="1"/>
    </xf>
    <xf numFmtId="167" fontId="16" fillId="0" borderId="0" xfId="2" applyNumberFormat="1" applyFont="1" applyAlignment="1">
      <alignment vertical="center"/>
    </xf>
    <xf numFmtId="6" fontId="23" fillId="0" borderId="0" xfId="0" applyNumberFormat="1" applyFont="1" applyAlignment="1">
      <alignment vertical="center"/>
    </xf>
    <xf numFmtId="0" fontId="23" fillId="4" borderId="15" xfId="90" applyFont="1" applyFill="1" applyBorder="1" applyAlignment="1">
      <alignment horizontal="center" vertical="center"/>
    </xf>
    <xf numFmtId="9" fontId="21" fillId="5" borderId="19" xfId="90" applyNumberFormat="1" applyFont="1" applyFill="1" applyBorder="1" applyAlignment="1">
      <alignment horizontal="center" vertical="center"/>
    </xf>
    <xf numFmtId="9" fontId="21" fillId="5" borderId="20" xfId="90" applyNumberFormat="1" applyFont="1" applyFill="1" applyBorder="1" applyAlignment="1">
      <alignment horizontal="center" vertical="center"/>
    </xf>
    <xf numFmtId="9" fontId="21" fillId="5" borderId="21" xfId="90" applyNumberFormat="1" applyFont="1" applyFill="1" applyBorder="1" applyAlignment="1">
      <alignment horizontal="center" vertical="center"/>
    </xf>
    <xf numFmtId="9" fontId="21" fillId="5" borderId="18" xfId="90" applyNumberFormat="1" applyFont="1" applyFill="1" applyBorder="1" applyAlignment="1">
      <alignment horizontal="left" vertical="center"/>
    </xf>
    <xf numFmtId="49" fontId="26" fillId="0" borderId="0" xfId="0" applyNumberFormat="1" applyFont="1" applyAlignment="1">
      <alignment horizontal="left" vertical="center"/>
    </xf>
    <xf numFmtId="8" fontId="25" fillId="0" borderId="0" xfId="0" applyNumberFormat="1" applyFont="1" applyAlignment="1">
      <alignment vertical="center"/>
    </xf>
    <xf numFmtId="6" fontId="24" fillId="0" borderId="0" xfId="0" applyNumberFormat="1" applyFont="1"/>
    <xf numFmtId="6" fontId="27" fillId="0" borderId="22" xfId="0" applyNumberFormat="1" applyFont="1" applyBorder="1" applyAlignment="1">
      <alignment vertical="center"/>
    </xf>
    <xf numFmtId="6" fontId="15" fillId="0" borderId="0" xfId="0" applyNumberFormat="1" applyFont="1" applyAlignment="1">
      <alignment vertical="center"/>
    </xf>
    <xf numFmtId="0" fontId="23" fillId="0" borderId="22" xfId="90" applyFont="1" applyBorder="1" applyAlignment="1">
      <alignment vertical="center"/>
    </xf>
    <xf numFmtId="6" fontId="25" fillId="0" borderId="0" xfId="0" applyNumberFormat="1" applyFont="1" applyAlignment="1">
      <alignment vertical="center"/>
    </xf>
    <xf numFmtId="6" fontId="9" fillId="0" borderId="0" xfId="0" applyNumberFormat="1" applyFont="1" applyAlignment="1">
      <alignment vertical="center"/>
    </xf>
    <xf numFmtId="166" fontId="24" fillId="0" borderId="23" xfId="1" applyNumberFormat="1" applyFont="1" applyFill="1" applyBorder="1" applyAlignment="1">
      <alignment horizontal="center" vertical="center"/>
    </xf>
    <xf numFmtId="168" fontId="16" fillId="0" borderId="0" xfId="3" applyNumberFormat="1" applyFont="1" applyBorder="1" applyAlignment="1">
      <alignment vertical="center"/>
    </xf>
    <xf numFmtId="168" fontId="24" fillId="0" borderId="0" xfId="3" applyNumberFormat="1" applyFont="1" applyFill="1" applyBorder="1" applyAlignment="1">
      <alignment vertical="center"/>
    </xf>
    <xf numFmtId="6" fontId="27" fillId="0" borderId="0" xfId="0" applyNumberFormat="1" applyFont="1" applyAlignment="1">
      <alignment vertical="center"/>
    </xf>
    <xf numFmtId="6" fontId="20" fillId="0" borderId="0" xfId="0" applyNumberFormat="1" applyFont="1" applyAlignment="1">
      <alignment vertical="center"/>
    </xf>
    <xf numFmtId="10" fontId="16" fillId="0" borderId="0" xfId="3" applyNumberFormat="1" applyFont="1" applyAlignment="1">
      <alignment vertical="center"/>
    </xf>
    <xf numFmtId="0" fontId="12" fillId="0" borderId="1" xfId="90" applyFont="1" applyBorder="1" applyAlignment="1">
      <alignment vertical="center"/>
    </xf>
    <xf numFmtId="6" fontId="31" fillId="0" borderId="0" xfId="0" quotePrefix="1" applyNumberFormat="1" applyFont="1" applyAlignment="1">
      <alignment vertical="center"/>
    </xf>
    <xf numFmtId="6" fontId="31" fillId="0" borderId="0" xfId="0" applyNumberFormat="1" applyFont="1" applyAlignment="1">
      <alignment vertical="center"/>
    </xf>
    <xf numFmtId="10" fontId="31" fillId="0" borderId="0" xfId="3" applyNumberFormat="1" applyFont="1" applyAlignment="1">
      <alignment vertical="center"/>
    </xf>
    <xf numFmtId="170" fontId="16" fillId="0" borderId="5" xfId="2" applyNumberFormat="1" applyFont="1" applyBorder="1" applyAlignment="1">
      <alignment horizontal="center" vertical="center"/>
    </xf>
    <xf numFmtId="0" fontId="23" fillId="4" borderId="24" xfId="90" applyFont="1" applyFill="1" applyBorder="1" applyAlignment="1">
      <alignment horizontal="center" vertical="center"/>
    </xf>
    <xf numFmtId="167" fontId="24" fillId="0" borderId="0" xfId="2" applyNumberFormat="1" applyFont="1" applyFill="1" applyBorder="1" applyAlignment="1">
      <alignment horizontal="center" vertical="center"/>
    </xf>
    <xf numFmtId="169" fontId="24" fillId="0" borderId="0" xfId="2" applyNumberFormat="1" applyFont="1" applyFill="1" applyBorder="1" applyAlignment="1">
      <alignment horizontal="center" vertical="center"/>
    </xf>
    <xf numFmtId="10" fontId="24" fillId="0" borderId="0" xfId="3" applyNumberFormat="1" applyFont="1" applyFill="1" applyBorder="1" applyAlignment="1">
      <alignment horizontal="center" vertical="center"/>
    </xf>
    <xf numFmtId="9" fontId="15" fillId="0" borderId="0" xfId="3" applyFont="1" applyAlignment="1">
      <alignment horizontal="center" vertical="center"/>
    </xf>
    <xf numFmtId="167" fontId="15" fillId="0" borderId="0" xfId="2" applyNumberFormat="1" applyFont="1" applyAlignment="1">
      <alignment horizontal="center" vertical="center"/>
    </xf>
    <xf numFmtId="170" fontId="15" fillId="0" borderId="0" xfId="2" applyNumberFormat="1" applyFont="1" applyAlignment="1">
      <alignment horizontal="center" vertical="center"/>
    </xf>
    <xf numFmtId="6" fontId="16" fillId="0" borderId="22" xfId="0" applyNumberFormat="1" applyFont="1" applyBorder="1" applyAlignment="1">
      <alignment vertical="center"/>
    </xf>
    <xf numFmtId="0" fontId="23" fillId="0" borderId="1" xfId="90" applyFont="1" applyBorder="1" applyAlignment="1">
      <alignment vertical="center"/>
    </xf>
    <xf numFmtId="0" fontId="14" fillId="0" borderId="0" xfId="90" applyFont="1" applyAlignment="1">
      <alignment vertical="center"/>
    </xf>
    <xf numFmtId="167" fontId="16" fillId="0" borderId="5" xfId="2" applyNumberFormat="1" applyFont="1" applyFill="1" applyBorder="1" applyAlignment="1">
      <alignment horizontal="left" vertical="center" indent="1"/>
    </xf>
    <xf numFmtId="0" fontId="23" fillId="0" borderId="25" xfId="90" applyFont="1" applyBorder="1" applyAlignment="1">
      <alignment vertical="center"/>
    </xf>
    <xf numFmtId="170" fontId="24" fillId="0" borderId="0" xfId="1" applyNumberFormat="1" applyFont="1" applyFill="1" applyBorder="1" applyAlignment="1">
      <alignment horizontal="center" vertical="center"/>
    </xf>
    <xf numFmtId="0" fontId="25" fillId="0" borderId="0" xfId="90" applyFont="1" applyAlignment="1">
      <alignment vertical="center"/>
    </xf>
    <xf numFmtId="6" fontId="25" fillId="0" borderId="27" xfId="0" applyNumberFormat="1" applyFont="1" applyBorder="1" applyAlignment="1">
      <alignment vertical="center"/>
    </xf>
    <xf numFmtId="6" fontId="25" fillId="0" borderId="28" xfId="0" applyNumberFormat="1" applyFont="1" applyBorder="1" applyAlignment="1">
      <alignment vertical="center"/>
    </xf>
    <xf numFmtId="6" fontId="16" fillId="0" borderId="28" xfId="0" applyNumberFormat="1" applyFont="1" applyBorder="1" applyAlignment="1">
      <alignment vertical="center"/>
    </xf>
    <xf numFmtId="6" fontId="16" fillId="0" borderId="29" xfId="0" applyNumberFormat="1" applyFont="1" applyBorder="1" applyAlignment="1">
      <alignment vertical="center"/>
    </xf>
    <xf numFmtId="164" fontId="16" fillId="0" borderId="5" xfId="3" applyNumberFormat="1" applyFont="1" applyBorder="1" applyAlignment="1">
      <alignment horizontal="center" vertical="center"/>
    </xf>
    <xf numFmtId="171" fontId="16" fillId="0" borderId="5" xfId="2" applyNumberFormat="1" applyFont="1" applyBorder="1" applyAlignment="1">
      <alignment horizontal="center" vertical="center"/>
    </xf>
    <xf numFmtId="0" fontId="14" fillId="6" borderId="14" xfId="90" applyFont="1" applyFill="1" applyBorder="1" applyAlignment="1">
      <alignment horizontal="center" vertical="center"/>
    </xf>
    <xf numFmtId="0" fontId="14" fillId="6" borderId="15" xfId="90" applyFont="1" applyFill="1" applyBorder="1" applyAlignment="1">
      <alignment horizontal="center" vertical="center"/>
    </xf>
    <xf numFmtId="10" fontId="9" fillId="0" borderId="5" xfId="3" applyNumberFormat="1" applyFont="1" applyBorder="1" applyAlignment="1">
      <alignment horizontal="center" vertical="center"/>
    </xf>
    <xf numFmtId="167" fontId="23" fillId="0" borderId="25" xfId="2" applyNumberFormat="1" applyFont="1" applyBorder="1" applyAlignment="1">
      <alignment vertical="center"/>
    </xf>
    <xf numFmtId="164" fontId="23" fillId="0" borderId="25" xfId="3" applyNumberFormat="1" applyFont="1" applyBorder="1" applyAlignment="1">
      <alignment horizontal="center" vertical="center"/>
    </xf>
    <xf numFmtId="170" fontId="23" fillId="0" borderId="25" xfId="90" applyNumberFormat="1" applyFont="1" applyBorder="1" applyAlignment="1">
      <alignment horizontal="center" vertical="center"/>
    </xf>
    <xf numFmtId="171" fontId="23" fillId="0" borderId="25" xfId="2" applyNumberFormat="1" applyFont="1" applyBorder="1" applyAlignment="1">
      <alignment horizontal="center" vertical="center"/>
    </xf>
    <xf numFmtId="6" fontId="28" fillId="0" borderId="22" xfId="0" applyNumberFormat="1" applyFont="1" applyBorder="1" applyAlignment="1">
      <alignment horizontal="center" vertical="center"/>
    </xf>
    <xf numFmtId="167" fontId="25" fillId="0" borderId="27" xfId="2" applyNumberFormat="1" applyFont="1" applyBorder="1" applyAlignment="1">
      <alignment horizontal="center" vertical="center"/>
    </xf>
    <xf numFmtId="10" fontId="25" fillId="0" borderId="27" xfId="3" applyNumberFormat="1" applyFont="1" applyBorder="1" applyAlignment="1">
      <alignment horizontal="center" vertical="center"/>
    </xf>
    <xf numFmtId="167" fontId="25" fillId="0" borderId="28" xfId="2" applyNumberFormat="1" applyFont="1" applyBorder="1" applyAlignment="1">
      <alignment horizontal="center" vertical="center"/>
    </xf>
    <xf numFmtId="10" fontId="25" fillId="0" borderId="28" xfId="3" applyNumberFormat="1" applyFont="1" applyBorder="1" applyAlignment="1">
      <alignment horizontal="center" vertical="center"/>
    </xf>
    <xf numFmtId="6" fontId="16" fillId="0" borderId="28" xfId="0" applyNumberFormat="1" applyFont="1" applyBorder="1" applyAlignment="1">
      <alignment horizontal="center" vertical="center"/>
    </xf>
    <xf numFmtId="6" fontId="16" fillId="0" borderId="29" xfId="0" applyNumberFormat="1" applyFont="1" applyBorder="1" applyAlignment="1">
      <alignment horizontal="center" vertical="center"/>
    </xf>
    <xf numFmtId="167" fontId="23" fillId="0" borderId="1" xfId="2" applyNumberFormat="1" applyFont="1" applyBorder="1" applyAlignment="1">
      <alignment horizontal="center" vertical="center"/>
    </xf>
    <xf numFmtId="10" fontId="23" fillId="0" borderId="1" xfId="3" applyNumberFormat="1" applyFont="1" applyBorder="1" applyAlignment="1">
      <alignment horizontal="center" vertical="center"/>
    </xf>
    <xf numFmtId="6" fontId="34" fillId="0" borderId="28" xfId="0" applyNumberFormat="1" applyFont="1" applyBorder="1" applyAlignment="1">
      <alignment vertical="center"/>
    </xf>
    <xf numFmtId="167" fontId="34" fillId="0" borderId="28" xfId="2" applyNumberFormat="1" applyFont="1" applyBorder="1" applyAlignment="1">
      <alignment horizontal="center" vertical="center"/>
    </xf>
    <xf numFmtId="10" fontId="34" fillId="0" borderId="28" xfId="3" applyNumberFormat="1" applyFont="1" applyBorder="1" applyAlignment="1">
      <alignment horizontal="center" vertical="center"/>
    </xf>
    <xf numFmtId="167" fontId="36" fillId="0" borderId="0" xfId="2" applyNumberFormat="1" applyFont="1" applyBorder="1" applyAlignment="1">
      <alignment vertical="center"/>
    </xf>
    <xf numFmtId="167" fontId="34" fillId="0" borderId="28" xfId="2" applyNumberFormat="1" applyFont="1" applyFill="1" applyBorder="1" applyAlignment="1">
      <alignment horizontal="center" vertical="center"/>
    </xf>
    <xf numFmtId="10" fontId="34" fillId="0" borderId="28" xfId="3" applyNumberFormat="1" applyFont="1" applyFill="1" applyBorder="1" applyAlignment="1">
      <alignment horizontal="center" vertical="center"/>
    </xf>
    <xf numFmtId="8" fontId="33" fillId="0" borderId="0" xfId="0" applyNumberFormat="1" applyFont="1" applyAlignment="1">
      <alignment vertical="center"/>
    </xf>
    <xf numFmtId="10" fontId="35" fillId="0" borderId="9" xfId="90" applyNumberFormat="1" applyFont="1" applyBorder="1" applyAlignment="1">
      <alignment horizontal="right" vertical="center"/>
    </xf>
    <xf numFmtId="0" fontId="32" fillId="0" borderId="0" xfId="90" applyFont="1" applyAlignment="1">
      <alignment vertical="center"/>
    </xf>
    <xf numFmtId="167" fontId="34" fillId="0" borderId="10" xfId="2" applyNumberFormat="1" applyFont="1" applyFill="1" applyBorder="1" applyAlignment="1">
      <alignment horizontal="right" vertical="center"/>
    </xf>
    <xf numFmtId="9" fontId="21" fillId="7" borderId="18" xfId="90" applyNumberFormat="1" applyFont="1" applyFill="1" applyBorder="1" applyAlignment="1">
      <alignment horizontal="left" vertical="center"/>
    </xf>
    <xf numFmtId="9" fontId="21" fillId="7" borderId="19" xfId="90" applyNumberFormat="1" applyFont="1" applyFill="1" applyBorder="1" applyAlignment="1">
      <alignment horizontal="center" vertical="center"/>
    </xf>
    <xf numFmtId="167" fontId="12" fillId="8" borderId="0" xfId="2" applyNumberFormat="1" applyFont="1" applyFill="1" applyAlignment="1">
      <alignment vertical="center"/>
    </xf>
    <xf numFmtId="8" fontId="25" fillId="8" borderId="0" xfId="0" applyNumberFormat="1" applyFont="1" applyFill="1" applyAlignment="1">
      <alignment vertical="center"/>
    </xf>
    <xf numFmtId="170" fontId="21" fillId="8" borderId="17" xfId="1" applyNumberFormat="1" applyFont="1" applyFill="1" applyBorder="1" applyAlignment="1">
      <alignment horizontal="center" vertical="center"/>
    </xf>
    <xf numFmtId="170" fontId="21" fillId="8" borderId="6" xfId="1" applyNumberFormat="1" applyFont="1" applyFill="1" applyBorder="1" applyAlignment="1">
      <alignment horizontal="center" vertical="center"/>
    </xf>
    <xf numFmtId="6" fontId="30" fillId="8" borderId="0" xfId="0" applyNumberFormat="1" applyFont="1" applyFill="1" applyAlignment="1">
      <alignment vertical="center"/>
    </xf>
    <xf numFmtId="167" fontId="9" fillId="0" borderId="5" xfId="2" applyNumberFormat="1" applyFont="1" applyFill="1" applyBorder="1" applyAlignment="1">
      <alignment horizontal="left" vertical="center" indent="1"/>
    </xf>
    <xf numFmtId="170" fontId="21" fillId="8" borderId="26" xfId="1" applyNumberFormat="1" applyFont="1" applyFill="1" applyBorder="1" applyAlignment="1">
      <alignment horizontal="center" vertical="center"/>
    </xf>
    <xf numFmtId="6" fontId="25" fillId="8" borderId="0" xfId="0" applyNumberFormat="1" applyFont="1" applyFill="1" applyAlignment="1">
      <alignment vertical="center"/>
    </xf>
    <xf numFmtId="6" fontId="37" fillId="0" borderId="0" xfId="0" applyNumberFormat="1" applyFont="1" applyAlignment="1">
      <alignment vertical="center"/>
    </xf>
    <xf numFmtId="0" fontId="23" fillId="4" borderId="4" xfId="90" applyFont="1" applyFill="1" applyBorder="1" applyAlignment="1">
      <alignment horizontal="center" vertical="center"/>
    </xf>
    <xf numFmtId="0" fontId="23" fillId="4" borderId="11" xfId="90" applyFont="1" applyFill="1" applyBorder="1" applyAlignment="1">
      <alignment horizontal="center" vertical="center"/>
    </xf>
    <xf numFmtId="0" fontId="23" fillId="4" borderId="12" xfId="90" applyFont="1" applyFill="1" applyBorder="1" applyAlignment="1">
      <alignment horizontal="center" vertical="center"/>
    </xf>
    <xf numFmtId="0" fontId="14" fillId="4" borderId="13" xfId="90" applyFont="1" applyFill="1" applyBorder="1" applyAlignment="1">
      <alignment horizontal="center" vertical="center"/>
    </xf>
    <xf numFmtId="0" fontId="14" fillId="4" borderId="9" xfId="90" applyFont="1" applyFill="1" applyBorder="1" applyAlignment="1">
      <alignment horizontal="center" vertical="center"/>
    </xf>
    <xf numFmtId="6" fontId="29" fillId="0" borderId="22" xfId="0" applyNumberFormat="1" applyFont="1" applyBorder="1" applyAlignment="1">
      <alignment horizontal="center" vertical="center"/>
    </xf>
    <xf numFmtId="0" fontId="14" fillId="6" borderId="13" xfId="90" applyFont="1" applyFill="1" applyBorder="1" applyAlignment="1">
      <alignment horizontal="center" vertical="center"/>
    </xf>
    <xf numFmtId="0" fontId="14" fillId="6" borderId="9" xfId="90" applyFont="1" applyFill="1" applyBorder="1" applyAlignment="1">
      <alignment horizontal="center" vertical="center"/>
    </xf>
  </cellXfs>
  <cellStyles count="92">
    <cellStyle name="Comma" xfId="2" builtinId="3"/>
    <cellStyle name="Comma 2" xfId="89" xr:uid="{2828097C-C059-49B6-ACC9-BBE03F4AAA09}"/>
    <cellStyle name="Currency" xfId="1" builtinId="4"/>
    <cellStyle name="Currency 2" xfId="88" xr:uid="{1B984FEB-4B66-48AC-9B90-090856F7FEAB}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Hyperlink" xfId="4" builtinId="8" hidden="1"/>
    <cellStyle name="Month" xfId="86" xr:uid="{E57A97FC-C99B-450F-9517-327AB22F5094}"/>
    <cellStyle name="Normal" xfId="0" builtinId="0"/>
    <cellStyle name="Normal 2" xfId="90" xr:uid="{82897AC3-3279-4790-A7AF-5DB15146DDE0}"/>
    <cellStyle name="Normal 3" xfId="91" xr:uid="{5E7EC347-BAC6-42A4-8339-33F373F18C7D}"/>
    <cellStyle name="Normal 4" xfId="87" xr:uid="{43D48E66-0803-4379-98FD-CF21B79BE05C}"/>
    <cellStyle name="Per cent" xfId="3" builtinId="5"/>
  </cellStyles>
  <dxfs count="0"/>
  <tableStyles count="0" defaultTableStyle="TableStyleMedium9" defaultPivotStyle="PivotStyleMedium4"/>
  <colors>
    <mruColors>
      <color rgb="FFFFF8E5"/>
      <color rgb="FFFFE69F"/>
      <color rgb="FF002F2E"/>
      <color rgb="FF292929"/>
      <color rgb="FF003300"/>
      <color rgb="FF000066"/>
      <color rgb="FF454159"/>
      <color rgb="FFF6B6A4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46F8D-DB73-490B-9D23-AF081852A551}">
  <sheetPr>
    <tabColor theme="9" tint="-0.249977111117893"/>
    <pageSetUpPr fitToPage="1"/>
  </sheetPr>
  <dimension ref="A1:F17"/>
  <sheetViews>
    <sheetView showGridLines="0" zoomScaleNormal="100" zoomScalePageLayoutView="125" workbookViewId="0">
      <selection activeCell="D27" sqref="D27"/>
    </sheetView>
  </sheetViews>
  <sheetFormatPr baseColWidth="10" defaultColWidth="13.6640625" defaultRowHeight="22.25" customHeight="1" x14ac:dyDescent="0.2"/>
  <cols>
    <col min="1" max="1" width="5" style="3" customWidth="1"/>
    <col min="2" max="2" width="31.5" style="11" customWidth="1"/>
    <col min="3" max="5" width="15.6640625" style="11" customWidth="1"/>
    <col min="6" max="6" width="4.5" style="11" customWidth="1"/>
    <col min="7" max="16384" width="13.6640625" style="11"/>
  </cols>
  <sheetData>
    <row r="1" spans="1:6" ht="38.5" customHeight="1" x14ac:dyDescent="0.2">
      <c r="A1" s="1"/>
      <c r="B1" s="112" t="s">
        <v>11</v>
      </c>
    </row>
    <row r="2" spans="1:6" ht="28.75" customHeight="1" x14ac:dyDescent="0.2">
      <c r="A2" s="4"/>
      <c r="B2" s="37" t="s">
        <v>5</v>
      </c>
      <c r="C2" s="21"/>
    </row>
    <row r="3" spans="1:6" ht="22.25" customHeight="1" x14ac:dyDescent="0.2">
      <c r="A3" s="4"/>
      <c r="F3" s="5"/>
    </row>
    <row r="4" spans="1:6" ht="22.25" customHeight="1" x14ac:dyDescent="0.2">
      <c r="A4" s="4"/>
      <c r="B4" s="40" t="s">
        <v>31</v>
      </c>
      <c r="C4" s="42"/>
      <c r="D4" s="42"/>
      <c r="F4" s="5"/>
    </row>
    <row r="5" spans="1:6" ht="22.25" customHeight="1" x14ac:dyDescent="0.2">
      <c r="A5" s="4"/>
      <c r="B5" s="23" t="s">
        <v>6</v>
      </c>
      <c r="C5" s="23"/>
      <c r="D5" s="104">
        <v>1000000</v>
      </c>
      <c r="F5" s="5"/>
    </row>
    <row r="6" spans="1:6" ht="22.25" customHeight="1" x14ac:dyDescent="0.2">
      <c r="A6" s="4"/>
      <c r="B6" s="23" t="s">
        <v>16</v>
      </c>
      <c r="D6" s="105">
        <v>0.01</v>
      </c>
      <c r="F6" s="5"/>
    </row>
    <row r="7" spans="1:6" ht="22.25" customHeight="1" x14ac:dyDescent="0.2">
      <c r="A7" s="4"/>
      <c r="B7" s="23" t="s">
        <v>17</v>
      </c>
      <c r="D7" s="43">
        <f>D6*D5</f>
        <v>10000</v>
      </c>
      <c r="F7" s="5"/>
    </row>
    <row r="8" spans="1:6" ht="22.25" customHeight="1" x14ac:dyDescent="0.2">
      <c r="A8" s="2"/>
      <c r="F8" s="5"/>
    </row>
    <row r="9" spans="1:6" ht="22.25" customHeight="1" thickBot="1" x14ac:dyDescent="0.25">
      <c r="B9" s="113" t="s">
        <v>9</v>
      </c>
      <c r="C9" s="115" t="s">
        <v>19</v>
      </c>
      <c r="D9" s="115"/>
      <c r="E9" s="115"/>
    </row>
    <row r="10" spans="1:6" ht="22.25" customHeight="1" thickTop="1" thickBot="1" x14ac:dyDescent="0.25">
      <c r="B10" s="114"/>
      <c r="C10" s="56" t="s">
        <v>22</v>
      </c>
      <c r="D10" s="32" t="s">
        <v>23</v>
      </c>
      <c r="E10" s="32" t="s">
        <v>20</v>
      </c>
    </row>
    <row r="11" spans="1:6" ht="22.25" customHeight="1" thickTop="1" thickBot="1" x14ac:dyDescent="0.25">
      <c r="B11" s="102" t="s">
        <v>35</v>
      </c>
      <c r="C11" s="103">
        <v>0.6</v>
      </c>
      <c r="D11" s="24">
        <f>C11*$D$5</f>
        <v>600000</v>
      </c>
      <c r="E11" s="55">
        <f>IFERROR(D11*$D$6,"n/a")</f>
        <v>6000</v>
      </c>
    </row>
    <row r="12" spans="1:6" ht="22.25" customHeight="1" thickTop="1" thickBot="1" x14ac:dyDescent="0.25">
      <c r="B12" s="102" t="s">
        <v>36</v>
      </c>
      <c r="C12" s="103">
        <v>0.4</v>
      </c>
      <c r="D12" s="24">
        <f>C12*$D$5</f>
        <v>400000</v>
      </c>
      <c r="E12" s="55">
        <f t="shared" ref="E12:E15" si="0">IFERROR(D12*$D$6,"n/a")</f>
        <v>4000</v>
      </c>
    </row>
    <row r="13" spans="1:6" ht="22.25" customHeight="1" thickTop="1" thickBot="1" x14ac:dyDescent="0.25">
      <c r="B13" s="36"/>
      <c r="C13" s="33"/>
      <c r="D13" s="24">
        <f>C13*$D$5</f>
        <v>0</v>
      </c>
      <c r="E13" s="55">
        <f t="shared" si="0"/>
        <v>0</v>
      </c>
    </row>
    <row r="14" spans="1:6" s="13" customFormat="1" ht="22.25" customHeight="1" thickTop="1" thickBot="1" x14ac:dyDescent="0.25">
      <c r="A14" s="3"/>
      <c r="B14" s="36"/>
      <c r="C14" s="33"/>
      <c r="D14" s="24">
        <f>C14*$D$5</f>
        <v>0</v>
      </c>
      <c r="E14" s="55">
        <f t="shared" si="0"/>
        <v>0</v>
      </c>
    </row>
    <row r="15" spans="1:6" s="13" customFormat="1" ht="22.25" customHeight="1" thickTop="1" x14ac:dyDescent="0.2">
      <c r="A15" s="3"/>
      <c r="B15" s="34"/>
      <c r="C15" s="35"/>
      <c r="D15" s="24">
        <f>C15*$D$5</f>
        <v>0</v>
      </c>
      <c r="E15" s="55">
        <f t="shared" si="0"/>
        <v>0</v>
      </c>
      <c r="F15" s="14"/>
    </row>
    <row r="16" spans="1:6" ht="22.25" customHeight="1" x14ac:dyDescent="0.2">
      <c r="B16" s="41" t="s">
        <v>15</v>
      </c>
      <c r="C16" s="60">
        <f>SUM(C11:C15)</f>
        <v>1</v>
      </c>
      <c r="D16" s="61">
        <f>SUM(D11:D15)</f>
        <v>1000000</v>
      </c>
      <c r="E16" s="62">
        <f>SUM(E11:E15)</f>
        <v>10000</v>
      </c>
    </row>
    <row r="17" spans="1:1" s="12" customFormat="1" ht="22.25" customHeight="1" x14ac:dyDescent="0.2">
      <c r="A17" s="3"/>
    </row>
  </sheetData>
  <mergeCells count="2">
    <mergeCell ref="B9:B10"/>
    <mergeCell ref="C9:E9"/>
  </mergeCells>
  <dataValidations count="3">
    <dataValidation allowBlank="1" showInputMessage="1" showErrorMessage="1" prompt="Shareholder" sqref="B11:B15" xr:uid="{4447FE97-F2B4-4513-A856-E2289176F351}"/>
    <dataValidation type="custom" allowBlank="1" showInputMessage="1" showErrorMessage="1" error="Sum of shares must be equal to 100%" sqref="C11:C15" xr:uid="{E5028DB0-EE82-4976-BF22-C8A7E542B534}">
      <formula1>SUM($C$11:$C$15)&lt;=100%</formula1>
    </dataValidation>
    <dataValidation type="whole" operator="greaterThan" allowBlank="1" showInputMessage="1" showErrorMessage="1" sqref="D5" xr:uid="{69D73C9E-35B1-4FA2-BDB3-62415012F261}">
      <formula1>0</formula1>
    </dataValidation>
  </dataValidations>
  <pageMargins left="0.75" right="0.75" top="1" bottom="1" header="0.5" footer="0.5"/>
  <pageSetup paperSize="9" scale="45" fitToHeight="0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9445B-E254-410F-BBB8-3B30DBE8B532}">
  <sheetPr>
    <tabColor theme="9" tint="-0.249977111117893"/>
    <pageSetUpPr fitToPage="1"/>
  </sheetPr>
  <dimension ref="A1:M189"/>
  <sheetViews>
    <sheetView showGridLines="0" zoomScaleNormal="100" zoomScalePageLayoutView="125" workbookViewId="0">
      <selection activeCell="B1" sqref="B1"/>
    </sheetView>
  </sheetViews>
  <sheetFormatPr baseColWidth="10" defaultColWidth="13.6640625" defaultRowHeight="22.25" customHeight="1" outlineLevelRow="1" x14ac:dyDescent="0.2"/>
  <cols>
    <col min="1" max="1" width="5" style="3" customWidth="1"/>
    <col min="2" max="2" width="31.5" style="11" customWidth="1"/>
    <col min="3" max="12" width="15.6640625" style="11" customWidth="1"/>
    <col min="13" max="13" width="4.5" style="11" customWidth="1"/>
    <col min="14" max="16384" width="13.6640625" style="11"/>
  </cols>
  <sheetData>
    <row r="1" spans="1:13" ht="38.5" customHeight="1" x14ac:dyDescent="0.2">
      <c r="A1" s="1"/>
      <c r="B1" s="112" t="s">
        <v>11</v>
      </c>
    </row>
    <row r="2" spans="1:13" ht="28.75" customHeight="1" x14ac:dyDescent="0.2">
      <c r="A2" s="4"/>
      <c r="B2" s="37" t="s">
        <v>27</v>
      </c>
      <c r="C2" s="21"/>
      <c r="D2" s="21"/>
      <c r="E2" s="21"/>
      <c r="F2" s="21"/>
    </row>
    <row r="3" spans="1:13" ht="22.25" customHeight="1" x14ac:dyDescent="0.2">
      <c r="A3" s="4"/>
      <c r="I3" s="21"/>
      <c r="J3" s="22"/>
      <c r="M3" s="5"/>
    </row>
    <row r="4" spans="1:13" ht="22.25" customHeight="1" x14ac:dyDescent="0.2">
      <c r="A4" s="2"/>
      <c r="B4" s="40" t="s">
        <v>18</v>
      </c>
      <c r="C4" s="63"/>
      <c r="E4" s="48" t="s">
        <v>12</v>
      </c>
      <c r="F4" s="118" t="s">
        <v>25</v>
      </c>
      <c r="G4" s="118"/>
      <c r="H4" s="118" t="s">
        <v>26</v>
      </c>
      <c r="I4" s="118"/>
      <c r="M4" s="5"/>
    </row>
    <row r="5" spans="1:13" ht="22.25" customHeight="1" x14ac:dyDescent="0.2">
      <c r="A5" s="2"/>
      <c r="B5" s="51" t="s">
        <v>2</v>
      </c>
      <c r="C5" s="108">
        <v>100000</v>
      </c>
      <c r="E5" s="40"/>
      <c r="F5" s="83" t="s">
        <v>13</v>
      </c>
      <c r="G5" s="83" t="s">
        <v>14</v>
      </c>
      <c r="H5" s="83" t="s">
        <v>13</v>
      </c>
      <c r="I5" s="83" t="s">
        <v>14</v>
      </c>
      <c r="M5" s="5"/>
    </row>
    <row r="6" spans="1:13" ht="22.25" customHeight="1" x14ac:dyDescent="0.2">
      <c r="A6" s="2"/>
      <c r="B6" s="23" t="s">
        <v>10</v>
      </c>
      <c r="C6" s="43">
        <f>E25</f>
        <v>25000</v>
      </c>
      <c r="E6" s="70" t="str">
        <f>B22</f>
        <v>Common Shares</v>
      </c>
      <c r="F6" s="84">
        <f>C22</f>
        <v>1000000</v>
      </c>
      <c r="G6" s="85">
        <f>F6/$F$15</f>
        <v>1</v>
      </c>
      <c r="H6" s="84">
        <f>G22</f>
        <v>1000000</v>
      </c>
      <c r="I6" s="85">
        <f>H6/$H$15</f>
        <v>0.8</v>
      </c>
      <c r="M6" s="5"/>
    </row>
    <row r="7" spans="1:13" ht="22.25" customHeight="1" x14ac:dyDescent="0.2">
      <c r="A7" s="2"/>
      <c r="B7" s="23" t="s">
        <v>3</v>
      </c>
      <c r="C7" s="38">
        <f>IF(F15=0,0,$C$5/$F$15)</f>
        <v>0.1</v>
      </c>
      <c r="E7" s="71" t="str">
        <f>B25</f>
        <v>Series Seed</v>
      </c>
      <c r="F7" s="86">
        <f>C25</f>
        <v>0</v>
      </c>
      <c r="G7" s="87">
        <f>F7/$F$15</f>
        <v>0</v>
      </c>
      <c r="H7" s="86">
        <f>G25</f>
        <v>250000</v>
      </c>
      <c r="I7" s="87">
        <f>H7/$H$15</f>
        <v>0.2</v>
      </c>
      <c r="M7" s="5"/>
    </row>
    <row r="8" spans="1:13" ht="22.25" customHeight="1" x14ac:dyDescent="0.2">
      <c r="A8" s="2"/>
      <c r="B8" s="65" t="s">
        <v>4</v>
      </c>
      <c r="C8" s="31">
        <f>$C$5+$C$6</f>
        <v>125000</v>
      </c>
      <c r="D8" s="52"/>
      <c r="M8" s="5"/>
    </row>
    <row r="9" spans="1:13" ht="22.25" customHeight="1" outlineLevel="1" x14ac:dyDescent="0.2">
      <c r="A9" s="2"/>
      <c r="B9" s="52"/>
      <c r="C9" s="52"/>
      <c r="D9" s="52"/>
      <c r="E9" s="72"/>
      <c r="F9" s="88"/>
      <c r="G9" s="88"/>
      <c r="H9" s="88"/>
      <c r="I9" s="88"/>
      <c r="M9" s="5"/>
    </row>
    <row r="10" spans="1:13" ht="22.25" customHeight="1" outlineLevel="1" x14ac:dyDescent="0.2">
      <c r="A10" s="2"/>
      <c r="D10" s="49"/>
      <c r="E10" s="72"/>
      <c r="F10" s="88"/>
      <c r="G10" s="88"/>
      <c r="H10" s="88"/>
      <c r="I10" s="88"/>
      <c r="M10" s="5"/>
    </row>
    <row r="11" spans="1:13" ht="22.25" customHeight="1" outlineLevel="1" x14ac:dyDescent="0.2">
      <c r="A11" s="2"/>
      <c r="D11" s="49"/>
      <c r="E11" s="72"/>
      <c r="F11" s="88"/>
      <c r="G11" s="88"/>
      <c r="H11" s="88"/>
      <c r="I11" s="88"/>
      <c r="M11" s="5"/>
    </row>
    <row r="12" spans="1:13" ht="22.25" customHeight="1" outlineLevel="1" x14ac:dyDescent="0.2">
      <c r="A12" s="2"/>
      <c r="D12" s="53"/>
      <c r="E12" s="72"/>
      <c r="F12" s="88"/>
      <c r="G12" s="88"/>
      <c r="H12" s="88"/>
      <c r="I12" s="88"/>
      <c r="M12" s="5"/>
    </row>
    <row r="13" spans="1:13" ht="22.25" customHeight="1" outlineLevel="1" x14ac:dyDescent="0.2">
      <c r="A13" s="2"/>
      <c r="D13" s="54"/>
      <c r="E13" s="72"/>
      <c r="F13" s="88"/>
      <c r="G13" s="88"/>
      <c r="H13" s="88"/>
      <c r="I13" s="88"/>
      <c r="M13" s="5"/>
    </row>
    <row r="14" spans="1:13" ht="22.25" customHeight="1" outlineLevel="1" x14ac:dyDescent="0.2">
      <c r="A14" s="2"/>
      <c r="D14" s="52"/>
      <c r="E14" s="73"/>
      <c r="F14" s="89"/>
      <c r="G14" s="89"/>
      <c r="H14" s="89"/>
      <c r="I14" s="89"/>
      <c r="M14" s="5"/>
    </row>
    <row r="15" spans="1:13" ht="22.25" customHeight="1" x14ac:dyDescent="0.2">
      <c r="D15" s="53"/>
      <c r="E15" s="64" t="s">
        <v>15</v>
      </c>
      <c r="F15" s="90">
        <f>SUM(F6:F14)</f>
        <v>1000000</v>
      </c>
      <c r="G15" s="91">
        <f>SUM(G6:G14)</f>
        <v>1</v>
      </c>
      <c r="H15" s="90">
        <f>SUM(H6:H14)</f>
        <v>1250000</v>
      </c>
      <c r="I15" s="91">
        <f>SUM(I6:I14)</f>
        <v>1</v>
      </c>
    </row>
    <row r="17" spans="1:13" s="13" customFormat="1" ht="22.25" customHeight="1" thickBot="1" x14ac:dyDescent="0.25">
      <c r="A17" s="3"/>
      <c r="B17" s="113" t="s">
        <v>9</v>
      </c>
      <c r="C17" s="116" t="s">
        <v>24</v>
      </c>
      <c r="D17" s="117"/>
      <c r="E17" s="119" t="s">
        <v>27</v>
      </c>
      <c r="F17" s="120"/>
      <c r="G17" s="116" t="s">
        <v>29</v>
      </c>
      <c r="H17" s="117"/>
      <c r="I17" s="117"/>
    </row>
    <row r="18" spans="1:13" s="13" customFormat="1" ht="22.25" customHeight="1" thickTop="1" x14ac:dyDescent="0.2">
      <c r="A18" s="3"/>
      <c r="B18" s="113"/>
      <c r="C18" s="25" t="s">
        <v>7</v>
      </c>
      <c r="D18" s="25" t="s">
        <v>22</v>
      </c>
      <c r="E18" s="76" t="s">
        <v>21</v>
      </c>
      <c r="F18" s="77" t="s">
        <v>28</v>
      </c>
      <c r="G18" s="26" t="s">
        <v>7</v>
      </c>
      <c r="H18" s="27" t="s">
        <v>20</v>
      </c>
      <c r="I18" s="26" t="s">
        <v>30</v>
      </c>
    </row>
    <row r="19" spans="1:13" ht="22.25" customHeight="1" thickBot="1" x14ac:dyDescent="0.25">
      <c r="A19" s="7"/>
      <c r="B19" s="39"/>
      <c r="C19" s="57"/>
      <c r="E19" s="45"/>
      <c r="F19" s="57"/>
      <c r="G19" s="58"/>
      <c r="H19" s="47"/>
      <c r="I19" s="59"/>
    </row>
    <row r="20" spans="1:13" ht="22.25" customHeight="1" thickTop="1" x14ac:dyDescent="0.2">
      <c r="B20" s="66" t="str">
        <f>Incorporation!B11</f>
        <v>Co-founder 1</v>
      </c>
      <c r="C20" s="24">
        <f>Incorporation!D11</f>
        <v>600000</v>
      </c>
      <c r="D20" s="74">
        <f>C20/$C$22</f>
        <v>0.6</v>
      </c>
      <c r="E20" s="106">
        <v>0</v>
      </c>
      <c r="F20" s="75">
        <f>IF(OR(E20=0,$C$7=0),0,E20/$C$7)</f>
        <v>0</v>
      </c>
      <c r="G20" s="24">
        <f>C20+F20</f>
        <v>600000</v>
      </c>
      <c r="H20" s="55">
        <f>I20*$C$8</f>
        <v>60000</v>
      </c>
      <c r="I20" s="78">
        <f>G20/$H$15</f>
        <v>0.48</v>
      </c>
    </row>
    <row r="21" spans="1:13" s="12" customFormat="1" ht="22.25" customHeight="1" thickBot="1" x14ac:dyDescent="0.25">
      <c r="A21" s="3"/>
      <c r="B21" s="66" t="str">
        <f>Incorporation!B12</f>
        <v>Co-founder 2</v>
      </c>
      <c r="C21" s="24">
        <f>Incorporation!D12</f>
        <v>400000</v>
      </c>
      <c r="D21" s="74">
        <f>C21/$C$22</f>
        <v>0.4</v>
      </c>
      <c r="E21" s="107">
        <v>0</v>
      </c>
      <c r="F21" s="75">
        <f>IF(OR(E21=0,$C$7=0),0,E21/$C$7)</f>
        <v>0</v>
      </c>
      <c r="G21" s="24">
        <f t="shared" ref="G21" si="0">C21+F21</f>
        <v>400000</v>
      </c>
      <c r="H21" s="55">
        <f>I21*$C$8</f>
        <v>40000</v>
      </c>
      <c r="I21" s="78">
        <f>G21/$H$15</f>
        <v>0.32</v>
      </c>
    </row>
    <row r="22" spans="1:13" s="13" customFormat="1" ht="22.25" customHeight="1" x14ac:dyDescent="0.2">
      <c r="A22" s="3"/>
      <c r="B22" s="67" t="s">
        <v>23</v>
      </c>
      <c r="C22" s="79">
        <f t="shared" ref="C22:I22" si="1">SUM(C20:C21)</f>
        <v>1000000</v>
      </c>
      <c r="D22" s="80">
        <f t="shared" si="1"/>
        <v>1</v>
      </c>
      <c r="E22" s="81">
        <f t="shared" si="1"/>
        <v>0</v>
      </c>
      <c r="F22" s="82">
        <f t="shared" si="1"/>
        <v>0</v>
      </c>
      <c r="G22" s="79">
        <f t="shared" si="1"/>
        <v>1000000</v>
      </c>
      <c r="H22" s="81">
        <f t="shared" si="1"/>
        <v>100000</v>
      </c>
      <c r="I22" s="80">
        <f t="shared" si="1"/>
        <v>0.8</v>
      </c>
    </row>
    <row r="23" spans="1:13" ht="22.5" customHeight="1" x14ac:dyDescent="0.2">
      <c r="A23" s="7"/>
      <c r="B23" s="39"/>
      <c r="C23" s="68"/>
      <c r="D23" s="57"/>
      <c r="E23" s="57"/>
      <c r="F23" s="57"/>
      <c r="G23" s="57"/>
      <c r="H23" s="57"/>
      <c r="I23" s="58"/>
      <c r="J23" s="59"/>
      <c r="K23" s="47"/>
      <c r="L23" s="46"/>
    </row>
    <row r="24" spans="1:13" ht="22.25" customHeight="1" thickBot="1" x14ac:dyDescent="0.25">
      <c r="A24" s="7"/>
      <c r="B24" s="109" t="s">
        <v>37</v>
      </c>
      <c r="C24" s="24"/>
      <c r="D24" s="74">
        <f>C24/$C$22</f>
        <v>0</v>
      </c>
      <c r="E24" s="110">
        <v>25000</v>
      </c>
      <c r="F24" s="75">
        <f>IF(OR(E24=0,$C$7=0),0,E24/$C$7)</f>
        <v>250000</v>
      </c>
      <c r="G24" s="24">
        <f>F24+C24</f>
        <v>250000</v>
      </c>
      <c r="H24" s="55">
        <f>I24*$C$8</f>
        <v>25000</v>
      </c>
      <c r="I24" s="78">
        <f>G24/$H$15</f>
        <v>0.2</v>
      </c>
    </row>
    <row r="25" spans="1:13" s="13" customFormat="1" ht="22.25" customHeight="1" x14ac:dyDescent="0.2">
      <c r="A25" s="3"/>
      <c r="B25" s="67" t="s">
        <v>33</v>
      </c>
      <c r="C25" s="79">
        <f t="shared" ref="C25:I25" si="2">SUM(C24:C24)</f>
        <v>0</v>
      </c>
      <c r="D25" s="80">
        <f t="shared" si="2"/>
        <v>0</v>
      </c>
      <c r="E25" s="81">
        <f t="shared" si="2"/>
        <v>25000</v>
      </c>
      <c r="F25" s="82">
        <f t="shared" si="2"/>
        <v>250000</v>
      </c>
      <c r="G25" s="79">
        <f t="shared" si="2"/>
        <v>250000</v>
      </c>
      <c r="H25" s="81">
        <f t="shared" si="2"/>
        <v>25000</v>
      </c>
      <c r="I25" s="80">
        <f t="shared" si="2"/>
        <v>0.2</v>
      </c>
      <c r="L25" s="11"/>
      <c r="M25" s="14"/>
    </row>
    <row r="26" spans="1:13" ht="22.25" customHeight="1" x14ac:dyDescent="0.2">
      <c r="A26" s="7"/>
    </row>
    <row r="27" spans="1:13" ht="22.25" customHeight="1" x14ac:dyDescent="0.2">
      <c r="A27" s="7"/>
      <c r="B27" s="29"/>
      <c r="C27" s="29"/>
      <c r="D27" s="29"/>
      <c r="E27" s="29"/>
      <c r="F27" s="29"/>
      <c r="J27" s="28"/>
    </row>
    <row r="28" spans="1:13" ht="22.25" customHeight="1" x14ac:dyDescent="0.2">
      <c r="A28" s="7"/>
      <c r="B28" s="12"/>
      <c r="C28" s="12"/>
      <c r="D28" s="12"/>
      <c r="E28" s="12"/>
      <c r="F28" s="12"/>
      <c r="G28" s="12"/>
      <c r="H28" s="12"/>
      <c r="I28" s="12"/>
      <c r="J28" s="12"/>
    </row>
    <row r="29" spans="1:13" ht="22.25" customHeight="1" x14ac:dyDescent="0.2">
      <c r="A29" s="7"/>
    </row>
    <row r="30" spans="1:13" ht="22.25" customHeight="1" x14ac:dyDescent="0.2">
      <c r="A30" s="7"/>
    </row>
    <row r="31" spans="1:13" ht="22.25" customHeight="1" x14ac:dyDescent="0.2">
      <c r="A31" s="7"/>
      <c r="G31" s="12"/>
      <c r="H31" s="12"/>
      <c r="I31" s="12"/>
      <c r="J31" s="12"/>
    </row>
    <row r="32" spans="1:13" ht="22.25" customHeight="1" x14ac:dyDescent="0.2">
      <c r="A32" s="7"/>
    </row>
    <row r="33" spans="1:12" s="12" customFormat="1" ht="22.25" customHeight="1" x14ac:dyDescent="0.2">
      <c r="A33" s="7"/>
      <c r="G33" s="15"/>
      <c r="H33" s="15"/>
      <c r="I33" s="15"/>
      <c r="J33" s="15"/>
    </row>
    <row r="34" spans="1:12" ht="22.25" customHeight="1" x14ac:dyDescent="0.2">
      <c r="A34" s="7"/>
    </row>
    <row r="35" spans="1:12" s="15" customFormat="1" ht="22.25" customHeight="1" x14ac:dyDescent="0.2">
      <c r="A35" s="7"/>
      <c r="B35" s="16"/>
      <c r="C35" s="16"/>
      <c r="D35" s="16"/>
      <c r="E35" s="16"/>
      <c r="F35" s="16"/>
      <c r="G35" s="17"/>
      <c r="H35" s="17"/>
      <c r="I35" s="17"/>
      <c r="J35" s="17"/>
    </row>
    <row r="36" spans="1:12" s="17" customFormat="1" ht="22.25" customHeight="1" x14ac:dyDescent="0.2">
      <c r="A36" s="7"/>
      <c r="G36" s="18"/>
      <c r="H36" s="18"/>
      <c r="I36" s="18"/>
      <c r="J36" s="18"/>
    </row>
    <row r="37" spans="1:12" s="17" customFormat="1" ht="22.25" customHeight="1" x14ac:dyDescent="0.2">
      <c r="A37" s="7"/>
    </row>
    <row r="38" spans="1:12" s="18" customFormat="1" ht="22.25" customHeight="1" x14ac:dyDescent="0.2">
      <c r="A38" s="7"/>
      <c r="G38" s="17"/>
      <c r="H38" s="17"/>
      <c r="I38" s="17"/>
      <c r="J38" s="17"/>
    </row>
    <row r="39" spans="1:12" s="17" customFormat="1" ht="22.25" customHeight="1" x14ac:dyDescent="0.2">
      <c r="A39" s="7"/>
    </row>
    <row r="40" spans="1:12" s="17" customFormat="1" ht="22.25" customHeight="1" x14ac:dyDescent="0.2">
      <c r="A40" s="7"/>
    </row>
    <row r="41" spans="1:12" s="17" customFormat="1" ht="22.25" customHeight="1" x14ac:dyDescent="0.2">
      <c r="A41" s="7"/>
    </row>
    <row r="42" spans="1:12" s="17" customFormat="1" ht="22.25" customHeight="1" x14ac:dyDescent="0.2">
      <c r="A42" s="7"/>
    </row>
    <row r="43" spans="1:12" s="17" customFormat="1" ht="22.25" customHeight="1" x14ac:dyDescent="0.2">
      <c r="A43" s="7"/>
    </row>
    <row r="44" spans="1:12" s="17" customFormat="1" ht="22.25" customHeight="1" x14ac:dyDescent="0.2">
      <c r="A44" s="7"/>
    </row>
    <row r="45" spans="1:12" s="17" customFormat="1" ht="22.25" customHeight="1" x14ac:dyDescent="0.2">
      <c r="A45" s="7"/>
    </row>
    <row r="46" spans="1:12" s="17" customFormat="1" ht="22.25" customHeight="1" x14ac:dyDescent="0.2">
      <c r="A46" s="7"/>
      <c r="K46" s="19"/>
      <c r="L46" s="20"/>
    </row>
    <row r="47" spans="1:12" s="17" customFormat="1" ht="22.25" customHeight="1" x14ac:dyDescent="0.2">
      <c r="A47" s="7"/>
      <c r="K47" s="19"/>
      <c r="L47" s="20"/>
    </row>
    <row r="48" spans="1:12" s="17" customFormat="1" ht="22.25" customHeight="1" x14ac:dyDescent="0.2">
      <c r="A48" s="7"/>
      <c r="K48" s="19"/>
      <c r="L48" s="20"/>
    </row>
    <row r="49" spans="1:12" s="17" customFormat="1" ht="22.25" customHeight="1" x14ac:dyDescent="0.2">
      <c r="A49" s="7"/>
      <c r="K49" s="19"/>
      <c r="L49" s="20"/>
    </row>
    <row r="50" spans="1:12" s="17" customFormat="1" ht="22.25" customHeight="1" x14ac:dyDescent="0.2">
      <c r="A50" s="7"/>
      <c r="K50" s="19"/>
      <c r="L50" s="20"/>
    </row>
    <row r="51" spans="1:12" s="17" customFormat="1" ht="22.25" customHeight="1" x14ac:dyDescent="0.2">
      <c r="A51" s="7"/>
      <c r="K51" s="19"/>
      <c r="L51" s="20"/>
    </row>
    <row r="52" spans="1:12" s="17" customFormat="1" ht="22.25" customHeight="1" x14ac:dyDescent="0.2">
      <c r="A52" s="7"/>
      <c r="K52" s="19"/>
      <c r="L52" s="20"/>
    </row>
    <row r="53" spans="1:12" s="17" customFormat="1" ht="22.25" customHeight="1" x14ac:dyDescent="0.2">
      <c r="A53" s="7"/>
      <c r="K53" s="19"/>
      <c r="L53" s="20"/>
    </row>
    <row r="54" spans="1:12" s="17" customFormat="1" ht="22.25" customHeight="1" x14ac:dyDescent="0.2">
      <c r="A54" s="7"/>
      <c r="K54" s="19"/>
      <c r="L54" s="20"/>
    </row>
    <row r="55" spans="1:12" s="17" customFormat="1" ht="22.25" customHeight="1" x14ac:dyDescent="0.2">
      <c r="A55" s="7"/>
      <c r="K55" s="19"/>
      <c r="L55" s="20"/>
    </row>
    <row r="56" spans="1:12" s="17" customFormat="1" ht="22.25" customHeight="1" x14ac:dyDescent="0.2">
      <c r="A56" s="7"/>
      <c r="K56" s="19"/>
      <c r="L56" s="20"/>
    </row>
    <row r="57" spans="1:12" s="17" customFormat="1" ht="22.25" customHeight="1" x14ac:dyDescent="0.2">
      <c r="A57" s="7"/>
      <c r="K57" s="19"/>
      <c r="L57" s="20"/>
    </row>
    <row r="58" spans="1:12" s="17" customFormat="1" ht="22.25" customHeight="1" x14ac:dyDescent="0.2">
      <c r="A58" s="7"/>
      <c r="K58" s="20"/>
      <c r="L58" s="20"/>
    </row>
    <row r="59" spans="1:12" s="17" customFormat="1" ht="22.25" customHeight="1" x14ac:dyDescent="0.2">
      <c r="A59" s="7"/>
    </row>
    <row r="60" spans="1:12" s="17" customFormat="1" ht="22.25" customHeight="1" x14ac:dyDescent="0.2">
      <c r="A60" s="7"/>
    </row>
    <row r="61" spans="1:12" s="17" customFormat="1" ht="22.25" customHeight="1" x14ac:dyDescent="0.2">
      <c r="A61" s="7"/>
    </row>
    <row r="62" spans="1:12" s="17" customFormat="1" ht="22.25" customHeight="1" x14ac:dyDescent="0.2">
      <c r="A62" s="7"/>
    </row>
    <row r="63" spans="1:12" s="17" customFormat="1" ht="22.25" customHeight="1" x14ac:dyDescent="0.2">
      <c r="A63" s="7"/>
    </row>
    <row r="64" spans="1:12" s="17" customFormat="1" ht="22.25" customHeight="1" x14ac:dyDescent="0.2">
      <c r="A64" s="7"/>
      <c r="K64" s="19"/>
      <c r="L64" s="20"/>
    </row>
    <row r="65" spans="1:12" s="17" customFormat="1" ht="22.25" customHeight="1" x14ac:dyDescent="0.2">
      <c r="A65" s="7"/>
      <c r="K65" s="19"/>
      <c r="L65" s="20"/>
    </row>
    <row r="66" spans="1:12" s="17" customFormat="1" ht="22.25" customHeight="1" x14ac:dyDescent="0.2">
      <c r="A66" s="7"/>
      <c r="K66" s="19"/>
      <c r="L66" s="20"/>
    </row>
    <row r="67" spans="1:12" s="17" customFormat="1" ht="22.25" customHeight="1" x14ac:dyDescent="0.2">
      <c r="A67" s="7"/>
      <c r="K67" s="19"/>
      <c r="L67" s="20"/>
    </row>
    <row r="68" spans="1:12" s="17" customFormat="1" ht="22.25" customHeight="1" x14ac:dyDescent="0.2">
      <c r="A68" s="7"/>
    </row>
    <row r="69" spans="1:12" s="17" customFormat="1" ht="22.25" customHeight="1" x14ac:dyDescent="0.2">
      <c r="A69" s="7"/>
    </row>
    <row r="70" spans="1:12" s="17" customFormat="1" ht="22.25" customHeight="1" x14ac:dyDescent="0.2">
      <c r="A70" s="7"/>
    </row>
    <row r="71" spans="1:12" s="17" customFormat="1" ht="22.25" customHeight="1" x14ac:dyDescent="0.2">
      <c r="A71" s="7"/>
    </row>
    <row r="72" spans="1:12" s="17" customFormat="1" ht="22.25" customHeight="1" x14ac:dyDescent="0.2">
      <c r="A72" s="7"/>
    </row>
    <row r="73" spans="1:12" s="17" customFormat="1" ht="22.25" customHeight="1" x14ac:dyDescent="0.2">
      <c r="A73" s="7"/>
    </row>
    <row r="74" spans="1:12" s="17" customFormat="1" ht="22.25" customHeight="1" x14ac:dyDescent="0.2">
      <c r="A74" s="7"/>
      <c r="K74" s="19"/>
      <c r="L74" s="20"/>
    </row>
    <row r="75" spans="1:12" s="17" customFormat="1" ht="22.25" customHeight="1" x14ac:dyDescent="0.2">
      <c r="A75" s="7"/>
      <c r="K75" s="19"/>
      <c r="L75" s="20"/>
    </row>
    <row r="76" spans="1:12" s="17" customFormat="1" ht="22.25" customHeight="1" x14ac:dyDescent="0.2">
      <c r="A76" s="7"/>
      <c r="K76" s="19"/>
      <c r="L76" s="20"/>
    </row>
    <row r="77" spans="1:12" s="17" customFormat="1" ht="22.25" customHeight="1" x14ac:dyDescent="0.2">
      <c r="A77" s="7"/>
      <c r="K77" s="19"/>
      <c r="L77" s="20"/>
    </row>
    <row r="78" spans="1:12" s="17" customFormat="1" ht="22.25" customHeight="1" x14ac:dyDescent="0.2">
      <c r="A78" s="7"/>
    </row>
    <row r="79" spans="1:12" s="17" customFormat="1" ht="22.25" customHeight="1" x14ac:dyDescent="0.2">
      <c r="A79" s="7"/>
    </row>
    <row r="80" spans="1:12" s="17" customFormat="1" ht="22.25" customHeight="1" x14ac:dyDescent="0.2">
      <c r="A80" s="7"/>
    </row>
    <row r="81" spans="1:12" s="17" customFormat="1" ht="22.25" customHeight="1" x14ac:dyDescent="0.2">
      <c r="A81" s="7"/>
    </row>
    <row r="82" spans="1:12" s="17" customFormat="1" ht="22.25" customHeight="1" x14ac:dyDescent="0.2">
      <c r="A82" s="7"/>
    </row>
    <row r="83" spans="1:12" s="17" customFormat="1" ht="22.25" customHeight="1" x14ac:dyDescent="0.2">
      <c r="A83" s="7"/>
    </row>
    <row r="84" spans="1:12" s="17" customFormat="1" ht="22.25" customHeight="1" x14ac:dyDescent="0.2">
      <c r="A84" s="7"/>
      <c r="K84" s="19"/>
      <c r="L84" s="20"/>
    </row>
    <row r="85" spans="1:12" s="17" customFormat="1" ht="22.25" customHeight="1" x14ac:dyDescent="0.2">
      <c r="A85" s="7"/>
      <c r="K85" s="19"/>
      <c r="L85" s="20"/>
    </row>
    <row r="86" spans="1:12" s="17" customFormat="1" ht="22.25" customHeight="1" x14ac:dyDescent="0.2">
      <c r="A86" s="7"/>
      <c r="K86" s="19"/>
      <c r="L86" s="20"/>
    </row>
    <row r="87" spans="1:12" s="17" customFormat="1" ht="22.25" customHeight="1" x14ac:dyDescent="0.2">
      <c r="A87" s="7"/>
      <c r="K87" s="19"/>
      <c r="L87" s="20"/>
    </row>
    <row r="88" spans="1:12" s="17" customFormat="1" ht="22.25" customHeight="1" x14ac:dyDescent="0.2">
      <c r="A88" s="7"/>
      <c r="K88" s="19"/>
      <c r="L88" s="20"/>
    </row>
    <row r="89" spans="1:12" s="17" customFormat="1" ht="22.25" customHeight="1" x14ac:dyDescent="0.2">
      <c r="A89" s="7"/>
      <c r="K89" s="19"/>
      <c r="L89" s="20"/>
    </row>
    <row r="90" spans="1:12" s="17" customFormat="1" ht="22.25" customHeight="1" x14ac:dyDescent="0.2">
      <c r="A90" s="7"/>
      <c r="K90" s="19"/>
      <c r="L90" s="20"/>
    </row>
    <row r="91" spans="1:12" s="17" customFormat="1" ht="22.25" customHeight="1" x14ac:dyDescent="0.2">
      <c r="A91" s="7"/>
      <c r="K91" s="19"/>
      <c r="L91" s="20"/>
    </row>
    <row r="92" spans="1:12" s="17" customFormat="1" ht="22.25" customHeight="1" x14ac:dyDescent="0.2">
      <c r="A92" s="7"/>
      <c r="K92" s="19"/>
      <c r="L92" s="20"/>
    </row>
    <row r="93" spans="1:12" s="17" customFormat="1" ht="22.25" customHeight="1" x14ac:dyDescent="0.2">
      <c r="A93" s="7"/>
      <c r="K93" s="19"/>
      <c r="L93" s="20"/>
    </row>
    <row r="94" spans="1:12" s="17" customFormat="1" ht="22.25" customHeight="1" x14ac:dyDescent="0.2">
      <c r="A94" s="7"/>
    </row>
    <row r="95" spans="1:12" s="17" customFormat="1" ht="22.25" customHeight="1" x14ac:dyDescent="0.2">
      <c r="A95" s="7"/>
    </row>
    <row r="96" spans="1:12" s="17" customFormat="1" ht="22.25" customHeight="1" x14ac:dyDescent="0.2">
      <c r="A96" s="7"/>
    </row>
    <row r="97" spans="1:12" s="17" customFormat="1" ht="22.25" customHeight="1" x14ac:dyDescent="0.2">
      <c r="A97" s="7"/>
    </row>
    <row r="98" spans="1:12" s="17" customFormat="1" ht="22.25" customHeight="1" x14ac:dyDescent="0.2">
      <c r="A98" s="7"/>
    </row>
    <row r="99" spans="1:12" s="17" customFormat="1" ht="22.25" customHeight="1" x14ac:dyDescent="0.2">
      <c r="A99" s="7"/>
    </row>
    <row r="100" spans="1:12" s="17" customFormat="1" ht="22.25" customHeight="1" x14ac:dyDescent="0.2">
      <c r="A100" s="7"/>
      <c r="K100" s="19"/>
      <c r="L100" s="20"/>
    </row>
    <row r="101" spans="1:12" s="17" customFormat="1" ht="22.25" customHeight="1" x14ac:dyDescent="0.2">
      <c r="A101" s="7"/>
      <c r="K101" s="19"/>
      <c r="L101" s="20"/>
    </row>
    <row r="102" spans="1:12" s="17" customFormat="1" ht="22.25" customHeight="1" x14ac:dyDescent="0.2">
      <c r="A102" s="7"/>
      <c r="K102" s="19"/>
      <c r="L102" s="20"/>
    </row>
    <row r="103" spans="1:12" s="17" customFormat="1" ht="22.25" customHeight="1" x14ac:dyDescent="0.2">
      <c r="A103" s="7"/>
      <c r="K103" s="19"/>
      <c r="L103" s="20"/>
    </row>
    <row r="104" spans="1:12" s="17" customFormat="1" ht="22.25" customHeight="1" x14ac:dyDescent="0.2">
      <c r="A104" s="7"/>
      <c r="K104" s="19"/>
      <c r="L104" s="20"/>
    </row>
    <row r="105" spans="1:12" s="17" customFormat="1" ht="22.25" customHeight="1" x14ac:dyDescent="0.2">
      <c r="A105" s="7"/>
      <c r="K105" s="19"/>
      <c r="L105" s="20"/>
    </row>
    <row r="106" spans="1:12" s="17" customFormat="1" ht="22.25" customHeight="1" x14ac:dyDescent="0.2">
      <c r="A106" s="9"/>
      <c r="K106" s="19"/>
      <c r="L106" s="20"/>
    </row>
    <row r="107" spans="1:12" s="17" customFormat="1" ht="22.25" customHeight="1" x14ac:dyDescent="0.2">
      <c r="A107" s="9"/>
      <c r="K107" s="19"/>
      <c r="L107" s="20"/>
    </row>
    <row r="108" spans="1:12" s="17" customFormat="1" ht="22.25" customHeight="1" x14ac:dyDescent="0.2">
      <c r="A108" s="9"/>
    </row>
    <row r="109" spans="1:12" s="17" customFormat="1" ht="22.25" customHeight="1" x14ac:dyDescent="0.2">
      <c r="A109" s="9"/>
    </row>
    <row r="110" spans="1:12" s="17" customFormat="1" ht="22.25" customHeight="1" x14ac:dyDescent="0.2">
      <c r="A110" s="9"/>
    </row>
    <row r="111" spans="1:12" s="17" customFormat="1" ht="22.25" customHeight="1" x14ac:dyDescent="0.2">
      <c r="A111" s="9"/>
    </row>
    <row r="112" spans="1:12" s="17" customFormat="1" ht="22.25" customHeight="1" x14ac:dyDescent="0.2">
      <c r="A112" s="9"/>
    </row>
    <row r="113" spans="1:1" s="17" customFormat="1" ht="22.25" customHeight="1" x14ac:dyDescent="0.2">
      <c r="A113" s="9"/>
    </row>
    <row r="114" spans="1:1" s="17" customFormat="1" ht="22.25" customHeight="1" x14ac:dyDescent="0.2">
      <c r="A114" s="9"/>
    </row>
    <row r="115" spans="1:1" s="17" customFormat="1" ht="22.25" customHeight="1" x14ac:dyDescent="0.2">
      <c r="A115" s="9"/>
    </row>
    <row r="116" spans="1:1" s="17" customFormat="1" ht="22.25" customHeight="1" x14ac:dyDescent="0.2">
      <c r="A116" s="9"/>
    </row>
    <row r="117" spans="1:1" s="17" customFormat="1" ht="22.25" customHeight="1" x14ac:dyDescent="0.2">
      <c r="A117" s="9"/>
    </row>
    <row r="118" spans="1:1" s="17" customFormat="1" ht="22.25" customHeight="1" x14ac:dyDescent="0.15">
      <c r="A118" s="10"/>
    </row>
    <row r="119" spans="1:1" s="17" customFormat="1" ht="22.25" customHeight="1" x14ac:dyDescent="0.15">
      <c r="A119" s="10"/>
    </row>
    <row r="120" spans="1:1" s="17" customFormat="1" ht="22.25" customHeight="1" x14ac:dyDescent="0.15">
      <c r="A120" s="10"/>
    </row>
    <row r="121" spans="1:1" s="17" customFormat="1" ht="22.25" customHeight="1" x14ac:dyDescent="0.15">
      <c r="A121" s="10"/>
    </row>
    <row r="122" spans="1:1" s="17" customFormat="1" ht="22.25" customHeight="1" x14ac:dyDescent="0.15">
      <c r="A122" s="10"/>
    </row>
    <row r="123" spans="1:1" s="17" customFormat="1" ht="22.25" customHeight="1" x14ac:dyDescent="0.15">
      <c r="A123" s="10"/>
    </row>
    <row r="124" spans="1:1" s="17" customFormat="1" ht="22.25" customHeight="1" x14ac:dyDescent="0.15">
      <c r="A124" s="10"/>
    </row>
    <row r="125" spans="1:1" s="17" customFormat="1" ht="22.25" customHeight="1" x14ac:dyDescent="0.15">
      <c r="A125" s="10"/>
    </row>
    <row r="126" spans="1:1" s="17" customFormat="1" ht="22.25" customHeight="1" x14ac:dyDescent="0.15">
      <c r="A126" s="10"/>
    </row>
    <row r="127" spans="1:1" s="17" customFormat="1" ht="22.25" customHeight="1" x14ac:dyDescent="0.15">
      <c r="A127" s="10"/>
    </row>
    <row r="128" spans="1:1" s="17" customFormat="1" ht="22.25" customHeight="1" x14ac:dyDescent="0.15">
      <c r="A128" s="10"/>
    </row>
    <row r="129" spans="1:1" s="17" customFormat="1" ht="22.25" customHeight="1" x14ac:dyDescent="0.15">
      <c r="A129" s="10"/>
    </row>
    <row r="130" spans="1:1" s="17" customFormat="1" ht="22.25" customHeight="1" x14ac:dyDescent="0.15">
      <c r="A130" s="10"/>
    </row>
    <row r="131" spans="1:1" s="17" customFormat="1" ht="22.25" customHeight="1" x14ac:dyDescent="0.15">
      <c r="A131" s="10"/>
    </row>
    <row r="132" spans="1:1" s="17" customFormat="1" ht="22.25" customHeight="1" x14ac:dyDescent="0.15">
      <c r="A132" s="10"/>
    </row>
    <row r="133" spans="1:1" s="17" customFormat="1" ht="22.25" customHeight="1" x14ac:dyDescent="0.15">
      <c r="A133" s="10"/>
    </row>
    <row r="134" spans="1:1" s="17" customFormat="1" ht="22.25" customHeight="1" x14ac:dyDescent="0.15">
      <c r="A134" s="10"/>
    </row>
    <row r="135" spans="1:1" s="17" customFormat="1" ht="22.25" customHeight="1" x14ac:dyDescent="0.15">
      <c r="A135" s="10"/>
    </row>
    <row r="136" spans="1:1" s="17" customFormat="1" ht="22.25" customHeight="1" x14ac:dyDescent="0.15">
      <c r="A136" s="10"/>
    </row>
    <row r="137" spans="1:1" s="17" customFormat="1" ht="22.25" customHeight="1" x14ac:dyDescent="0.15">
      <c r="A137" s="10"/>
    </row>
    <row r="138" spans="1:1" s="17" customFormat="1" ht="22.25" customHeight="1" x14ac:dyDescent="0.15">
      <c r="A138" s="10"/>
    </row>
    <row r="139" spans="1:1" s="17" customFormat="1" ht="22.25" customHeight="1" x14ac:dyDescent="0.15">
      <c r="A139" s="10"/>
    </row>
    <row r="140" spans="1:1" s="17" customFormat="1" ht="22.25" customHeight="1" x14ac:dyDescent="0.15">
      <c r="A140" s="10"/>
    </row>
    <row r="141" spans="1:1" s="17" customFormat="1" ht="22.25" customHeight="1" x14ac:dyDescent="0.15">
      <c r="A141" s="10"/>
    </row>
    <row r="142" spans="1:1" s="17" customFormat="1" ht="22.25" customHeight="1" x14ac:dyDescent="0.15">
      <c r="A142" s="10"/>
    </row>
    <row r="143" spans="1:1" s="17" customFormat="1" ht="22.25" customHeight="1" x14ac:dyDescent="0.15">
      <c r="A143" s="10"/>
    </row>
    <row r="144" spans="1:1" s="17" customFormat="1" ht="22.25" customHeight="1" x14ac:dyDescent="0.15">
      <c r="A144" s="10"/>
    </row>
    <row r="145" spans="1:1" s="17" customFormat="1" ht="22.25" customHeight="1" x14ac:dyDescent="0.15">
      <c r="A145" s="10"/>
    </row>
    <row r="146" spans="1:1" s="17" customFormat="1" ht="22.25" customHeight="1" x14ac:dyDescent="0.15">
      <c r="A146" s="10"/>
    </row>
    <row r="147" spans="1:1" s="17" customFormat="1" ht="22.25" customHeight="1" x14ac:dyDescent="0.15">
      <c r="A147" s="10"/>
    </row>
    <row r="148" spans="1:1" s="17" customFormat="1" ht="22.25" customHeight="1" x14ac:dyDescent="0.15">
      <c r="A148" s="10"/>
    </row>
    <row r="149" spans="1:1" s="17" customFormat="1" ht="22.25" customHeight="1" x14ac:dyDescent="0.15">
      <c r="A149" s="8"/>
    </row>
    <row r="150" spans="1:1" s="17" customFormat="1" ht="22.25" customHeight="1" x14ac:dyDescent="0.15">
      <c r="A150" s="8"/>
    </row>
    <row r="151" spans="1:1" s="17" customFormat="1" ht="22.25" customHeight="1" x14ac:dyDescent="0.15">
      <c r="A151" s="8"/>
    </row>
    <row r="152" spans="1:1" s="17" customFormat="1" ht="22.25" customHeight="1" x14ac:dyDescent="0.15">
      <c r="A152" s="8"/>
    </row>
    <row r="153" spans="1:1" s="17" customFormat="1" ht="22.25" customHeight="1" x14ac:dyDescent="0.15">
      <c r="A153" s="8"/>
    </row>
    <row r="154" spans="1:1" s="17" customFormat="1" ht="22.25" customHeight="1" x14ac:dyDescent="0.15">
      <c r="A154" s="8"/>
    </row>
    <row r="155" spans="1:1" s="17" customFormat="1" ht="22.25" customHeight="1" x14ac:dyDescent="0.15">
      <c r="A155" s="8"/>
    </row>
    <row r="156" spans="1:1" s="17" customFormat="1" ht="22.25" customHeight="1" x14ac:dyDescent="0.15">
      <c r="A156" s="8"/>
    </row>
    <row r="157" spans="1:1" s="17" customFormat="1" ht="22.25" customHeight="1" x14ac:dyDescent="0.15">
      <c r="A157" s="8"/>
    </row>
    <row r="158" spans="1:1" s="17" customFormat="1" ht="22.25" customHeight="1" x14ac:dyDescent="0.15">
      <c r="A158" s="8"/>
    </row>
    <row r="159" spans="1:1" s="17" customFormat="1" ht="22.25" customHeight="1" x14ac:dyDescent="0.15">
      <c r="A159" s="8"/>
    </row>
    <row r="160" spans="1:1" s="17" customFormat="1" ht="22.25" customHeight="1" x14ac:dyDescent="0.15">
      <c r="A160" s="8"/>
    </row>
    <row r="161" spans="1:10" s="17" customFormat="1" ht="22.25" customHeight="1" x14ac:dyDescent="0.15">
      <c r="A161" s="8"/>
    </row>
    <row r="162" spans="1:10" s="17" customFormat="1" ht="22.25" customHeight="1" x14ac:dyDescent="0.15">
      <c r="A162" s="8"/>
    </row>
    <row r="163" spans="1:10" s="17" customFormat="1" ht="22.25" customHeight="1" x14ac:dyDescent="0.15">
      <c r="A163" s="8"/>
    </row>
    <row r="164" spans="1:10" s="17" customFormat="1" ht="22.25" customHeight="1" x14ac:dyDescent="0.15">
      <c r="A164" s="8"/>
    </row>
    <row r="165" spans="1:10" s="17" customFormat="1" ht="22.25" customHeight="1" x14ac:dyDescent="0.15">
      <c r="A165" s="8"/>
    </row>
    <row r="166" spans="1:10" s="17" customFormat="1" ht="22.25" customHeight="1" x14ac:dyDescent="0.15">
      <c r="A166" s="8"/>
    </row>
    <row r="167" spans="1:10" s="17" customFormat="1" ht="22.25" customHeight="1" x14ac:dyDescent="0.15">
      <c r="A167" s="8"/>
    </row>
    <row r="168" spans="1:10" s="17" customFormat="1" ht="22.25" customHeight="1" x14ac:dyDescent="0.15">
      <c r="A168" s="8"/>
    </row>
    <row r="169" spans="1:10" s="17" customFormat="1" ht="22.25" customHeight="1" x14ac:dyDescent="0.15">
      <c r="A169" s="8"/>
    </row>
    <row r="170" spans="1:10" s="17" customFormat="1" ht="22.25" customHeight="1" x14ac:dyDescent="0.15">
      <c r="A170" s="8"/>
    </row>
    <row r="171" spans="1:10" s="17" customFormat="1" ht="22.25" customHeight="1" x14ac:dyDescent="0.15">
      <c r="A171" s="8"/>
      <c r="B171" s="11"/>
      <c r="C171" s="11"/>
      <c r="D171" s="11"/>
      <c r="E171" s="11"/>
      <c r="F171" s="11"/>
      <c r="G171" s="11"/>
      <c r="H171" s="11"/>
      <c r="I171" s="11"/>
      <c r="J171" s="11"/>
    </row>
    <row r="172" spans="1:10" ht="22.25" customHeight="1" x14ac:dyDescent="0.15">
      <c r="A172" s="8"/>
    </row>
    <row r="173" spans="1:10" ht="22.25" customHeight="1" x14ac:dyDescent="0.15">
      <c r="A173" s="8"/>
    </row>
    <row r="174" spans="1:10" ht="22.25" customHeight="1" x14ac:dyDescent="0.15">
      <c r="A174" s="8"/>
    </row>
    <row r="175" spans="1:10" ht="22.25" customHeight="1" x14ac:dyDescent="0.15">
      <c r="A175" s="8"/>
    </row>
    <row r="176" spans="1:10" ht="22.25" customHeight="1" x14ac:dyDescent="0.15">
      <c r="A176" s="8"/>
    </row>
    <row r="177" spans="1:1" ht="22.25" customHeight="1" x14ac:dyDescent="0.15">
      <c r="A177" s="8"/>
    </row>
    <row r="178" spans="1:1" ht="22.25" customHeight="1" x14ac:dyDescent="0.15">
      <c r="A178" s="8" t="s">
        <v>0</v>
      </c>
    </row>
    <row r="179" spans="1:1" ht="22.25" customHeight="1" x14ac:dyDescent="0.15">
      <c r="A179" s="6" t="s">
        <v>8</v>
      </c>
    </row>
    <row r="180" spans="1:1" ht="22.25" customHeight="1" x14ac:dyDescent="0.15">
      <c r="A180" s="6" t="str">
        <f>"Accrued interest from "&amp;A178&amp;" Convertible Note"</f>
        <v>Accrued interest from Series A Convertible Note</v>
      </c>
    </row>
    <row r="181" spans="1:1" ht="22.25" customHeight="1" x14ac:dyDescent="0.15">
      <c r="A181" s="6" t="str">
        <f>"Applicable Valuation for "&amp;A178&amp;" Convertible Note/SAFE"</f>
        <v>Applicable Valuation for Series A Convertible Note/SAFE</v>
      </c>
    </row>
    <row r="182" spans="1:1" ht="22.25" customHeight="1" x14ac:dyDescent="0.15">
      <c r="A182" s="6" t="str">
        <f>"Converting Capital for "&amp;A178&amp;" Convertible Note/SAFE"</f>
        <v>Converting Capital for Series A Convertible Note/SAFE</v>
      </c>
    </row>
    <row r="183" spans="1:1" ht="22.25" customHeight="1" x14ac:dyDescent="0.15">
      <c r="A183" s="10"/>
    </row>
    <row r="184" spans="1:1" ht="22.25" customHeight="1" x14ac:dyDescent="0.15">
      <c r="A184" s="8" t="s">
        <v>1</v>
      </c>
    </row>
    <row r="185" spans="1:1" ht="22.25" customHeight="1" x14ac:dyDescent="0.15">
      <c r="A185" s="6" t="s">
        <v>8</v>
      </c>
    </row>
    <row r="186" spans="1:1" ht="22.25" customHeight="1" x14ac:dyDescent="0.15">
      <c r="A186" s="6" t="str">
        <f>"Accrued interest from "&amp;A184&amp;" Convertible Note"</f>
        <v>Accrued interest from Series B Convertible Note</v>
      </c>
    </row>
    <row r="187" spans="1:1" ht="22.25" customHeight="1" x14ac:dyDescent="0.15">
      <c r="A187" s="6" t="str">
        <f>"Applicable Valuation for "&amp;A184&amp;" Convertible Note/SAFE"</f>
        <v>Applicable Valuation for Series B Convertible Note/SAFE</v>
      </c>
    </row>
    <row r="188" spans="1:1" ht="22.25" customHeight="1" x14ac:dyDescent="0.15">
      <c r="A188" s="6" t="str">
        <f>"Converting Capital for "&amp;A184&amp;" Convertible Note/SAFE"</f>
        <v>Converting Capital for Series B Convertible Note/SAFE</v>
      </c>
    </row>
    <row r="189" spans="1:1" ht="22.25" customHeight="1" x14ac:dyDescent="0.15">
      <c r="A189" s="6"/>
    </row>
  </sheetData>
  <mergeCells count="6">
    <mergeCell ref="G17:I17"/>
    <mergeCell ref="F4:G4"/>
    <mergeCell ref="H4:I4"/>
    <mergeCell ref="B17:B18"/>
    <mergeCell ref="C17:D17"/>
    <mergeCell ref="E17:F17"/>
  </mergeCells>
  <dataValidations count="3">
    <dataValidation allowBlank="1" showInputMessage="1" showErrorMessage="1" prompt="Shareholder" sqref="B25 B20:B22" xr:uid="{042045F3-BE4C-47A2-AFB2-BBCC11245BB6}"/>
    <dataValidation allowBlank="1" showInputMessage="1" showErrorMessage="1" error="Sum of shares must be equal to 100%" sqref="C22:I22 D25:I25 E20:E22" xr:uid="{B8A76F03-6105-40D9-B8CC-3B56213BF2FE}"/>
    <dataValidation showInputMessage="1" showErrorMessage="1" error="Sum of shares must be equal to 100%" sqref="C20:E21" xr:uid="{2E8060FB-B488-4B67-84D5-36DE90B22D34}"/>
  </dataValidations>
  <pageMargins left="0.75" right="0.75" top="1" bottom="1" header="0.5" footer="0.5"/>
  <pageSetup paperSize="9" scale="54" fitToHeight="0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8B978-AA68-47A5-95CC-E7972A590B60}">
  <sheetPr>
    <tabColor theme="3" tint="0.39997558519241921"/>
    <pageSetUpPr fitToPage="1"/>
  </sheetPr>
  <dimension ref="A1:M184"/>
  <sheetViews>
    <sheetView showGridLines="0" tabSelected="1" zoomScaleNormal="100" zoomScalePageLayoutView="125" workbookViewId="0">
      <selection activeCell="C32" sqref="C32"/>
    </sheetView>
  </sheetViews>
  <sheetFormatPr baseColWidth="10" defaultColWidth="13.6640625" defaultRowHeight="22.25" customHeight="1" x14ac:dyDescent="0.2"/>
  <cols>
    <col min="1" max="1" width="5" style="3" customWidth="1"/>
    <col min="2" max="2" width="31.5" style="11" customWidth="1"/>
    <col min="3" max="12" width="15.6640625" style="11" customWidth="1"/>
    <col min="13" max="13" width="4.5" style="11" customWidth="1"/>
    <col min="14" max="16384" width="13.6640625" style="11"/>
  </cols>
  <sheetData>
    <row r="1" spans="1:13" ht="38.5" customHeight="1" x14ac:dyDescent="0.2">
      <c r="A1" s="1"/>
      <c r="B1" s="112" t="s">
        <v>11</v>
      </c>
    </row>
    <row r="2" spans="1:13" ht="28.75" customHeight="1" x14ac:dyDescent="0.2">
      <c r="A2" s="4"/>
      <c r="B2" s="37" t="s">
        <v>0</v>
      </c>
      <c r="C2" s="21"/>
      <c r="D2" s="21"/>
      <c r="E2" s="21"/>
      <c r="F2" s="21"/>
    </row>
    <row r="3" spans="1:13" ht="22.25" customHeight="1" x14ac:dyDescent="0.2">
      <c r="A3" s="4"/>
      <c r="I3" s="21"/>
      <c r="J3" s="22"/>
      <c r="M3" s="5"/>
    </row>
    <row r="4" spans="1:13" ht="22.25" customHeight="1" x14ac:dyDescent="0.2">
      <c r="A4" s="2"/>
      <c r="B4" s="40" t="s">
        <v>18</v>
      </c>
      <c r="C4" s="63"/>
      <c r="E4" s="48" t="s">
        <v>12</v>
      </c>
      <c r="F4" s="118" t="s">
        <v>25</v>
      </c>
      <c r="G4" s="118"/>
      <c r="H4" s="118" t="s">
        <v>26</v>
      </c>
      <c r="I4" s="118"/>
      <c r="M4" s="5"/>
    </row>
    <row r="5" spans="1:13" ht="22.25" customHeight="1" x14ac:dyDescent="0.2">
      <c r="A5" s="2"/>
      <c r="B5" s="51" t="s">
        <v>2</v>
      </c>
      <c r="C5" s="111">
        <v>20000000</v>
      </c>
      <c r="E5" s="40"/>
      <c r="F5" s="83" t="s">
        <v>13</v>
      </c>
      <c r="G5" s="83" t="s">
        <v>14</v>
      </c>
      <c r="H5" s="83" t="s">
        <v>13</v>
      </c>
      <c r="I5" s="83" t="s">
        <v>14</v>
      </c>
      <c r="M5" s="5"/>
    </row>
    <row r="6" spans="1:13" ht="22.25" customHeight="1" x14ac:dyDescent="0.2">
      <c r="A6" s="2"/>
      <c r="B6" s="23" t="s">
        <v>10</v>
      </c>
      <c r="C6" s="43">
        <f>E28+E25+E22</f>
        <v>5000000</v>
      </c>
      <c r="E6" s="70" t="str">
        <f>B22</f>
        <v>Common Shares</v>
      </c>
      <c r="F6" s="84">
        <f>C22</f>
        <v>1000000</v>
      </c>
      <c r="G6" s="85">
        <f>F6/$F$15</f>
        <v>0.72000000000000008</v>
      </c>
      <c r="H6" s="84">
        <f>G22</f>
        <v>1000000</v>
      </c>
      <c r="I6" s="85">
        <f>H6/$H$15</f>
        <v>0.57600000000000007</v>
      </c>
      <c r="M6" s="5"/>
    </row>
    <row r="7" spans="1:13" ht="22.25" customHeight="1" x14ac:dyDescent="0.2">
      <c r="A7" s="2"/>
      <c r="B7" s="23" t="s">
        <v>3</v>
      </c>
      <c r="C7" s="98">
        <f>IF(F15=0,0,$C$5/$F$15)</f>
        <v>14.400000000000002</v>
      </c>
      <c r="E7" s="71" t="str">
        <f>B25</f>
        <v>Series Seed</v>
      </c>
      <c r="F7" s="86">
        <f>C25</f>
        <v>250000</v>
      </c>
      <c r="G7" s="87">
        <f>F7/$F$15</f>
        <v>0.18000000000000002</v>
      </c>
      <c r="H7" s="86">
        <f>G25</f>
        <v>250000</v>
      </c>
      <c r="I7" s="87">
        <f>H7/$H$15</f>
        <v>0.14400000000000002</v>
      </c>
      <c r="M7" s="5"/>
    </row>
    <row r="8" spans="1:13" ht="22.25" customHeight="1" x14ac:dyDescent="0.2">
      <c r="A8" s="2"/>
      <c r="B8" s="65" t="s">
        <v>4</v>
      </c>
      <c r="C8" s="31">
        <f>$C$5+$C$6</f>
        <v>25000000</v>
      </c>
      <c r="D8" s="52"/>
      <c r="E8" s="92" t="str">
        <f>B28</f>
        <v>Series A</v>
      </c>
      <c r="F8" s="93">
        <f>C28</f>
        <v>0</v>
      </c>
      <c r="G8" s="94">
        <f>F8/$F$15</f>
        <v>0</v>
      </c>
      <c r="H8" s="93">
        <f>G28</f>
        <v>347222.22222222219</v>
      </c>
      <c r="I8" s="94">
        <f>H8/$H$15</f>
        <v>0.19999999999999998</v>
      </c>
      <c r="M8" s="5"/>
    </row>
    <row r="9" spans="1:13" ht="22.25" customHeight="1" x14ac:dyDescent="0.2">
      <c r="A9" s="2"/>
      <c r="B9" s="52"/>
      <c r="C9" s="52"/>
      <c r="D9" s="52"/>
      <c r="E9" s="71"/>
      <c r="F9" s="86"/>
      <c r="G9" s="87"/>
      <c r="H9" s="86"/>
      <c r="I9" s="87"/>
      <c r="M9" s="5"/>
    </row>
    <row r="10" spans="1:13" ht="22.25" customHeight="1" x14ac:dyDescent="0.2">
      <c r="A10" s="2"/>
      <c r="D10" s="49"/>
      <c r="E10" s="71"/>
      <c r="F10" s="86"/>
      <c r="G10" s="87"/>
      <c r="H10" s="86"/>
      <c r="I10" s="87"/>
      <c r="M10" s="5"/>
    </row>
    <row r="11" spans="1:13" ht="22.25" customHeight="1" x14ac:dyDescent="0.2">
      <c r="A11" s="2"/>
      <c r="D11" s="49"/>
      <c r="E11" s="71"/>
      <c r="F11" s="86"/>
      <c r="G11" s="87"/>
      <c r="H11" s="86"/>
      <c r="I11" s="87"/>
      <c r="M11" s="5"/>
    </row>
    <row r="12" spans="1:13" ht="22.25" customHeight="1" x14ac:dyDescent="0.2">
      <c r="A12" s="2"/>
      <c r="B12" s="40" t="s">
        <v>34</v>
      </c>
      <c r="C12" s="40"/>
      <c r="D12" s="53"/>
      <c r="E12" s="71"/>
      <c r="F12" s="86"/>
      <c r="G12" s="87"/>
      <c r="H12" s="86"/>
      <c r="I12" s="87"/>
      <c r="J12" s="50"/>
      <c r="K12" s="30"/>
      <c r="M12" s="5"/>
    </row>
    <row r="13" spans="1:13" ht="22.25" customHeight="1" thickBot="1" x14ac:dyDescent="0.25">
      <c r="A13" s="2"/>
      <c r="B13" s="69" t="s">
        <v>32</v>
      </c>
      <c r="C13" s="99">
        <v>0.1</v>
      </c>
      <c r="D13" s="54"/>
      <c r="E13" s="71"/>
      <c r="F13" s="86"/>
      <c r="G13" s="87"/>
      <c r="H13" s="86"/>
      <c r="I13" s="87"/>
      <c r="K13" s="30"/>
      <c r="M13" s="5"/>
    </row>
    <row r="14" spans="1:13" ht="22.25" customHeight="1" thickTop="1" x14ac:dyDescent="0.2">
      <c r="A14" s="2"/>
      <c r="B14" s="100" t="s">
        <v>13</v>
      </c>
      <c r="C14" s="101">
        <f>SUM(F6:F13)/(1-C13)-SUM(F6:F13)</f>
        <v>138888.88888888876</v>
      </c>
      <c r="D14" s="52"/>
      <c r="E14" s="92" t="s">
        <v>34</v>
      </c>
      <c r="F14" s="96">
        <f>C14</f>
        <v>138888.88888888876</v>
      </c>
      <c r="G14" s="97">
        <f>F14/$F$15</f>
        <v>9.9999999999999922E-2</v>
      </c>
      <c r="H14" s="96">
        <f>C14</f>
        <v>138888.88888888876</v>
      </c>
      <c r="I14" s="97">
        <f>H14/$H$15</f>
        <v>7.9999999999999932E-2</v>
      </c>
      <c r="K14" s="30"/>
      <c r="M14" s="5"/>
    </row>
    <row r="15" spans="1:13" ht="22.25" customHeight="1" x14ac:dyDescent="0.2">
      <c r="B15" s="31"/>
      <c r="C15" s="95"/>
      <c r="D15" s="53"/>
      <c r="E15" s="64" t="s">
        <v>15</v>
      </c>
      <c r="F15" s="90">
        <f>SUM(F6:F14)</f>
        <v>1388888.8888888888</v>
      </c>
      <c r="G15" s="91">
        <f>SUM(G6:G14)</f>
        <v>1</v>
      </c>
      <c r="H15" s="90">
        <f>SUM(H6:H14)</f>
        <v>1736111.111111111</v>
      </c>
      <c r="I15" s="91">
        <f>SUM(I6:I14)</f>
        <v>1</v>
      </c>
    </row>
    <row r="16" spans="1:13" ht="22.25" customHeight="1" x14ac:dyDescent="0.2">
      <c r="G16" s="44"/>
    </row>
    <row r="17" spans="1:13" s="13" customFormat="1" ht="22.25" customHeight="1" thickBot="1" x14ac:dyDescent="0.25">
      <c r="A17" s="3"/>
      <c r="B17" s="113" t="s">
        <v>9</v>
      </c>
      <c r="C17" s="116" t="s">
        <v>24</v>
      </c>
      <c r="D17" s="117"/>
      <c r="E17" s="119" t="s">
        <v>0</v>
      </c>
      <c r="F17" s="120"/>
      <c r="G17" s="116" t="s">
        <v>29</v>
      </c>
      <c r="H17" s="117"/>
      <c r="I17" s="117"/>
    </row>
    <row r="18" spans="1:13" s="13" customFormat="1" ht="22.25" customHeight="1" thickTop="1" x14ac:dyDescent="0.2">
      <c r="A18" s="3"/>
      <c r="B18" s="113"/>
      <c r="C18" s="25" t="s">
        <v>7</v>
      </c>
      <c r="D18" s="25" t="s">
        <v>22</v>
      </c>
      <c r="E18" s="76" t="s">
        <v>21</v>
      </c>
      <c r="F18" s="77" t="s">
        <v>28</v>
      </c>
      <c r="G18" s="26" t="s">
        <v>7</v>
      </c>
      <c r="H18" s="27" t="s">
        <v>20</v>
      </c>
      <c r="I18" s="26" t="s">
        <v>30</v>
      </c>
    </row>
    <row r="19" spans="1:13" ht="22.25" customHeight="1" thickBot="1" x14ac:dyDescent="0.25">
      <c r="A19" s="7"/>
      <c r="B19" s="39"/>
      <c r="C19" s="57"/>
      <c r="E19" s="45"/>
      <c r="F19" s="57"/>
      <c r="G19" s="58"/>
      <c r="H19" s="47"/>
      <c r="I19" s="59"/>
    </row>
    <row r="20" spans="1:13" ht="22.25" customHeight="1" thickTop="1" x14ac:dyDescent="0.2">
      <c r="B20" s="66" t="str">
        <f>Incorporation!B11</f>
        <v>Co-founder 1</v>
      </c>
      <c r="C20" s="24">
        <f>Incorporation!D11</f>
        <v>600000</v>
      </c>
      <c r="D20" s="74">
        <f>C20/($C$22+$C$25)</f>
        <v>0.48</v>
      </c>
      <c r="E20" s="106">
        <v>0</v>
      </c>
      <c r="F20" s="75">
        <f>IF(OR(E20=0,$C$7=0),0,E20/$C$7)</f>
        <v>0</v>
      </c>
      <c r="G20" s="24">
        <f>C20+F20</f>
        <v>600000</v>
      </c>
      <c r="H20" s="55">
        <f>I20*$C$8</f>
        <v>8640000</v>
      </c>
      <c r="I20" s="78">
        <f>G20/$H$15</f>
        <v>0.34560000000000002</v>
      </c>
    </row>
    <row r="21" spans="1:13" s="12" customFormat="1" ht="22.25" customHeight="1" thickBot="1" x14ac:dyDescent="0.25">
      <c r="A21" s="3"/>
      <c r="B21" s="66" t="str">
        <f>Incorporation!B12</f>
        <v>Co-founder 2</v>
      </c>
      <c r="C21" s="24">
        <f>Incorporation!D12</f>
        <v>400000</v>
      </c>
      <c r="D21" s="74">
        <f>C21/($C$22+$C$25)</f>
        <v>0.32</v>
      </c>
      <c r="E21" s="107">
        <v>0</v>
      </c>
      <c r="F21" s="75">
        <f>IF(OR(E21=0,$C$7=0),0,E21/$C$7)</f>
        <v>0</v>
      </c>
      <c r="G21" s="24">
        <f>C21+F21</f>
        <v>400000</v>
      </c>
      <c r="H21" s="55">
        <f>I21*$C$8</f>
        <v>5760000.0000000009</v>
      </c>
      <c r="I21" s="78">
        <f t="shared" ref="I21" si="0">G21/$H$15</f>
        <v>0.23040000000000002</v>
      </c>
    </row>
    <row r="22" spans="1:13" s="13" customFormat="1" ht="22.25" customHeight="1" x14ac:dyDescent="0.2">
      <c r="A22" s="3"/>
      <c r="B22" s="67" t="s">
        <v>23</v>
      </c>
      <c r="C22" s="79">
        <f t="shared" ref="C22:I22" si="1">SUM(C20:C21)</f>
        <v>1000000</v>
      </c>
      <c r="D22" s="80">
        <f t="shared" si="1"/>
        <v>0.8</v>
      </c>
      <c r="E22" s="81">
        <f t="shared" si="1"/>
        <v>0</v>
      </c>
      <c r="F22" s="82">
        <f t="shared" si="1"/>
        <v>0</v>
      </c>
      <c r="G22" s="79">
        <f t="shared" si="1"/>
        <v>1000000</v>
      </c>
      <c r="H22" s="81">
        <f t="shared" si="1"/>
        <v>14400000</v>
      </c>
      <c r="I22" s="80">
        <f t="shared" si="1"/>
        <v>0.57600000000000007</v>
      </c>
    </row>
    <row r="23" spans="1:13" ht="22.5" customHeight="1" x14ac:dyDescent="0.2">
      <c r="A23" s="7"/>
      <c r="B23" s="39"/>
      <c r="C23" s="68"/>
      <c r="D23" s="57"/>
      <c r="E23" s="57"/>
      <c r="F23" s="57"/>
      <c r="G23" s="57"/>
      <c r="H23" s="57"/>
      <c r="I23" s="58"/>
      <c r="J23" s="59"/>
      <c r="K23" s="47"/>
      <c r="L23" s="46"/>
    </row>
    <row r="24" spans="1:13" ht="22.25" customHeight="1" thickBot="1" x14ac:dyDescent="0.25">
      <c r="A24" s="7"/>
      <c r="B24" s="66" t="str">
        <f>'Seed Round'!B24</f>
        <v>Angel investor 1</v>
      </c>
      <c r="C24" s="24">
        <f>'Seed Round'!G24</f>
        <v>250000</v>
      </c>
      <c r="D24" s="74">
        <f>C24/($C$22+$C$25)</f>
        <v>0.2</v>
      </c>
      <c r="E24" s="110">
        <v>0</v>
      </c>
      <c r="F24" s="75">
        <f t="shared" ref="F24" si="2">IF(OR(E24=0,$C$7=0),0,E24/$C$7)</f>
        <v>0</v>
      </c>
      <c r="G24" s="24">
        <f t="shared" ref="G24" si="3">F24+C24</f>
        <v>250000</v>
      </c>
      <c r="H24" s="55">
        <f t="shared" ref="H24" si="4">I24*$C$8</f>
        <v>3600000.0000000005</v>
      </c>
      <c r="I24" s="78">
        <f t="shared" ref="I24" si="5">G24/$H$15</f>
        <v>0.14400000000000002</v>
      </c>
    </row>
    <row r="25" spans="1:13" s="13" customFormat="1" ht="22.25" customHeight="1" x14ac:dyDescent="0.2">
      <c r="A25" s="3"/>
      <c r="B25" s="67" t="s">
        <v>33</v>
      </c>
      <c r="C25" s="79">
        <f t="shared" ref="C25:I25" si="6">SUM(C24:C24)</f>
        <v>250000</v>
      </c>
      <c r="D25" s="80">
        <f t="shared" si="6"/>
        <v>0.2</v>
      </c>
      <c r="E25" s="81">
        <f t="shared" si="6"/>
        <v>0</v>
      </c>
      <c r="F25" s="82">
        <f t="shared" si="6"/>
        <v>0</v>
      </c>
      <c r="G25" s="79">
        <f t="shared" si="6"/>
        <v>250000</v>
      </c>
      <c r="H25" s="81">
        <f t="shared" si="6"/>
        <v>3600000.0000000005</v>
      </c>
      <c r="I25" s="80">
        <f t="shared" si="6"/>
        <v>0.14400000000000002</v>
      </c>
      <c r="L25" s="11"/>
      <c r="M25" s="14"/>
    </row>
    <row r="26" spans="1:13" ht="22.5" customHeight="1" x14ac:dyDescent="0.2">
      <c r="A26" s="7"/>
      <c r="B26" s="39"/>
      <c r="C26" s="68"/>
      <c r="D26" s="57"/>
      <c r="E26" s="57"/>
      <c r="F26" s="57"/>
      <c r="G26" s="57"/>
      <c r="H26" s="57"/>
      <c r="I26" s="58"/>
      <c r="J26" s="59"/>
      <c r="K26" s="47"/>
      <c r="L26" s="46"/>
    </row>
    <row r="27" spans="1:13" ht="22.25" customHeight="1" thickBot="1" x14ac:dyDescent="0.25">
      <c r="A27" s="7"/>
      <c r="B27" s="66" t="s">
        <v>38</v>
      </c>
      <c r="C27" s="24"/>
      <c r="D27" s="74">
        <f t="shared" ref="D27" si="7">C27/$C$22</f>
        <v>0</v>
      </c>
      <c r="E27" s="110">
        <v>5000000</v>
      </c>
      <c r="F27" s="75">
        <f t="shared" ref="F27" si="8">IF(OR(E27=0,$C$7=0),0,E27/$C$7)</f>
        <v>347222.22222222219</v>
      </c>
      <c r="G27" s="24">
        <f t="shared" ref="G27" si="9">F27+C27</f>
        <v>347222.22222222219</v>
      </c>
      <c r="H27" s="55">
        <f>I27*$C$8</f>
        <v>5000000</v>
      </c>
      <c r="I27" s="78">
        <f>G27/$H$15</f>
        <v>0.19999999999999998</v>
      </c>
    </row>
    <row r="28" spans="1:13" s="13" customFormat="1" ht="22.25" customHeight="1" x14ac:dyDescent="0.2">
      <c r="A28" s="3"/>
      <c r="B28" s="67" t="s">
        <v>0</v>
      </c>
      <c r="C28" s="79">
        <f t="shared" ref="C28:I28" si="10">SUM(C27:C27)</f>
        <v>0</v>
      </c>
      <c r="D28" s="80">
        <f t="shared" si="10"/>
        <v>0</v>
      </c>
      <c r="E28" s="81">
        <f t="shared" si="10"/>
        <v>5000000</v>
      </c>
      <c r="F28" s="82">
        <f t="shared" si="10"/>
        <v>347222.22222222219</v>
      </c>
      <c r="G28" s="79">
        <f t="shared" si="10"/>
        <v>347222.22222222219</v>
      </c>
      <c r="H28" s="81">
        <f t="shared" si="10"/>
        <v>5000000</v>
      </c>
      <c r="I28" s="80">
        <f t="shared" si="10"/>
        <v>0.19999999999999998</v>
      </c>
      <c r="L28" s="11"/>
      <c r="M28" s="14"/>
    </row>
    <row r="29" spans="1:13" ht="22.25" customHeight="1" x14ac:dyDescent="0.2">
      <c r="A29" s="7"/>
    </row>
    <row r="30" spans="1:13" s="15" customFormat="1" ht="22.25" customHeight="1" x14ac:dyDescent="0.2">
      <c r="A30" s="7"/>
      <c r="B30" s="16"/>
      <c r="C30" s="16"/>
      <c r="D30" s="16"/>
      <c r="E30" s="16"/>
      <c r="F30" s="16"/>
      <c r="G30" s="17"/>
      <c r="H30" s="17"/>
      <c r="I30" s="17"/>
      <c r="J30" s="17"/>
    </row>
    <row r="31" spans="1:13" s="17" customFormat="1" ht="22.25" customHeight="1" x14ac:dyDescent="0.2">
      <c r="A31" s="7"/>
      <c r="G31" s="18"/>
      <c r="H31" s="18"/>
      <c r="I31" s="18"/>
      <c r="J31" s="18"/>
    </row>
    <row r="32" spans="1:13" s="17" customFormat="1" ht="22.25" customHeight="1" x14ac:dyDescent="0.2">
      <c r="A32" s="7"/>
    </row>
    <row r="33" spans="1:12" s="18" customFormat="1" ht="22.25" customHeight="1" x14ac:dyDescent="0.2">
      <c r="A33" s="7"/>
      <c r="G33" s="17"/>
      <c r="H33" s="17"/>
      <c r="I33" s="17"/>
      <c r="J33" s="17"/>
    </row>
    <row r="34" spans="1:12" s="17" customFormat="1" ht="22.25" customHeight="1" x14ac:dyDescent="0.2">
      <c r="A34" s="7"/>
    </row>
    <row r="35" spans="1:12" s="17" customFormat="1" ht="22.25" customHeight="1" x14ac:dyDescent="0.2">
      <c r="A35" s="7"/>
    </row>
    <row r="36" spans="1:12" s="17" customFormat="1" ht="22.25" customHeight="1" x14ac:dyDescent="0.2">
      <c r="A36" s="7"/>
    </row>
    <row r="37" spans="1:12" s="17" customFormat="1" ht="22.25" customHeight="1" x14ac:dyDescent="0.2">
      <c r="A37" s="7"/>
    </row>
    <row r="38" spans="1:12" s="17" customFormat="1" ht="22.25" customHeight="1" x14ac:dyDescent="0.2">
      <c r="A38" s="7"/>
    </row>
    <row r="39" spans="1:12" s="17" customFormat="1" ht="22.25" customHeight="1" x14ac:dyDescent="0.2">
      <c r="A39" s="7"/>
    </row>
    <row r="40" spans="1:12" s="17" customFormat="1" ht="22.25" customHeight="1" x14ac:dyDescent="0.2">
      <c r="A40" s="7"/>
    </row>
    <row r="41" spans="1:12" s="17" customFormat="1" ht="22.25" customHeight="1" x14ac:dyDescent="0.2">
      <c r="A41" s="7"/>
      <c r="K41" s="19"/>
      <c r="L41" s="20"/>
    </row>
    <row r="42" spans="1:12" s="17" customFormat="1" ht="22.25" customHeight="1" x14ac:dyDescent="0.2">
      <c r="A42" s="7"/>
      <c r="K42" s="19"/>
      <c r="L42" s="20"/>
    </row>
    <row r="43" spans="1:12" s="17" customFormat="1" ht="22.25" customHeight="1" x14ac:dyDescent="0.2">
      <c r="A43" s="7"/>
      <c r="K43" s="19"/>
      <c r="L43" s="20"/>
    </row>
    <row r="44" spans="1:12" s="17" customFormat="1" ht="22.25" customHeight="1" x14ac:dyDescent="0.2">
      <c r="A44" s="7"/>
      <c r="K44" s="19"/>
      <c r="L44" s="20"/>
    </row>
    <row r="45" spans="1:12" s="17" customFormat="1" ht="22.25" customHeight="1" x14ac:dyDescent="0.2">
      <c r="A45" s="7"/>
      <c r="K45" s="19"/>
      <c r="L45" s="20"/>
    </row>
    <row r="46" spans="1:12" s="17" customFormat="1" ht="22.25" customHeight="1" x14ac:dyDescent="0.2">
      <c r="A46" s="7"/>
      <c r="K46" s="19"/>
      <c r="L46" s="20"/>
    </row>
    <row r="47" spans="1:12" s="17" customFormat="1" ht="22.25" customHeight="1" x14ac:dyDescent="0.2">
      <c r="A47" s="7"/>
      <c r="K47" s="19"/>
      <c r="L47" s="20"/>
    </row>
    <row r="48" spans="1:12" s="17" customFormat="1" ht="22.25" customHeight="1" x14ac:dyDescent="0.2">
      <c r="A48" s="7"/>
      <c r="K48" s="19"/>
      <c r="L48" s="20"/>
    </row>
    <row r="49" spans="1:12" s="17" customFormat="1" ht="22.25" customHeight="1" x14ac:dyDescent="0.2">
      <c r="A49" s="7"/>
      <c r="K49" s="19"/>
      <c r="L49" s="20"/>
    </row>
    <row r="50" spans="1:12" s="17" customFormat="1" ht="22.25" customHeight="1" x14ac:dyDescent="0.2">
      <c r="A50" s="7"/>
      <c r="K50" s="19"/>
      <c r="L50" s="20"/>
    </row>
    <row r="51" spans="1:12" s="17" customFormat="1" ht="22.25" customHeight="1" x14ac:dyDescent="0.2">
      <c r="A51" s="7"/>
      <c r="K51" s="19"/>
      <c r="L51" s="20"/>
    </row>
    <row r="52" spans="1:12" s="17" customFormat="1" ht="22.25" customHeight="1" x14ac:dyDescent="0.2">
      <c r="A52" s="7"/>
      <c r="K52" s="19"/>
      <c r="L52" s="20"/>
    </row>
    <row r="53" spans="1:12" s="17" customFormat="1" ht="22.25" customHeight="1" x14ac:dyDescent="0.2">
      <c r="A53" s="7"/>
      <c r="K53" s="20"/>
      <c r="L53" s="20"/>
    </row>
    <row r="54" spans="1:12" s="17" customFormat="1" ht="22.25" customHeight="1" x14ac:dyDescent="0.2">
      <c r="A54" s="7"/>
    </row>
    <row r="55" spans="1:12" s="17" customFormat="1" ht="22.25" customHeight="1" x14ac:dyDescent="0.2">
      <c r="A55" s="7"/>
    </row>
    <row r="56" spans="1:12" s="17" customFormat="1" ht="22.25" customHeight="1" x14ac:dyDescent="0.2">
      <c r="A56" s="7"/>
    </row>
    <row r="57" spans="1:12" s="17" customFormat="1" ht="22.25" customHeight="1" x14ac:dyDescent="0.2">
      <c r="A57" s="7"/>
    </row>
    <row r="58" spans="1:12" s="17" customFormat="1" ht="22.25" customHeight="1" x14ac:dyDescent="0.2">
      <c r="A58" s="7"/>
    </row>
    <row r="59" spans="1:12" s="17" customFormat="1" ht="22.25" customHeight="1" x14ac:dyDescent="0.2">
      <c r="A59" s="7"/>
      <c r="K59" s="19"/>
      <c r="L59" s="20"/>
    </row>
    <row r="60" spans="1:12" s="17" customFormat="1" ht="22.25" customHeight="1" x14ac:dyDescent="0.2">
      <c r="A60" s="7"/>
      <c r="K60" s="19"/>
      <c r="L60" s="20"/>
    </row>
    <row r="61" spans="1:12" s="17" customFormat="1" ht="22.25" customHeight="1" x14ac:dyDescent="0.2">
      <c r="A61" s="7"/>
      <c r="K61" s="19"/>
      <c r="L61" s="20"/>
    </row>
    <row r="62" spans="1:12" s="17" customFormat="1" ht="22.25" customHeight="1" x14ac:dyDescent="0.2">
      <c r="A62" s="7"/>
      <c r="K62" s="19"/>
      <c r="L62" s="20"/>
    </row>
    <row r="63" spans="1:12" s="17" customFormat="1" ht="22.25" customHeight="1" x14ac:dyDescent="0.2">
      <c r="A63" s="7"/>
    </row>
    <row r="64" spans="1:12" s="17" customFormat="1" ht="22.25" customHeight="1" x14ac:dyDescent="0.2">
      <c r="A64" s="7"/>
    </row>
    <row r="65" spans="1:12" s="17" customFormat="1" ht="22.25" customHeight="1" x14ac:dyDescent="0.2">
      <c r="A65" s="7"/>
    </row>
    <row r="66" spans="1:12" s="17" customFormat="1" ht="22.25" customHeight="1" x14ac:dyDescent="0.2">
      <c r="A66" s="7"/>
    </row>
    <row r="67" spans="1:12" s="17" customFormat="1" ht="22.25" customHeight="1" x14ac:dyDescent="0.2">
      <c r="A67" s="7"/>
    </row>
    <row r="68" spans="1:12" s="17" customFormat="1" ht="22.25" customHeight="1" x14ac:dyDescent="0.2">
      <c r="A68" s="7"/>
    </row>
    <row r="69" spans="1:12" s="17" customFormat="1" ht="22.25" customHeight="1" x14ac:dyDescent="0.2">
      <c r="A69" s="7"/>
      <c r="K69" s="19"/>
      <c r="L69" s="20"/>
    </row>
    <row r="70" spans="1:12" s="17" customFormat="1" ht="22.25" customHeight="1" x14ac:dyDescent="0.2">
      <c r="A70" s="7"/>
      <c r="K70" s="19"/>
      <c r="L70" s="20"/>
    </row>
    <row r="71" spans="1:12" s="17" customFormat="1" ht="22.25" customHeight="1" x14ac:dyDescent="0.2">
      <c r="A71" s="7"/>
      <c r="K71" s="19"/>
      <c r="L71" s="20"/>
    </row>
    <row r="72" spans="1:12" s="17" customFormat="1" ht="22.25" customHeight="1" x14ac:dyDescent="0.2">
      <c r="A72" s="7"/>
      <c r="K72" s="19"/>
      <c r="L72" s="20"/>
    </row>
    <row r="73" spans="1:12" s="17" customFormat="1" ht="22.25" customHeight="1" x14ac:dyDescent="0.2">
      <c r="A73" s="7"/>
    </row>
    <row r="74" spans="1:12" s="17" customFormat="1" ht="22.25" customHeight="1" x14ac:dyDescent="0.2">
      <c r="A74" s="7"/>
    </row>
    <row r="75" spans="1:12" s="17" customFormat="1" ht="22.25" customHeight="1" x14ac:dyDescent="0.2">
      <c r="A75" s="7"/>
    </row>
    <row r="76" spans="1:12" s="17" customFormat="1" ht="22.25" customHeight="1" x14ac:dyDescent="0.2">
      <c r="A76" s="7"/>
    </row>
    <row r="77" spans="1:12" s="17" customFormat="1" ht="22.25" customHeight="1" x14ac:dyDescent="0.2">
      <c r="A77" s="7"/>
    </row>
    <row r="78" spans="1:12" s="17" customFormat="1" ht="22.25" customHeight="1" x14ac:dyDescent="0.2">
      <c r="A78" s="7"/>
    </row>
    <row r="79" spans="1:12" s="17" customFormat="1" ht="22.25" customHeight="1" x14ac:dyDescent="0.2">
      <c r="A79" s="7"/>
      <c r="K79" s="19"/>
      <c r="L79" s="20"/>
    </row>
    <row r="80" spans="1:12" s="17" customFormat="1" ht="22.25" customHeight="1" x14ac:dyDescent="0.2">
      <c r="A80" s="7"/>
      <c r="K80" s="19"/>
      <c r="L80" s="20"/>
    </row>
    <row r="81" spans="1:12" s="17" customFormat="1" ht="22.25" customHeight="1" x14ac:dyDescent="0.2">
      <c r="A81" s="7"/>
      <c r="K81" s="19"/>
      <c r="L81" s="20"/>
    </row>
    <row r="82" spans="1:12" s="17" customFormat="1" ht="22.25" customHeight="1" x14ac:dyDescent="0.2">
      <c r="A82" s="7"/>
      <c r="K82" s="19"/>
      <c r="L82" s="20"/>
    </row>
    <row r="83" spans="1:12" s="17" customFormat="1" ht="22.25" customHeight="1" x14ac:dyDescent="0.2">
      <c r="A83" s="7"/>
      <c r="K83" s="19"/>
      <c r="L83" s="20"/>
    </row>
    <row r="84" spans="1:12" s="17" customFormat="1" ht="22.25" customHeight="1" x14ac:dyDescent="0.2">
      <c r="A84" s="7"/>
      <c r="K84" s="19"/>
      <c r="L84" s="20"/>
    </row>
    <row r="85" spans="1:12" s="17" customFormat="1" ht="22.25" customHeight="1" x14ac:dyDescent="0.2">
      <c r="A85" s="7"/>
      <c r="K85" s="19"/>
      <c r="L85" s="20"/>
    </row>
    <row r="86" spans="1:12" s="17" customFormat="1" ht="22.25" customHeight="1" x14ac:dyDescent="0.2">
      <c r="A86" s="7"/>
      <c r="K86" s="19"/>
      <c r="L86" s="20"/>
    </row>
    <row r="87" spans="1:12" s="17" customFormat="1" ht="22.25" customHeight="1" x14ac:dyDescent="0.2">
      <c r="A87" s="7"/>
      <c r="K87" s="19"/>
      <c r="L87" s="20"/>
    </row>
    <row r="88" spans="1:12" s="17" customFormat="1" ht="22.25" customHeight="1" x14ac:dyDescent="0.2">
      <c r="A88" s="7"/>
      <c r="K88" s="19"/>
      <c r="L88" s="20"/>
    </row>
    <row r="89" spans="1:12" s="17" customFormat="1" ht="22.25" customHeight="1" x14ac:dyDescent="0.2">
      <c r="A89" s="7"/>
    </row>
    <row r="90" spans="1:12" s="17" customFormat="1" ht="22.25" customHeight="1" x14ac:dyDescent="0.2">
      <c r="A90" s="7"/>
    </row>
    <row r="91" spans="1:12" s="17" customFormat="1" ht="22.25" customHeight="1" x14ac:dyDescent="0.2">
      <c r="A91" s="7"/>
    </row>
    <row r="92" spans="1:12" s="17" customFormat="1" ht="22.25" customHeight="1" x14ac:dyDescent="0.2">
      <c r="A92" s="7"/>
    </row>
    <row r="93" spans="1:12" s="17" customFormat="1" ht="22.25" customHeight="1" x14ac:dyDescent="0.2">
      <c r="A93" s="7"/>
    </row>
    <row r="94" spans="1:12" s="17" customFormat="1" ht="22.25" customHeight="1" x14ac:dyDescent="0.2">
      <c r="A94" s="7"/>
    </row>
    <row r="95" spans="1:12" s="17" customFormat="1" ht="22.25" customHeight="1" x14ac:dyDescent="0.2">
      <c r="A95" s="7"/>
      <c r="K95" s="19"/>
      <c r="L95" s="20"/>
    </row>
    <row r="96" spans="1:12" s="17" customFormat="1" ht="22.25" customHeight="1" x14ac:dyDescent="0.2">
      <c r="A96" s="7"/>
      <c r="K96" s="19"/>
      <c r="L96" s="20"/>
    </row>
    <row r="97" spans="1:12" s="17" customFormat="1" ht="22.25" customHeight="1" x14ac:dyDescent="0.2">
      <c r="A97" s="7"/>
      <c r="K97" s="19"/>
      <c r="L97" s="20"/>
    </row>
    <row r="98" spans="1:12" s="17" customFormat="1" ht="22.25" customHeight="1" x14ac:dyDescent="0.2">
      <c r="A98" s="7"/>
      <c r="K98" s="19"/>
      <c r="L98" s="20"/>
    </row>
    <row r="99" spans="1:12" s="17" customFormat="1" ht="22.25" customHeight="1" x14ac:dyDescent="0.2">
      <c r="A99" s="7"/>
      <c r="K99" s="19"/>
      <c r="L99" s="20"/>
    </row>
    <row r="100" spans="1:12" s="17" customFormat="1" ht="22.25" customHeight="1" x14ac:dyDescent="0.2">
      <c r="A100" s="7"/>
      <c r="K100" s="19"/>
      <c r="L100" s="20"/>
    </row>
    <row r="101" spans="1:12" s="17" customFormat="1" ht="22.25" customHeight="1" x14ac:dyDescent="0.2">
      <c r="A101" s="9"/>
      <c r="K101" s="19"/>
      <c r="L101" s="20"/>
    </row>
    <row r="102" spans="1:12" s="17" customFormat="1" ht="22.25" customHeight="1" x14ac:dyDescent="0.2">
      <c r="A102" s="9"/>
      <c r="K102" s="19"/>
      <c r="L102" s="20"/>
    </row>
    <row r="103" spans="1:12" s="17" customFormat="1" ht="22.25" customHeight="1" x14ac:dyDescent="0.2">
      <c r="A103" s="9"/>
    </row>
    <row r="104" spans="1:12" s="17" customFormat="1" ht="22.25" customHeight="1" x14ac:dyDescent="0.2">
      <c r="A104" s="9"/>
    </row>
    <row r="105" spans="1:12" s="17" customFormat="1" ht="22.25" customHeight="1" x14ac:dyDescent="0.2">
      <c r="A105" s="9"/>
    </row>
    <row r="106" spans="1:12" s="17" customFormat="1" ht="22.25" customHeight="1" x14ac:dyDescent="0.2">
      <c r="A106" s="9"/>
    </row>
    <row r="107" spans="1:12" s="17" customFormat="1" ht="22.25" customHeight="1" x14ac:dyDescent="0.2">
      <c r="A107" s="9"/>
    </row>
    <row r="108" spans="1:12" s="17" customFormat="1" ht="22.25" customHeight="1" x14ac:dyDescent="0.2">
      <c r="A108" s="9"/>
    </row>
    <row r="109" spans="1:12" s="17" customFormat="1" ht="22.25" customHeight="1" x14ac:dyDescent="0.2">
      <c r="A109" s="9"/>
    </row>
    <row r="110" spans="1:12" s="17" customFormat="1" ht="22.25" customHeight="1" x14ac:dyDescent="0.2">
      <c r="A110" s="9"/>
    </row>
    <row r="111" spans="1:12" s="17" customFormat="1" ht="22.25" customHeight="1" x14ac:dyDescent="0.2">
      <c r="A111" s="9"/>
    </row>
    <row r="112" spans="1:12" s="17" customFormat="1" ht="22.25" customHeight="1" x14ac:dyDescent="0.2">
      <c r="A112" s="9"/>
    </row>
    <row r="113" spans="1:1" s="17" customFormat="1" ht="22.25" customHeight="1" x14ac:dyDescent="0.15">
      <c r="A113" s="10"/>
    </row>
    <row r="114" spans="1:1" s="17" customFormat="1" ht="22.25" customHeight="1" x14ac:dyDescent="0.15">
      <c r="A114" s="10"/>
    </row>
    <row r="115" spans="1:1" s="17" customFormat="1" ht="22.25" customHeight="1" x14ac:dyDescent="0.15">
      <c r="A115" s="10"/>
    </row>
    <row r="116" spans="1:1" s="17" customFormat="1" ht="22.25" customHeight="1" x14ac:dyDescent="0.15">
      <c r="A116" s="10"/>
    </row>
    <row r="117" spans="1:1" s="17" customFormat="1" ht="22.25" customHeight="1" x14ac:dyDescent="0.15">
      <c r="A117" s="10"/>
    </row>
    <row r="118" spans="1:1" s="17" customFormat="1" ht="22.25" customHeight="1" x14ac:dyDescent="0.15">
      <c r="A118" s="10"/>
    </row>
    <row r="119" spans="1:1" s="17" customFormat="1" ht="22.25" customHeight="1" x14ac:dyDescent="0.15">
      <c r="A119" s="10"/>
    </row>
    <row r="120" spans="1:1" s="17" customFormat="1" ht="22.25" customHeight="1" x14ac:dyDescent="0.15">
      <c r="A120" s="10"/>
    </row>
    <row r="121" spans="1:1" s="17" customFormat="1" ht="22.25" customHeight="1" x14ac:dyDescent="0.15">
      <c r="A121" s="10"/>
    </row>
    <row r="122" spans="1:1" s="17" customFormat="1" ht="22.25" customHeight="1" x14ac:dyDescent="0.15">
      <c r="A122" s="10"/>
    </row>
    <row r="123" spans="1:1" s="17" customFormat="1" ht="22.25" customHeight="1" x14ac:dyDescent="0.15">
      <c r="A123" s="10"/>
    </row>
    <row r="124" spans="1:1" s="17" customFormat="1" ht="22.25" customHeight="1" x14ac:dyDescent="0.15">
      <c r="A124" s="10"/>
    </row>
    <row r="125" spans="1:1" s="17" customFormat="1" ht="22.25" customHeight="1" x14ac:dyDescent="0.15">
      <c r="A125" s="10"/>
    </row>
    <row r="126" spans="1:1" s="17" customFormat="1" ht="22.25" customHeight="1" x14ac:dyDescent="0.15">
      <c r="A126" s="10"/>
    </row>
    <row r="127" spans="1:1" s="17" customFormat="1" ht="22.25" customHeight="1" x14ac:dyDescent="0.15">
      <c r="A127" s="10"/>
    </row>
    <row r="128" spans="1:1" s="17" customFormat="1" ht="22.25" customHeight="1" x14ac:dyDescent="0.15">
      <c r="A128" s="10"/>
    </row>
    <row r="129" spans="1:1" s="17" customFormat="1" ht="22.25" customHeight="1" x14ac:dyDescent="0.15">
      <c r="A129" s="10"/>
    </row>
    <row r="130" spans="1:1" s="17" customFormat="1" ht="22.25" customHeight="1" x14ac:dyDescent="0.15">
      <c r="A130" s="10"/>
    </row>
    <row r="131" spans="1:1" s="17" customFormat="1" ht="22.25" customHeight="1" x14ac:dyDescent="0.15">
      <c r="A131" s="10"/>
    </row>
    <row r="132" spans="1:1" s="17" customFormat="1" ht="22.25" customHeight="1" x14ac:dyDescent="0.15">
      <c r="A132" s="10"/>
    </row>
    <row r="133" spans="1:1" s="17" customFormat="1" ht="22.25" customHeight="1" x14ac:dyDescent="0.15">
      <c r="A133" s="10"/>
    </row>
    <row r="134" spans="1:1" s="17" customFormat="1" ht="22.25" customHeight="1" x14ac:dyDescent="0.15">
      <c r="A134" s="10"/>
    </row>
    <row r="135" spans="1:1" s="17" customFormat="1" ht="22.25" customHeight="1" x14ac:dyDescent="0.15">
      <c r="A135" s="10"/>
    </row>
    <row r="136" spans="1:1" s="17" customFormat="1" ht="22.25" customHeight="1" x14ac:dyDescent="0.15">
      <c r="A136" s="10"/>
    </row>
    <row r="137" spans="1:1" s="17" customFormat="1" ht="22.25" customHeight="1" x14ac:dyDescent="0.15">
      <c r="A137" s="10"/>
    </row>
    <row r="138" spans="1:1" s="17" customFormat="1" ht="22.25" customHeight="1" x14ac:dyDescent="0.15">
      <c r="A138" s="10"/>
    </row>
    <row r="139" spans="1:1" s="17" customFormat="1" ht="22.25" customHeight="1" x14ac:dyDescent="0.15">
      <c r="A139" s="10"/>
    </row>
    <row r="140" spans="1:1" s="17" customFormat="1" ht="22.25" customHeight="1" x14ac:dyDescent="0.15">
      <c r="A140" s="10"/>
    </row>
    <row r="141" spans="1:1" s="17" customFormat="1" ht="22.25" customHeight="1" x14ac:dyDescent="0.15">
      <c r="A141" s="10"/>
    </row>
    <row r="142" spans="1:1" s="17" customFormat="1" ht="22.25" customHeight="1" x14ac:dyDescent="0.15">
      <c r="A142" s="10"/>
    </row>
    <row r="143" spans="1:1" s="17" customFormat="1" ht="22.25" customHeight="1" x14ac:dyDescent="0.15">
      <c r="A143" s="10"/>
    </row>
    <row r="144" spans="1:1" s="17" customFormat="1" ht="22.25" customHeight="1" x14ac:dyDescent="0.15">
      <c r="A144" s="8"/>
    </row>
    <row r="145" spans="1:1" s="17" customFormat="1" ht="22.25" customHeight="1" x14ac:dyDescent="0.15">
      <c r="A145" s="8"/>
    </row>
    <row r="146" spans="1:1" s="17" customFormat="1" ht="22.25" customHeight="1" x14ac:dyDescent="0.15">
      <c r="A146" s="8"/>
    </row>
    <row r="147" spans="1:1" s="17" customFormat="1" ht="22.25" customHeight="1" x14ac:dyDescent="0.15">
      <c r="A147" s="8"/>
    </row>
    <row r="148" spans="1:1" s="17" customFormat="1" ht="22.25" customHeight="1" x14ac:dyDescent="0.15">
      <c r="A148" s="8"/>
    </row>
    <row r="149" spans="1:1" s="17" customFormat="1" ht="22.25" customHeight="1" x14ac:dyDescent="0.15">
      <c r="A149" s="8"/>
    </row>
    <row r="150" spans="1:1" s="17" customFormat="1" ht="22.25" customHeight="1" x14ac:dyDescent="0.15">
      <c r="A150" s="8"/>
    </row>
    <row r="151" spans="1:1" s="17" customFormat="1" ht="22.25" customHeight="1" x14ac:dyDescent="0.15">
      <c r="A151" s="8"/>
    </row>
    <row r="152" spans="1:1" s="17" customFormat="1" ht="22.25" customHeight="1" x14ac:dyDescent="0.15">
      <c r="A152" s="8"/>
    </row>
    <row r="153" spans="1:1" s="17" customFormat="1" ht="22.25" customHeight="1" x14ac:dyDescent="0.15">
      <c r="A153" s="8"/>
    </row>
    <row r="154" spans="1:1" s="17" customFormat="1" ht="22.25" customHeight="1" x14ac:dyDescent="0.15">
      <c r="A154" s="8"/>
    </row>
    <row r="155" spans="1:1" s="17" customFormat="1" ht="22.25" customHeight="1" x14ac:dyDescent="0.15">
      <c r="A155" s="8"/>
    </row>
    <row r="156" spans="1:1" s="17" customFormat="1" ht="22.25" customHeight="1" x14ac:dyDescent="0.15">
      <c r="A156" s="8"/>
    </row>
    <row r="157" spans="1:1" s="17" customFormat="1" ht="22.25" customHeight="1" x14ac:dyDescent="0.15">
      <c r="A157" s="8"/>
    </row>
    <row r="158" spans="1:1" s="17" customFormat="1" ht="22.25" customHeight="1" x14ac:dyDescent="0.15">
      <c r="A158" s="8"/>
    </row>
    <row r="159" spans="1:1" s="17" customFormat="1" ht="22.25" customHeight="1" x14ac:dyDescent="0.15">
      <c r="A159" s="8"/>
    </row>
    <row r="160" spans="1:1" s="17" customFormat="1" ht="22.25" customHeight="1" x14ac:dyDescent="0.15">
      <c r="A160" s="8"/>
    </row>
    <row r="161" spans="1:10" s="17" customFormat="1" ht="22.25" customHeight="1" x14ac:dyDescent="0.15">
      <c r="A161" s="8"/>
    </row>
    <row r="162" spans="1:10" s="17" customFormat="1" ht="22.25" customHeight="1" x14ac:dyDescent="0.15">
      <c r="A162" s="8"/>
    </row>
    <row r="163" spans="1:10" s="17" customFormat="1" ht="22.25" customHeight="1" x14ac:dyDescent="0.15">
      <c r="A163" s="8"/>
    </row>
    <row r="164" spans="1:10" s="17" customFormat="1" ht="22.25" customHeight="1" x14ac:dyDescent="0.15">
      <c r="A164" s="8"/>
    </row>
    <row r="165" spans="1:10" s="17" customFormat="1" ht="22.25" customHeight="1" x14ac:dyDescent="0.15">
      <c r="A165" s="8"/>
    </row>
    <row r="166" spans="1:10" s="17" customFormat="1" ht="22.25" customHeight="1" x14ac:dyDescent="0.15">
      <c r="A166" s="8"/>
      <c r="B166" s="11"/>
      <c r="C166" s="11"/>
      <c r="D166" s="11"/>
      <c r="E166" s="11"/>
      <c r="F166" s="11"/>
      <c r="G166" s="11"/>
      <c r="H166" s="11"/>
      <c r="I166" s="11"/>
      <c r="J166" s="11"/>
    </row>
    <row r="167" spans="1:10" ht="22.25" customHeight="1" x14ac:dyDescent="0.15">
      <c r="A167" s="8"/>
    </row>
    <row r="168" spans="1:10" ht="22.25" customHeight="1" x14ac:dyDescent="0.15">
      <c r="A168" s="8"/>
    </row>
    <row r="169" spans="1:10" ht="22.25" customHeight="1" x14ac:dyDescent="0.15">
      <c r="A169" s="8"/>
    </row>
    <row r="170" spans="1:10" ht="22.25" customHeight="1" x14ac:dyDescent="0.15">
      <c r="A170" s="8"/>
    </row>
    <row r="171" spans="1:10" ht="22.25" customHeight="1" x14ac:dyDescent="0.15">
      <c r="A171" s="8"/>
    </row>
    <row r="172" spans="1:10" ht="22.25" customHeight="1" x14ac:dyDescent="0.15">
      <c r="A172" s="8"/>
    </row>
    <row r="173" spans="1:10" ht="22.25" customHeight="1" x14ac:dyDescent="0.15">
      <c r="A173" s="8" t="s">
        <v>0</v>
      </c>
    </row>
    <row r="174" spans="1:10" ht="22.25" customHeight="1" x14ac:dyDescent="0.15">
      <c r="A174" s="6" t="s">
        <v>8</v>
      </c>
    </row>
    <row r="175" spans="1:10" ht="22.25" customHeight="1" x14ac:dyDescent="0.15">
      <c r="A175" s="6" t="str">
        <f>"Accrued interest from "&amp;A173&amp;" Convertible Note"</f>
        <v>Accrued interest from Series A Convertible Note</v>
      </c>
    </row>
    <row r="176" spans="1:10" ht="22.25" customHeight="1" x14ac:dyDescent="0.15">
      <c r="A176" s="6" t="str">
        <f>"Applicable Valuation for "&amp;A173&amp;" Convertible Note/SAFE"</f>
        <v>Applicable Valuation for Series A Convertible Note/SAFE</v>
      </c>
    </row>
    <row r="177" spans="1:1" ht="22.25" customHeight="1" x14ac:dyDescent="0.15">
      <c r="A177" s="6" t="str">
        <f>"Converting Capital for "&amp;A173&amp;" Convertible Note/SAFE"</f>
        <v>Converting Capital for Series A Convertible Note/SAFE</v>
      </c>
    </row>
    <row r="178" spans="1:1" ht="22.25" customHeight="1" x14ac:dyDescent="0.15">
      <c r="A178" s="10"/>
    </row>
    <row r="179" spans="1:1" ht="22.25" customHeight="1" x14ac:dyDescent="0.15">
      <c r="A179" s="8" t="s">
        <v>1</v>
      </c>
    </row>
    <row r="180" spans="1:1" ht="22.25" customHeight="1" x14ac:dyDescent="0.15">
      <c r="A180" s="6" t="s">
        <v>8</v>
      </c>
    </row>
    <row r="181" spans="1:1" ht="22.25" customHeight="1" x14ac:dyDescent="0.15">
      <c r="A181" s="6" t="str">
        <f>"Accrued interest from "&amp;A179&amp;" Convertible Note"</f>
        <v>Accrued interest from Series B Convertible Note</v>
      </c>
    </row>
    <row r="182" spans="1:1" ht="22.25" customHeight="1" x14ac:dyDescent="0.15">
      <c r="A182" s="6" t="str">
        <f>"Applicable Valuation for "&amp;A179&amp;" Convertible Note/SAFE"</f>
        <v>Applicable Valuation for Series B Convertible Note/SAFE</v>
      </c>
    </row>
    <row r="183" spans="1:1" ht="22.25" customHeight="1" x14ac:dyDescent="0.15">
      <c r="A183" s="6" t="str">
        <f>"Converting Capital for "&amp;A179&amp;" Convertible Note/SAFE"</f>
        <v>Converting Capital for Series B Convertible Note/SAFE</v>
      </c>
    </row>
    <row r="184" spans="1:1" ht="22.25" customHeight="1" x14ac:dyDescent="0.15">
      <c r="A184" s="6"/>
    </row>
  </sheetData>
  <mergeCells count="6">
    <mergeCell ref="F4:G4"/>
    <mergeCell ref="H4:I4"/>
    <mergeCell ref="B17:B18"/>
    <mergeCell ref="C17:D17"/>
    <mergeCell ref="E17:F17"/>
    <mergeCell ref="G17:I17"/>
  </mergeCells>
  <dataValidations count="3">
    <dataValidation showInputMessage="1" showErrorMessage="1" error="Sum of shares must be equal to 100%" sqref="C20:E21" xr:uid="{50A6B561-F886-46FC-B81D-0AB3D917232F}"/>
    <dataValidation allowBlank="1" showInputMessage="1" showErrorMessage="1" error="Sum of shares must be equal to 100%" sqref="C22:I22 D25:I25 D28:I28 E20:E22" xr:uid="{B1589808-61DA-4CD1-9CA3-F8E661929BF0}"/>
    <dataValidation allowBlank="1" showInputMessage="1" showErrorMessage="1" prompt="Shareholder" sqref="B25 B28 B20:B22" xr:uid="{ED7EE22F-AF51-42AB-BF16-79D0AFEF721E}"/>
  </dataValidations>
  <pageMargins left="0.75" right="0.75" top="1" bottom="1" header="0.5" footer="0.5"/>
  <pageSetup paperSize="9" scale="54" fitToHeight="0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E639A6BB7EE5488CED22791CBE3A4D" ma:contentTypeVersion="4" ma:contentTypeDescription="Create a new document." ma:contentTypeScope="" ma:versionID="9efde247dc1f169bed2d1375b3d4d4fe">
  <xsd:schema xmlns:xsd="http://www.w3.org/2001/XMLSchema" xmlns:xs="http://www.w3.org/2001/XMLSchema" xmlns:p="http://schemas.microsoft.com/office/2006/metadata/properties" xmlns:ns3="f7b3cb0c-213f-4a07-9c04-e92d0b93931f" targetNamespace="http://schemas.microsoft.com/office/2006/metadata/properties" ma:root="true" ma:fieldsID="da5fdcc844229324ecc605dfd353965c" ns3:_="">
    <xsd:import namespace="f7b3cb0c-213f-4a07-9c04-e92d0b9393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3cb0c-213f-4a07-9c04-e92d0b9393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9E89E8-9836-4E07-8EA7-72BC5CB0D1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3081A3-5ED6-4BCF-B60A-5CCD61E468B1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f7b3cb0c-213f-4a07-9c04-e92d0b93931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FF05AAC-6DE5-4F7D-96E0-8D2EB24540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b3cb0c-213f-4a07-9c04-e92d0b9393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Incorporation</vt:lpstr>
      <vt:lpstr>Seed Round</vt:lpstr>
      <vt:lpstr>Series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Hulme</dc:creator>
  <cp:lastModifiedBy>Pettinato Lucio, Mauricio</cp:lastModifiedBy>
  <cp:lastPrinted>2023-11-03T16:41:07Z</cp:lastPrinted>
  <dcterms:created xsi:type="dcterms:W3CDTF">2011-05-28T11:03:23Z</dcterms:created>
  <dcterms:modified xsi:type="dcterms:W3CDTF">2024-10-14T10:14:33Z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0x0101000BE639A6BB7EE5488CED22791CBE3A4D</vt:lpwstr>
  </property>
</Properties>
</file>