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sr212_newcastle_ac_uk/Documents/Books/Bloomsbury ed 3/Website/xlsx versions/"/>
    </mc:Choice>
  </mc:AlternateContent>
  <xr:revisionPtr revIDLastSave="0" documentId="8_{A3184B6B-39A4-427B-9642-A661D06DBA5E}" xr6:coauthVersionLast="47" xr6:coauthVersionMax="47" xr10:uidLastSave="{00000000-0000-0000-0000-000000000000}"/>
  <bookViews>
    <workbookView xWindow="390" yWindow="390" windowWidth="21600" windowHeight="113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N16" i="1"/>
  <c r="N17" i="1"/>
  <c r="N18" i="1"/>
  <c r="N19" i="1"/>
  <c r="N20" i="1"/>
  <c r="N21" i="1"/>
  <c r="N22" i="1"/>
  <c r="N23" i="1"/>
  <c r="N15" i="1"/>
  <c r="M16" i="1"/>
  <c r="M17" i="1"/>
  <c r="M18" i="1"/>
  <c r="M19" i="1"/>
  <c r="M20" i="1"/>
  <c r="M21" i="1"/>
  <c r="M22" i="1"/>
  <c r="M23" i="1"/>
  <c r="M15" i="1"/>
  <c r="L15" i="1"/>
  <c r="L16" i="1"/>
  <c r="L17" i="1"/>
  <c r="L18" i="1"/>
  <c r="L19" i="1"/>
  <c r="L20" i="1"/>
  <c r="O20" i="1" s="1"/>
  <c r="L21" i="1"/>
  <c r="L22" i="1"/>
  <c r="O22" i="1" s="1"/>
  <c r="L23" i="1"/>
  <c r="L14" i="1"/>
  <c r="K15" i="1"/>
  <c r="P15" i="1" s="1"/>
  <c r="K16" i="1"/>
  <c r="P16" i="1" s="1"/>
  <c r="K17" i="1"/>
  <c r="P17" i="1" s="1"/>
  <c r="K18" i="1"/>
  <c r="P18" i="1" s="1"/>
  <c r="K19" i="1"/>
  <c r="P19" i="1" s="1"/>
  <c r="K20" i="1"/>
  <c r="K21" i="1"/>
  <c r="O21" i="1" s="1"/>
  <c r="Q21" i="1" s="1"/>
  <c r="K22" i="1"/>
  <c r="P22" i="1" s="1"/>
  <c r="K23" i="1"/>
  <c r="O23" i="1" s="1"/>
  <c r="K14" i="1"/>
  <c r="D14" i="1"/>
  <c r="F16" i="1" s="1"/>
  <c r="E30" i="1" s="1"/>
  <c r="F30" i="1" s="1"/>
  <c r="D15" i="1"/>
  <c r="B29" i="1"/>
  <c r="C29" i="1"/>
  <c r="D29" i="1"/>
  <c r="D16" i="1"/>
  <c r="B30" i="1"/>
  <c r="C30" i="1"/>
  <c r="D30" i="1"/>
  <c r="D17" i="1"/>
  <c r="B31" i="1"/>
  <c r="C31" i="1"/>
  <c r="D31" i="1"/>
  <c r="D18" i="1"/>
  <c r="E18" i="1"/>
  <c r="B32" i="1"/>
  <c r="D32" i="1" s="1"/>
  <c r="C32" i="1"/>
  <c r="D19" i="1"/>
  <c r="B33" i="1"/>
  <c r="D33" i="1" s="1"/>
  <c r="C33" i="1"/>
  <c r="D20" i="1"/>
  <c r="B34" i="1"/>
  <c r="C34" i="1"/>
  <c r="D21" i="1"/>
  <c r="B35" i="1"/>
  <c r="D35" i="1"/>
  <c r="C35" i="1"/>
  <c r="D22" i="1"/>
  <c r="B36" i="1"/>
  <c r="C36" i="1"/>
  <c r="D36" i="1"/>
  <c r="D23" i="1"/>
  <c r="F23" i="1"/>
  <c r="E37" i="1" s="1"/>
  <c r="B37" i="1"/>
  <c r="D37" i="1" s="1"/>
  <c r="C37" i="1"/>
  <c r="F21" i="1"/>
  <c r="E35" i="1" s="1"/>
  <c r="F35" i="1" s="1"/>
  <c r="D34" i="1"/>
  <c r="E20" i="1"/>
  <c r="E23" i="1"/>
  <c r="E15" i="1"/>
  <c r="G23" i="1"/>
  <c r="I23" i="1" s="1"/>
  <c r="H23" i="1"/>
  <c r="F37" i="1" l="1"/>
  <c r="Q22" i="1"/>
  <c r="H15" i="1"/>
  <c r="F15" i="1"/>
  <c r="E29" i="1" s="1"/>
  <c r="F29" i="1" s="1"/>
  <c r="P23" i="1"/>
  <c r="Q23" i="1" s="1"/>
  <c r="E16" i="1"/>
  <c r="O19" i="1"/>
  <c r="Q19" i="1" s="1"/>
  <c r="P20" i="1"/>
  <c r="Q20" i="1" s="1"/>
  <c r="O18" i="1"/>
  <c r="Q18" i="1" s="1"/>
  <c r="H20" i="1"/>
  <c r="E19" i="1"/>
  <c r="F20" i="1"/>
  <c r="E34" i="1" s="1"/>
  <c r="F34" i="1" s="1"/>
  <c r="F19" i="1"/>
  <c r="E33" i="1" s="1"/>
  <c r="F33" i="1" s="1"/>
  <c r="E14" i="1"/>
  <c r="O15" i="1"/>
  <c r="Q15" i="1" s="1"/>
  <c r="O17" i="1"/>
  <c r="Q17" i="1" s="1"/>
  <c r="E21" i="1"/>
  <c r="O16" i="1"/>
  <c r="Q16" i="1" s="1"/>
  <c r="F18" i="1"/>
  <c r="E32" i="1" s="1"/>
  <c r="F32" i="1" s="1"/>
  <c r="F22" i="1"/>
  <c r="E36" i="1" s="1"/>
  <c r="F36" i="1" s="1"/>
  <c r="F17" i="1"/>
  <c r="E31" i="1" s="1"/>
  <c r="F31" i="1" s="1"/>
  <c r="E22" i="1"/>
  <c r="E17" i="1"/>
  <c r="G19" i="1" l="1"/>
  <c r="H19" i="1"/>
  <c r="H21" i="1"/>
  <c r="G21" i="1"/>
  <c r="I21" i="1" s="1"/>
  <c r="G20" i="1"/>
  <c r="I20" i="1" s="1"/>
  <c r="G17" i="1"/>
  <c r="I17" i="1" s="1"/>
  <c r="H17" i="1"/>
  <c r="H22" i="1"/>
  <c r="G22" i="1"/>
  <c r="G16" i="1"/>
  <c r="H16" i="1"/>
  <c r="G18" i="1"/>
  <c r="H18" i="1"/>
  <c r="G15" i="1"/>
  <c r="I15" i="1" s="1"/>
  <c r="I18" i="1" l="1"/>
  <c r="I16" i="1"/>
  <c r="I22" i="1"/>
  <c r="I19" i="1"/>
</calcChain>
</file>

<file path=xl/sharedStrings.xml><?xml version="1.0" encoding="utf-8"?>
<sst xmlns="http://schemas.openxmlformats.org/spreadsheetml/2006/main" count="48" uniqueCount="30">
  <si>
    <t>Replication</t>
  </si>
  <si>
    <t>Difference</t>
  </si>
  <si>
    <t>SD</t>
  </si>
  <si>
    <t>n/a</t>
  </si>
  <si>
    <t>Significance level</t>
  </si>
  <si>
    <t xml:space="preserve">   Confidence interval</t>
  </si>
  <si>
    <t xml:space="preserve">Comparison of Two Scenarios </t>
  </si>
  <si>
    <t>Lower interval</t>
  </si>
  <si>
    <t>Upper interval</t>
  </si>
  <si>
    <t>Scenario 1 result</t>
  </si>
  <si>
    <t>Scenario 2 result</t>
  </si>
  <si>
    <t>2. Copy formula down columns if required</t>
  </si>
  <si>
    <t>Cum. mean difference</t>
  </si>
  <si>
    <t>1. Enter scenario results in column B and C</t>
  </si>
  <si>
    <t>Conclusion</t>
  </si>
  <si>
    <t>Scenario 1 SD</t>
  </si>
  <si>
    <t>Scenario 2 SD</t>
  </si>
  <si>
    <t>Variance of Scen 1 + Scen 2</t>
  </si>
  <si>
    <t>Variance of differences</t>
  </si>
  <si>
    <t>Result</t>
  </si>
  <si>
    <t>Common Random Number Check</t>
  </si>
  <si>
    <t>Paired-t confidence interval</t>
  </si>
  <si>
    <t>Confidence interval for independent samples</t>
  </si>
  <si>
    <t>Cum. mean Scen 1</t>
  </si>
  <si>
    <t>Cum. mean Scen 2</t>
  </si>
  <si>
    <t>SD Scen 1</t>
  </si>
  <si>
    <t>SD Scen 2</t>
  </si>
  <si>
    <t>3. Result for paired-t reported in column I and for independent samples in column Q</t>
  </si>
  <si>
    <t>4. Check that variance is reduced by use of common random numbers in column F, row 28 on</t>
  </si>
  <si>
    <t>5. If variance reduced, use paired-t result, if variance not reduced, use independent samples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</si>
</sst>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4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165" fontId="2" fillId="2" borderId="0" xfId="0" applyNumberFormat="1" applyFont="1" applyFill="1"/>
    <xf numFmtId="0" fontId="2" fillId="0" borderId="1" xfId="0" applyFont="1" applyBorder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2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0" fillId="3" borderId="0" xfId="0" applyNumberFormat="1" applyFill="1"/>
    <xf numFmtId="165" fontId="2" fillId="0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/>
  </sheetViews>
  <sheetFormatPr defaultRowHeight="12.75" x14ac:dyDescent="0.2"/>
  <cols>
    <col min="1" max="1" width="12" style="2" customWidth="1"/>
    <col min="2" max="2" width="10.5703125" style="2" customWidth="1"/>
    <col min="3" max="4" width="11.140625" style="2" customWidth="1"/>
    <col min="5" max="5" width="11.42578125" style="2" customWidth="1"/>
    <col min="6" max="6" width="10.140625" style="2" customWidth="1"/>
    <col min="7" max="7" width="11.42578125" style="2" customWidth="1"/>
    <col min="8" max="8" width="11.140625" style="2" customWidth="1"/>
    <col min="9" max="9" width="12" style="2" customWidth="1"/>
    <col min="10" max="12" width="9.140625" style="2"/>
    <col min="13" max="13" width="10.7109375" style="2" customWidth="1"/>
    <col min="14" max="14" width="11" style="2" customWidth="1"/>
    <col min="15" max="15" width="11.5703125" style="2" customWidth="1"/>
    <col min="16" max="16" width="10.85546875" style="2" customWidth="1"/>
    <col min="17" max="17" width="11.42578125" style="2" customWidth="1"/>
    <col min="18" max="16384" width="9.140625" style="2"/>
  </cols>
  <sheetData>
    <row r="1" spans="1:17" ht="18" x14ac:dyDescent="0.25">
      <c r="A1" s="1" t="s">
        <v>6</v>
      </c>
    </row>
    <row r="2" spans="1:17" ht="12.75" customHeight="1" x14ac:dyDescent="0.25">
      <c r="A2" s="1"/>
    </row>
    <row r="3" spans="1:17" ht="12.75" customHeight="1" x14ac:dyDescent="0.2">
      <c r="A3" s="2" t="s">
        <v>13</v>
      </c>
    </row>
    <row r="4" spans="1:17" ht="12.75" customHeight="1" x14ac:dyDescent="0.2">
      <c r="A4" s="2" t="s">
        <v>11</v>
      </c>
    </row>
    <row r="5" spans="1:17" ht="12.75" customHeight="1" x14ac:dyDescent="0.2">
      <c r="A5" s="2" t="s">
        <v>27</v>
      </c>
    </row>
    <row r="6" spans="1:17" ht="12.75" customHeight="1" x14ac:dyDescent="0.2">
      <c r="A6" s="2" t="s">
        <v>28</v>
      </c>
    </row>
    <row r="7" spans="1:17" ht="12.75" customHeight="1" x14ac:dyDescent="0.2">
      <c r="A7" s="2" t="s">
        <v>29</v>
      </c>
    </row>
    <row r="8" spans="1:17" ht="12.75" customHeight="1" x14ac:dyDescent="0.2"/>
    <row r="9" spans="1:17" ht="25.5" x14ac:dyDescent="0.2">
      <c r="G9" s="3" t="s">
        <v>4</v>
      </c>
      <c r="H9" s="4">
        <v>0.05</v>
      </c>
    </row>
    <row r="10" spans="1:17" x14ac:dyDescent="0.2">
      <c r="G10" s="3"/>
      <c r="H10" s="15"/>
    </row>
    <row r="11" spans="1:17" x14ac:dyDescent="0.2">
      <c r="D11" s="16" t="s">
        <v>21</v>
      </c>
      <c r="H11" s="15"/>
      <c r="K11" s="17" t="s">
        <v>22</v>
      </c>
    </row>
    <row r="12" spans="1:17" x14ac:dyDescent="0.2">
      <c r="G12" s="9" t="s">
        <v>5</v>
      </c>
      <c r="H12" s="5"/>
      <c r="O12" s="9" t="s">
        <v>5</v>
      </c>
      <c r="P12" s="5"/>
    </row>
    <row r="13" spans="1:17" ht="39" customHeight="1" x14ac:dyDescent="0.2">
      <c r="A13" s="10" t="s">
        <v>0</v>
      </c>
      <c r="B13" s="10" t="s">
        <v>9</v>
      </c>
      <c r="C13" s="10" t="s">
        <v>10</v>
      </c>
      <c r="D13" s="10" t="s">
        <v>1</v>
      </c>
      <c r="E13" s="10" t="s">
        <v>12</v>
      </c>
      <c r="F13" s="10" t="s">
        <v>2</v>
      </c>
      <c r="G13" s="10" t="s">
        <v>7</v>
      </c>
      <c r="H13" s="10" t="s">
        <v>8</v>
      </c>
      <c r="I13" s="10" t="s">
        <v>14</v>
      </c>
      <c r="J13" s="3"/>
      <c r="K13" s="18" t="s">
        <v>23</v>
      </c>
      <c r="L13" s="18" t="s">
        <v>24</v>
      </c>
      <c r="M13" s="18" t="s">
        <v>25</v>
      </c>
      <c r="N13" s="18" t="s">
        <v>26</v>
      </c>
      <c r="O13" s="10" t="s">
        <v>7</v>
      </c>
      <c r="P13" s="10" t="s">
        <v>8</v>
      </c>
      <c r="Q13" s="10" t="s">
        <v>14</v>
      </c>
    </row>
    <row r="14" spans="1:17" x14ac:dyDescent="0.2">
      <c r="A14" s="2">
        <v>1</v>
      </c>
      <c r="B14" s="14">
        <v>27.762880740255017</v>
      </c>
      <c r="C14" s="14">
        <v>29.886941235933548</v>
      </c>
      <c r="D14" s="6">
        <f t="shared" ref="D14:D23" si="0">B14-C14</f>
        <v>-2.1240604956785312</v>
      </c>
      <c r="E14" s="6">
        <f>AVERAGE($D$14:D14)</f>
        <v>-2.1240604956785312</v>
      </c>
      <c r="F14" s="11" t="s">
        <v>3</v>
      </c>
      <c r="G14" s="11" t="s">
        <v>3</v>
      </c>
      <c r="H14" s="11" t="s">
        <v>3</v>
      </c>
      <c r="I14" s="11" t="s">
        <v>3</v>
      </c>
      <c r="K14" s="6">
        <f>AVERAGE($B$14:B14)</f>
        <v>27.762880740255017</v>
      </c>
      <c r="L14" s="6">
        <f>AVERAGE($C$14:C14)</f>
        <v>29.886941235933548</v>
      </c>
      <c r="M14" s="11" t="s">
        <v>3</v>
      </c>
      <c r="N14" s="11" t="s">
        <v>3</v>
      </c>
      <c r="O14" s="11" t="s">
        <v>3</v>
      </c>
      <c r="P14" s="11" t="s">
        <v>3</v>
      </c>
      <c r="Q14" s="11" t="s">
        <v>3</v>
      </c>
    </row>
    <row r="15" spans="1:17" x14ac:dyDescent="0.2">
      <c r="A15" s="2">
        <v>2</v>
      </c>
      <c r="B15" s="14">
        <v>30.344269931744563</v>
      </c>
      <c r="C15" s="14">
        <v>34.271177979374961</v>
      </c>
      <c r="D15" s="6">
        <f t="shared" si="0"/>
        <v>-3.9269080476303984</v>
      </c>
      <c r="E15" s="6">
        <f>AVERAGE($D$14:D15)</f>
        <v>-3.0254842716544648</v>
      </c>
      <c r="F15" s="7">
        <f>STDEV($D$14:D15)</f>
        <v>1.2748057294307309</v>
      </c>
      <c r="G15" s="6">
        <f t="shared" ref="G15:G23" si="1">E15-TINV($H$9,A15-1)*F15/SQRT(A15)</f>
        <v>-14.479159323260351</v>
      </c>
      <c r="H15" s="6">
        <f t="shared" ref="H15:H23" si="2">E15+TINV($H$9,A15-1)*F15/SQRT(A15)</f>
        <v>8.4281907799514215</v>
      </c>
      <c r="I15" s="8" t="str">
        <f>IF(AND(G15&lt;0,H15&gt;0),"No difference",IF(AND(G15&lt;0,H15&lt;0),"S1&lt;S2","S1&gt;S2"))</f>
        <v>No difference</v>
      </c>
      <c r="K15" s="6">
        <f>AVERAGE($B$14:B15)</f>
        <v>29.053575335999788</v>
      </c>
      <c r="L15" s="6">
        <f>AVERAGE($C$14:C15)</f>
        <v>32.079059607654258</v>
      </c>
      <c r="M15" s="7">
        <f>STDEV($B$14:B15)</f>
        <v>1.8253178021839169</v>
      </c>
      <c r="N15" s="7">
        <f>STDEV($C$14:C15)</f>
        <v>3.1001235316146487</v>
      </c>
      <c r="O15" s="6">
        <f>K15-L15-TINV($H$9,2*A15-2)*SQRT((M15^2+N15^2)/A15)</f>
        <v>-13.970874247812194</v>
      </c>
      <c r="P15" s="6">
        <f>K15-L15+TINV($H$9,2*A15-2)*SQRT((M15^2+N15^2)/A15)</f>
        <v>7.9199057045032539</v>
      </c>
      <c r="Q15" s="8" t="str">
        <f>IF(AND(O15&lt;0,P15&gt;0),"No difference",IF(AND(O15&lt;0,P15&lt;0),"S1&lt;S2","S1&gt;S2"))</f>
        <v>No difference</v>
      </c>
    </row>
    <row r="16" spans="1:17" x14ac:dyDescent="0.2">
      <c r="A16" s="2">
        <v>3</v>
      </c>
      <c r="B16" s="14">
        <v>30.210400428840572</v>
      </c>
      <c r="C16" s="14">
        <v>31.268862754940272</v>
      </c>
      <c r="D16" s="6">
        <f t="shared" si="0"/>
        <v>-1.0584623260997006</v>
      </c>
      <c r="E16" s="6">
        <f>AVERAGE($D$14:D16)</f>
        <v>-2.3698102898028766</v>
      </c>
      <c r="F16" s="7">
        <f>STDEV($D$14:D16)</f>
        <v>1.4499275620961412</v>
      </c>
      <c r="G16" s="6">
        <f t="shared" si="1"/>
        <v>-5.9716300261121207</v>
      </c>
      <c r="H16" s="6">
        <f t="shared" si="2"/>
        <v>1.2320094465063676</v>
      </c>
      <c r="I16" s="8" t="str">
        <f t="shared" ref="I16:I23" si="3">IF(AND(G16&lt;0,H16&gt;0),"No difference",IF(AND(G16&lt;0,H16&lt;0),"S1&lt;S2","S1&gt;S2"))</f>
        <v>No difference</v>
      </c>
      <c r="K16" s="6">
        <f>AVERAGE($B$14:B16)</f>
        <v>29.439183700280051</v>
      </c>
      <c r="L16" s="6">
        <f>AVERAGE($C$14:C16)</f>
        <v>31.808993990082929</v>
      </c>
      <c r="M16" s="7">
        <f>STDEV($B$14:B16)</f>
        <v>1.453263214732093</v>
      </c>
      <c r="N16" s="7">
        <f>STDEV($C$14:C16)</f>
        <v>2.2414703364126836</v>
      </c>
      <c r="O16" s="6">
        <f t="shared" ref="O16:O23" si="4">K16-L16-TINV($H$9,2*A16-2)*SQRT((M16^2+N16^2)/A16)</f>
        <v>-6.6519501896917008</v>
      </c>
      <c r="P16" s="6">
        <f t="shared" ref="P16:P23" si="5">K16-L16+TINV($H$9,2*A16-2)*SQRT((M16^2+N16^2)/A16)</f>
        <v>1.912329610085945</v>
      </c>
      <c r="Q16" s="8" t="str">
        <f t="shared" ref="Q16:Q23" si="6">IF(AND(O16&lt;0,P16&gt;0),"No difference",IF(AND(O16&lt;0,P16&lt;0),"S1&lt;S2","S1&gt;S2"))</f>
        <v>No difference</v>
      </c>
    </row>
    <row r="17" spans="1:17" x14ac:dyDescent="0.2">
      <c r="A17" s="2">
        <v>4</v>
      </c>
      <c r="B17" s="14">
        <v>31.321911625868363</v>
      </c>
      <c r="C17" s="14">
        <v>33.48580100615402</v>
      </c>
      <c r="D17" s="6">
        <f t="shared" si="0"/>
        <v>-2.1638893802856565</v>
      </c>
      <c r="E17" s="6">
        <f>AVERAGE($D$14:D17)</f>
        <v>-2.3183300624235716</v>
      </c>
      <c r="F17" s="7">
        <f>STDEV($D$14:D17)</f>
        <v>1.1883297012171352</v>
      </c>
      <c r="G17" s="6">
        <f t="shared" si="1"/>
        <v>-4.2092277959722546</v>
      </c>
      <c r="H17" s="6">
        <f t="shared" si="2"/>
        <v>-0.42743232887488869</v>
      </c>
      <c r="I17" s="8" t="str">
        <f t="shared" si="3"/>
        <v>S1&lt;S2</v>
      </c>
      <c r="K17" s="6">
        <f>AVERAGE($B$14:B17)</f>
        <v>29.909865681677129</v>
      </c>
      <c r="L17" s="6">
        <f>AVERAGE($C$14:C17)</f>
        <v>32.228195744100702</v>
      </c>
      <c r="M17" s="7">
        <f>STDEV($B$14:B17)</f>
        <v>1.5146447629647319</v>
      </c>
      <c r="N17" s="7">
        <f>STDEV($C$14:C17)</f>
        <v>2.0130523974713053</v>
      </c>
      <c r="O17" s="6">
        <f t="shared" si="4"/>
        <v>-5.400499099797468</v>
      </c>
      <c r="P17" s="6">
        <f t="shared" si="5"/>
        <v>0.7638389749503216</v>
      </c>
      <c r="Q17" s="8" t="str">
        <f t="shared" si="6"/>
        <v>No difference</v>
      </c>
    </row>
    <row r="18" spans="1:17" x14ac:dyDescent="0.2">
      <c r="A18" s="2">
        <v>5</v>
      </c>
      <c r="B18" s="14">
        <v>26.339517682864656</v>
      </c>
      <c r="C18" s="14">
        <v>30.32709234667157</v>
      </c>
      <c r="D18" s="6">
        <f t="shared" si="0"/>
        <v>-3.9875746638069138</v>
      </c>
      <c r="E18" s="6">
        <f>AVERAGE($D$14:D18)</f>
        <v>-2.65217898270024</v>
      </c>
      <c r="F18" s="7">
        <f>STDEV($D$14:D18)</f>
        <v>1.2713658470108404</v>
      </c>
      <c r="G18" s="6">
        <f t="shared" si="1"/>
        <v>-4.2307881834794347</v>
      </c>
      <c r="H18" s="6">
        <f t="shared" si="2"/>
        <v>-1.0735697819210448</v>
      </c>
      <c r="I18" s="8" t="str">
        <f t="shared" si="3"/>
        <v>S1&lt;S2</v>
      </c>
      <c r="K18" s="6">
        <f>AVERAGE($B$14:B18)</f>
        <v>29.195796081914636</v>
      </c>
      <c r="L18" s="6">
        <f>AVERAGE($C$14:C18)</f>
        <v>31.847975064614879</v>
      </c>
      <c r="M18" s="7">
        <f>STDEV($B$14:B18)</f>
        <v>2.066419254412621</v>
      </c>
      <c r="N18" s="7">
        <f>STDEV($C$14:C18)</f>
        <v>1.939619496645423</v>
      </c>
      <c r="O18" s="6">
        <f t="shared" si="4"/>
        <v>-5.5749357161786968</v>
      </c>
      <c r="P18" s="6">
        <f t="shared" si="5"/>
        <v>0.27057775077821233</v>
      </c>
      <c r="Q18" s="8" t="str">
        <f t="shared" si="6"/>
        <v>No difference</v>
      </c>
    </row>
    <row r="19" spans="1:17" x14ac:dyDescent="0.2">
      <c r="A19" s="2">
        <v>6</v>
      </c>
      <c r="B19" s="14">
        <v>27.607609485266767</v>
      </c>
      <c r="C19" s="14">
        <v>29.363917798280262</v>
      </c>
      <c r="D19" s="6">
        <f t="shared" si="0"/>
        <v>-1.7563083130134949</v>
      </c>
      <c r="E19" s="6">
        <f>AVERAGE($D$14:D19)</f>
        <v>-2.502867204419116</v>
      </c>
      <c r="F19" s="7">
        <f>STDEV($D$14:D19)</f>
        <v>1.194512844785397</v>
      </c>
      <c r="G19" s="6">
        <f t="shared" si="1"/>
        <v>-3.756431556050452</v>
      </c>
      <c r="H19" s="6">
        <f t="shared" si="2"/>
        <v>-1.2493028527877799</v>
      </c>
      <c r="I19" s="8" t="str">
        <f t="shared" si="3"/>
        <v>S1&lt;S2</v>
      </c>
      <c r="K19" s="6">
        <f>AVERAGE($B$14:B19)</f>
        <v>28.931098315806661</v>
      </c>
      <c r="L19" s="6">
        <f>AVERAGE($C$14:C19)</f>
        <v>31.433965520225772</v>
      </c>
      <c r="M19" s="7">
        <f>STDEV($B$14:B19)</f>
        <v>1.9586884061282164</v>
      </c>
      <c r="N19" s="7">
        <f>STDEV($C$14:C19)</f>
        <v>2.0095080120480402</v>
      </c>
      <c r="O19" s="6">
        <f t="shared" si="4"/>
        <v>-5.0554533110725064</v>
      </c>
      <c r="P19" s="6">
        <f t="shared" si="5"/>
        <v>4.9718902234284101E-2</v>
      </c>
      <c r="Q19" s="8" t="str">
        <f t="shared" si="6"/>
        <v>No difference</v>
      </c>
    </row>
    <row r="20" spans="1:17" x14ac:dyDescent="0.2">
      <c r="A20" s="2">
        <v>7</v>
      </c>
      <c r="B20" s="14">
        <v>28.319178067979969</v>
      </c>
      <c r="C20" s="14">
        <v>33.167176553851533</v>
      </c>
      <c r="D20" s="6">
        <f t="shared" si="0"/>
        <v>-4.8479984858715639</v>
      </c>
      <c r="E20" s="6">
        <f>AVERAGE($D$14:D20)</f>
        <v>-2.8378859589123229</v>
      </c>
      <c r="F20" s="7">
        <f>STDEV($D$14:D20)</f>
        <v>1.4052450823016633</v>
      </c>
      <c r="G20" s="6">
        <f t="shared" si="1"/>
        <v>-4.1375208986238521</v>
      </c>
      <c r="H20" s="6">
        <f t="shared" si="2"/>
        <v>-1.5382510192007939</v>
      </c>
      <c r="I20" s="8" t="str">
        <f t="shared" si="3"/>
        <v>S1&lt;S2</v>
      </c>
      <c r="K20" s="6">
        <f>AVERAGE($B$14:B20)</f>
        <v>28.843681137545705</v>
      </c>
      <c r="L20" s="6">
        <f>AVERAGE($C$14:C20)</f>
        <v>31.681567096458025</v>
      </c>
      <c r="M20" s="7">
        <f>STDEV($B$14:B20)</f>
        <v>1.8029261128241862</v>
      </c>
      <c r="N20" s="7">
        <f>STDEV($C$14:C20)</f>
        <v>1.9478829086831484</v>
      </c>
      <c r="O20" s="6">
        <f t="shared" si="4"/>
        <v>-5.0236583794897651</v>
      </c>
      <c r="P20" s="6">
        <f t="shared" si="5"/>
        <v>-0.65211353833487573</v>
      </c>
      <c r="Q20" s="8" t="str">
        <f t="shared" si="6"/>
        <v>S1&lt;S2</v>
      </c>
    </row>
    <row r="21" spans="1:17" x14ac:dyDescent="0.2">
      <c r="A21" s="2">
        <v>8</v>
      </c>
      <c r="B21" s="14">
        <v>24.830332893145901</v>
      </c>
      <c r="C21" s="14">
        <v>29.177524532339074</v>
      </c>
      <c r="D21" s="6">
        <f t="shared" si="0"/>
        <v>-4.3471916391931735</v>
      </c>
      <c r="E21" s="6">
        <f>AVERAGE($D$14:D21)</f>
        <v>-3.0265491689474291</v>
      </c>
      <c r="F21" s="7">
        <f>STDEV($D$14:D21)</f>
        <v>1.4061871258304997</v>
      </c>
      <c r="G21" s="6">
        <f t="shared" si="1"/>
        <v>-4.2021510258680781</v>
      </c>
      <c r="H21" s="6">
        <f t="shared" si="2"/>
        <v>-1.8509473120267799</v>
      </c>
      <c r="I21" s="8" t="str">
        <f t="shared" si="3"/>
        <v>S1&lt;S2</v>
      </c>
      <c r="K21" s="6">
        <f>AVERAGE($B$14:B21)</f>
        <v>28.342012606995731</v>
      </c>
      <c r="L21" s="6">
        <f>AVERAGE($C$14:C21)</f>
        <v>31.368561775943157</v>
      </c>
      <c r="M21" s="7">
        <f>STDEV($B$14:B21)</f>
        <v>2.190787497822043</v>
      </c>
      <c r="N21" s="7">
        <f>STDEV($C$14:C21)</f>
        <v>2.0089776174958112</v>
      </c>
      <c r="O21" s="6">
        <f t="shared" si="4"/>
        <v>-5.2805583642403313</v>
      </c>
      <c r="P21" s="6">
        <f t="shared" si="5"/>
        <v>-0.77253997365452021</v>
      </c>
      <c r="Q21" s="8" t="str">
        <f t="shared" si="6"/>
        <v>S1&lt;S2</v>
      </c>
    </row>
    <row r="22" spans="1:17" x14ac:dyDescent="0.2">
      <c r="A22" s="2">
        <v>9</v>
      </c>
      <c r="B22" s="14">
        <v>23.61462943973989</v>
      </c>
      <c r="C22" s="14">
        <v>28.759397577879895</v>
      </c>
      <c r="D22" s="6">
        <f t="shared" si="0"/>
        <v>-5.1447681381400052</v>
      </c>
      <c r="E22" s="6">
        <f>AVERAGE($D$14:D22)</f>
        <v>-3.2619068321910487</v>
      </c>
      <c r="F22" s="7">
        <f>STDEV($D$14:D22)</f>
        <v>1.4928935061056712</v>
      </c>
      <c r="G22" s="6">
        <f t="shared" si="1"/>
        <v>-4.40944636502409</v>
      </c>
      <c r="H22" s="6">
        <f t="shared" si="2"/>
        <v>-2.1143672993580069</v>
      </c>
      <c r="I22" s="8" t="str">
        <f t="shared" si="3"/>
        <v>S1&lt;S2</v>
      </c>
      <c r="K22" s="6">
        <f>AVERAGE($B$14:B22)</f>
        <v>27.81674781063397</v>
      </c>
      <c r="L22" s="6">
        <f>AVERAGE($C$14:C22)</f>
        <v>31.078654642825015</v>
      </c>
      <c r="M22" s="7">
        <f>STDEV($B$14:B22)</f>
        <v>2.5850984671206132</v>
      </c>
      <c r="N22" s="7">
        <f>STDEV($C$14:C22)</f>
        <v>2.0707263210391331</v>
      </c>
      <c r="O22" s="6">
        <f t="shared" si="4"/>
        <v>-5.6024207018270458</v>
      </c>
      <c r="P22" s="6">
        <f t="shared" si="5"/>
        <v>-0.92139296255504366</v>
      </c>
      <c r="Q22" s="8" t="str">
        <f t="shared" si="6"/>
        <v>S1&lt;S2</v>
      </c>
    </row>
    <row r="23" spans="1:17" x14ac:dyDescent="0.2">
      <c r="A23" s="2">
        <v>10</v>
      </c>
      <c r="B23" s="14">
        <v>29.916940423658158</v>
      </c>
      <c r="C23" s="14">
        <v>32.399996582438781</v>
      </c>
      <c r="D23" s="6">
        <f t="shared" si="0"/>
        <v>-2.4830561587806237</v>
      </c>
      <c r="E23" s="6">
        <f>AVERAGE($D$14:D23)</f>
        <v>-3.184021764850006</v>
      </c>
      <c r="F23" s="7">
        <f>STDEV($D$14:D23)</f>
        <v>1.428899953690272</v>
      </c>
      <c r="G23" s="6">
        <f t="shared" si="1"/>
        <v>-4.2061952146635058</v>
      </c>
      <c r="H23" s="6">
        <f t="shared" si="2"/>
        <v>-2.1618483150365067</v>
      </c>
      <c r="I23" s="8" t="str">
        <f t="shared" si="3"/>
        <v>S1&lt;S2</v>
      </c>
      <c r="K23" s="6">
        <f>AVERAGE($B$14:B23)</f>
        <v>28.026767071936387</v>
      </c>
      <c r="L23" s="6">
        <f>AVERAGE($C$14:C23)</f>
        <v>31.210788836786396</v>
      </c>
      <c r="M23" s="7">
        <f>STDEV($B$14:B23)</f>
        <v>2.5261213305139032</v>
      </c>
      <c r="N23" s="7">
        <f>STDEV($C$14:C23)</f>
        <v>1.9965139074117872</v>
      </c>
      <c r="O23" s="6">
        <f t="shared" si="4"/>
        <v>-5.3231851626637052</v>
      </c>
      <c r="P23" s="6">
        <f t="shared" si="5"/>
        <v>-1.0448583670363121</v>
      </c>
      <c r="Q23" s="8" t="str">
        <f t="shared" si="6"/>
        <v>S1&lt;S2</v>
      </c>
    </row>
    <row r="25" spans="1:17" x14ac:dyDescent="0.2">
      <c r="B25" s="6"/>
      <c r="C25" s="6"/>
    </row>
    <row r="26" spans="1:17" x14ac:dyDescent="0.2">
      <c r="B26" s="9" t="s">
        <v>20</v>
      </c>
      <c r="C26" s="5"/>
      <c r="D26" s="5"/>
      <c r="E26" s="5"/>
      <c r="F26" s="5"/>
    </row>
    <row r="27" spans="1:17" ht="38.25" x14ac:dyDescent="0.2">
      <c r="A27" s="10" t="s">
        <v>0</v>
      </c>
      <c r="B27" s="12" t="s">
        <v>15</v>
      </c>
      <c r="C27" s="12" t="s">
        <v>16</v>
      </c>
      <c r="D27" s="12" t="s">
        <v>17</v>
      </c>
      <c r="E27" s="12" t="s">
        <v>18</v>
      </c>
      <c r="F27" s="13" t="s">
        <v>19</v>
      </c>
    </row>
    <row r="28" spans="1:17" x14ac:dyDescent="0.2">
      <c r="A28" s="2">
        <v>1</v>
      </c>
      <c r="B28" s="11" t="s">
        <v>3</v>
      </c>
      <c r="C28" s="11" t="s">
        <v>3</v>
      </c>
      <c r="D28" s="11" t="s">
        <v>3</v>
      </c>
      <c r="E28" s="11" t="s">
        <v>3</v>
      </c>
      <c r="F28" s="11" t="s">
        <v>3</v>
      </c>
    </row>
    <row r="29" spans="1:17" x14ac:dyDescent="0.2">
      <c r="A29" s="2">
        <v>2</v>
      </c>
      <c r="B29" s="7">
        <f>STDEV(B$14:B15)</f>
        <v>1.8253178021839169</v>
      </c>
      <c r="C29" s="7">
        <f>STDEV(C$14:C15)</f>
        <v>3.1001235316146487</v>
      </c>
      <c r="D29" s="7">
        <f>B29^2+C29^2</f>
        <v>12.942550990240406</v>
      </c>
      <c r="E29" s="7">
        <f t="shared" ref="E29:E37" si="7">F15^2</f>
        <v>1.6251296477894179</v>
      </c>
      <c r="F29" s="2" t="str">
        <f>IF(E29&lt;D29,"Variance reduced","Variance not reduced")</f>
        <v>Variance reduced</v>
      </c>
    </row>
    <row r="30" spans="1:17" x14ac:dyDescent="0.2">
      <c r="A30" s="2">
        <v>3</v>
      </c>
      <c r="B30" s="7">
        <f>STDEV(B$14:B16)</f>
        <v>1.453263214732093</v>
      </c>
      <c r="C30" s="7">
        <f>STDEV(C$14:C16)</f>
        <v>2.2414703364126836</v>
      </c>
      <c r="D30" s="7">
        <f t="shared" ref="D30:D37" si="8">B30^2+C30^2</f>
        <v>7.136163240311447</v>
      </c>
      <c r="E30" s="7">
        <f t="shared" si="7"/>
        <v>2.1022899353260591</v>
      </c>
      <c r="F30" s="2" t="str">
        <f t="shared" ref="F30:F37" si="9">IF(E30&lt;D30,"Variance reduced","Variance not reduced")</f>
        <v>Variance reduced</v>
      </c>
    </row>
    <row r="31" spans="1:17" x14ac:dyDescent="0.2">
      <c r="A31" s="2">
        <v>4</v>
      </c>
      <c r="B31" s="7">
        <f>STDEV(B$14:B17)</f>
        <v>1.5146447629647319</v>
      </c>
      <c r="C31" s="7">
        <f>STDEV(C$14:C17)</f>
        <v>2.0130523974713053</v>
      </c>
      <c r="D31" s="7">
        <f t="shared" si="8"/>
        <v>6.3465287129414598</v>
      </c>
      <c r="E31" s="7">
        <f t="shared" si="7"/>
        <v>1.4121274787948059</v>
      </c>
      <c r="F31" s="2" t="str">
        <f t="shared" si="9"/>
        <v>Variance reduced</v>
      </c>
    </row>
    <row r="32" spans="1:17" x14ac:dyDescent="0.2">
      <c r="A32" s="2">
        <v>5</v>
      </c>
      <c r="B32" s="7">
        <f>STDEV(B$14:B18)</f>
        <v>2.066419254412621</v>
      </c>
      <c r="C32" s="7">
        <f>STDEV(C$14:C18)</f>
        <v>1.939619496645423</v>
      </c>
      <c r="D32" s="7">
        <f t="shared" si="8"/>
        <v>8.0322123267742569</v>
      </c>
      <c r="E32" s="7">
        <f t="shared" si="7"/>
        <v>1.6163711169455917</v>
      </c>
      <c r="F32" s="2" t="str">
        <f t="shared" si="9"/>
        <v>Variance reduced</v>
      </c>
    </row>
    <row r="33" spans="1:6" x14ac:dyDescent="0.2">
      <c r="A33" s="2">
        <v>6</v>
      </c>
      <c r="B33" s="7">
        <f>STDEV(B$14:B19)</f>
        <v>1.9586884061282164</v>
      </c>
      <c r="C33" s="7">
        <f>STDEV(C$14:C19)</f>
        <v>2.0095080120480402</v>
      </c>
      <c r="D33" s="7">
        <f t="shared" si="8"/>
        <v>7.874582722786359</v>
      </c>
      <c r="E33" s="7">
        <f t="shared" si="7"/>
        <v>1.4268609363573019</v>
      </c>
      <c r="F33" s="2" t="str">
        <f t="shared" si="9"/>
        <v>Variance reduced</v>
      </c>
    </row>
    <row r="34" spans="1:6" x14ac:dyDescent="0.2">
      <c r="A34" s="2">
        <v>7</v>
      </c>
      <c r="B34" s="7">
        <f>STDEV(B$14:B20)</f>
        <v>1.8029261128241862</v>
      </c>
      <c r="C34" s="7">
        <f>STDEV(C$14:C20)</f>
        <v>1.9478829086831484</v>
      </c>
      <c r="D34" s="7">
        <f t="shared" si="8"/>
        <v>7.044790394243253</v>
      </c>
      <c r="E34" s="7">
        <f t="shared" si="7"/>
        <v>1.9747137413330085</v>
      </c>
      <c r="F34" s="2" t="str">
        <f t="shared" si="9"/>
        <v>Variance reduced</v>
      </c>
    </row>
    <row r="35" spans="1:6" x14ac:dyDescent="0.2">
      <c r="A35" s="2">
        <v>8</v>
      </c>
      <c r="B35" s="7">
        <f>STDEV(B$14:B21)</f>
        <v>2.190787497822043</v>
      </c>
      <c r="C35" s="7">
        <f>STDEV(C$14:C21)</f>
        <v>2.0089776174958112</v>
      </c>
      <c r="D35" s="7">
        <f t="shared" si="8"/>
        <v>8.835540928212513</v>
      </c>
      <c r="E35" s="7">
        <f t="shared" si="7"/>
        <v>1.9773622328514415</v>
      </c>
      <c r="F35" s="2" t="str">
        <f t="shared" si="9"/>
        <v>Variance reduced</v>
      </c>
    </row>
    <row r="36" spans="1:6" x14ac:dyDescent="0.2">
      <c r="A36" s="2">
        <v>9</v>
      </c>
      <c r="B36" s="7">
        <f>STDEV(B$14:B22)</f>
        <v>2.5850984671206132</v>
      </c>
      <c r="C36" s="7">
        <f>STDEV(C$14:C22)</f>
        <v>2.0707263210391331</v>
      </c>
      <c r="D36" s="7">
        <f t="shared" si="8"/>
        <v>10.970641581353608</v>
      </c>
      <c r="E36" s="7">
        <f t="shared" si="7"/>
        <v>2.2287310205724835</v>
      </c>
      <c r="F36" s="2" t="str">
        <f t="shared" si="9"/>
        <v>Variance reduced</v>
      </c>
    </row>
    <row r="37" spans="1:6" x14ac:dyDescent="0.2">
      <c r="A37" s="2">
        <v>10</v>
      </c>
      <c r="B37" s="7">
        <f>STDEV(B$14:B23)</f>
        <v>2.5261213305139032</v>
      </c>
      <c r="C37" s="7">
        <f>STDEV(C$14:C23)</f>
        <v>1.9965139074117872</v>
      </c>
      <c r="D37" s="7">
        <f t="shared" si="8"/>
        <v>10.367356758966014</v>
      </c>
      <c r="E37" s="7">
        <f t="shared" si="7"/>
        <v>2.0417550776560613</v>
      </c>
      <c r="F37" s="2" t="str">
        <f t="shared" si="9"/>
        <v>Variance reduced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Crown Business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Robinson</dc:creator>
  <cp:lastModifiedBy>Stewart Robinson</cp:lastModifiedBy>
  <dcterms:created xsi:type="dcterms:W3CDTF">2003-03-19T13:36:45Z</dcterms:created>
  <dcterms:modified xsi:type="dcterms:W3CDTF">2024-02-16T15:56:18Z</dcterms:modified>
</cp:coreProperties>
</file>