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newcastle-my.sharepoint.com/personal/nsr212_newcastle_ac_uk/Documents/Books/Bloomsbury ed 3/Website/"/>
    </mc:Choice>
  </mc:AlternateContent>
  <xr:revisionPtr revIDLastSave="45" documentId="8_{92E5B26C-042C-4F54-8452-D5B4CDB75A1D}" xr6:coauthVersionLast="47" xr6:coauthVersionMax="47" xr10:uidLastSave="{2533C587-F877-4A98-911E-4505EFA85400}"/>
  <bookViews>
    <workbookView xWindow="2730" yWindow="2730" windowWidth="21600" windowHeight="11385" xr2:uid="{00000000-000D-0000-FFFF-FFFF00000000}"/>
  </bookViews>
  <sheets>
    <sheet name="Beta" sheetId="54684" r:id="rId1"/>
    <sheet name="Erlang" sheetId="54677" r:id="rId2"/>
    <sheet name="Gamma" sheetId="4" r:id="rId3"/>
    <sheet name="Lognormal" sheetId="2" r:id="rId4"/>
    <sheet name="Exponential" sheetId="54676" r:id="rId5"/>
    <sheet name="Normal" sheetId="3" r:id="rId6"/>
    <sheet name="Weibull" sheetId="54681" r:id="rId7"/>
    <sheet name="Binomial" sheetId="54682" r:id="rId8"/>
    <sheet name="Poisson" sheetId="1" r:id="rId9"/>
    <sheet name="Uniform" sheetId="54685" r:id="rId10"/>
    <sheet name="Triangular" sheetId="5468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54685" l="1"/>
  <c r="M3" i="54685" s="1"/>
  <c r="P2" i="54685"/>
  <c r="E4" i="54685"/>
  <c r="E3" i="54685"/>
  <c r="M2" i="54686"/>
  <c r="P2" i="54686"/>
  <c r="M3" i="54686"/>
  <c r="M4" i="54686" s="1"/>
  <c r="E4" i="54686"/>
  <c r="E3" i="54686"/>
  <c r="O2" i="54686"/>
  <c r="N2" i="54686"/>
  <c r="E3" i="54681"/>
  <c r="E4" i="54681" s="1"/>
  <c r="P2" i="54676"/>
  <c r="P2" i="54677"/>
  <c r="M3" i="54677" s="1"/>
  <c r="N3" i="54677" s="1"/>
  <c r="E3" i="1"/>
  <c r="M3" i="1"/>
  <c r="M4" i="1" s="1"/>
  <c r="M5" i="1" s="1"/>
  <c r="M6" i="1" s="1"/>
  <c r="M7" i="1" s="1"/>
  <c r="M8" i="1" s="1"/>
  <c r="M9" i="1"/>
  <c r="E3" i="54682"/>
  <c r="M3" i="54682"/>
  <c r="M4" i="54682" s="1"/>
  <c r="M5" i="54682" s="1"/>
  <c r="M6" i="54682" s="1"/>
  <c r="E3" i="2"/>
  <c r="P2" i="2"/>
  <c r="M3" i="2" s="1"/>
  <c r="P2" i="54681"/>
  <c r="M3" i="54681" s="1"/>
  <c r="M4" i="54681" s="1"/>
  <c r="M5" i="54681" s="1"/>
  <c r="M6" i="54681" s="1"/>
  <c r="M7" i="54681" s="1"/>
  <c r="P2" i="3"/>
  <c r="M2" i="3" s="1"/>
  <c r="M3" i="3" s="1"/>
  <c r="P2" i="4"/>
  <c r="M3" i="4" s="1"/>
  <c r="M4" i="4" s="1"/>
  <c r="M5" i="4" s="1"/>
  <c r="M3" i="54676"/>
  <c r="M4" i="54676"/>
  <c r="M5" i="54676"/>
  <c r="M4" i="54677"/>
  <c r="N3" i="54676"/>
  <c r="N2" i="54676"/>
  <c r="E4" i="54684"/>
  <c r="E3" i="54684"/>
  <c r="N102" i="54684"/>
  <c r="O102" i="54684" s="1"/>
  <c r="N101" i="54684"/>
  <c r="N100" i="54684"/>
  <c r="O101" i="54684" s="1"/>
  <c r="N99" i="54684"/>
  <c r="O100" i="54684" s="1"/>
  <c r="N98" i="54684"/>
  <c r="O98" i="54684" s="1"/>
  <c r="N97" i="54684"/>
  <c r="N96" i="54684"/>
  <c r="N95" i="54684"/>
  <c r="O95" i="54684" s="1"/>
  <c r="N94" i="54684"/>
  <c r="O94" i="54684" s="1"/>
  <c r="N93" i="54684"/>
  <c r="N92" i="54684"/>
  <c r="N91" i="54684"/>
  <c r="O91" i="54684" s="1"/>
  <c r="N90" i="54684"/>
  <c r="O90" i="54684" s="1"/>
  <c r="N89" i="54684"/>
  <c r="N88" i="54684"/>
  <c r="N87" i="54684"/>
  <c r="N86" i="54684"/>
  <c r="O86" i="54684" s="1"/>
  <c r="N85" i="54684"/>
  <c r="N84" i="54684"/>
  <c r="O85" i="54684" s="1"/>
  <c r="N83" i="54684"/>
  <c r="O84" i="54684" s="1"/>
  <c r="N82" i="54684"/>
  <c r="O82" i="54684" s="1"/>
  <c r="N81" i="54684"/>
  <c r="N80" i="54684"/>
  <c r="N79" i="54684"/>
  <c r="N78" i="54684"/>
  <c r="O78" i="54684" s="1"/>
  <c r="N77" i="54684"/>
  <c r="N76" i="54684"/>
  <c r="N75" i="54684"/>
  <c r="O75" i="54684" s="1"/>
  <c r="N74" i="54684"/>
  <c r="O74" i="54684" s="1"/>
  <c r="N73" i="54684"/>
  <c r="N72" i="54684"/>
  <c r="O73" i="54684" s="1"/>
  <c r="N71" i="54684"/>
  <c r="N70" i="54684"/>
  <c r="O70" i="54684" s="1"/>
  <c r="N69" i="54684"/>
  <c r="N68" i="54684"/>
  <c r="O69" i="54684" s="1"/>
  <c r="N67" i="54684"/>
  <c r="N66" i="54684"/>
  <c r="O66" i="54684" s="1"/>
  <c r="N65" i="54684"/>
  <c r="N64" i="54684"/>
  <c r="N63" i="54684"/>
  <c r="N62" i="54684"/>
  <c r="O62" i="54684" s="1"/>
  <c r="N61" i="54684"/>
  <c r="N60" i="54684"/>
  <c r="N59" i="54684"/>
  <c r="O59" i="54684" s="1"/>
  <c r="N58" i="54684"/>
  <c r="O58" i="54684" s="1"/>
  <c r="N57" i="54684"/>
  <c r="N56" i="54684"/>
  <c r="N55" i="54684"/>
  <c r="N54" i="54684"/>
  <c r="O54" i="54684" s="1"/>
  <c r="N53" i="54684"/>
  <c r="N52" i="54684"/>
  <c r="N51" i="54684"/>
  <c r="O51" i="54684" s="1"/>
  <c r="N50" i="54684"/>
  <c r="O50" i="54684" s="1"/>
  <c r="N49" i="54684"/>
  <c r="N48" i="54684"/>
  <c r="N47" i="54684"/>
  <c r="O47" i="54684" s="1"/>
  <c r="N46" i="54684"/>
  <c r="O46" i="54684" s="1"/>
  <c r="N45" i="54684"/>
  <c r="N44" i="54684"/>
  <c r="O45" i="54684" s="1"/>
  <c r="N43" i="54684"/>
  <c r="N42" i="54684"/>
  <c r="O42" i="54684" s="1"/>
  <c r="N41" i="54684"/>
  <c r="N40" i="54684"/>
  <c r="O41" i="54684" s="1"/>
  <c r="N39" i="54684"/>
  <c r="N38" i="54684"/>
  <c r="O38" i="54684" s="1"/>
  <c r="N37" i="54684"/>
  <c r="O37" i="54684"/>
  <c r="N36" i="54684"/>
  <c r="N35" i="54684"/>
  <c r="O36" i="54684" s="1"/>
  <c r="N34" i="54684"/>
  <c r="O34" i="54684" s="1"/>
  <c r="N33" i="54684"/>
  <c r="O33" i="54684"/>
  <c r="N32" i="54684"/>
  <c r="N31" i="54684"/>
  <c r="O31" i="54684" s="1"/>
  <c r="N30" i="54684"/>
  <c r="N29" i="54684"/>
  <c r="O29" i="54684"/>
  <c r="N28" i="54684"/>
  <c r="N27" i="54684"/>
  <c r="O27" i="54684"/>
  <c r="N26" i="54684"/>
  <c r="O26" i="54684" s="1"/>
  <c r="N25" i="54684"/>
  <c r="N24" i="54684"/>
  <c r="O25" i="54684" s="1"/>
  <c r="N23" i="54684"/>
  <c r="N22" i="54684"/>
  <c r="O22" i="54684" s="1"/>
  <c r="N21" i="54684"/>
  <c r="O21" i="54684"/>
  <c r="N20" i="54684"/>
  <c r="N19" i="54684"/>
  <c r="O19" i="54684" s="1"/>
  <c r="N18" i="54684"/>
  <c r="O18" i="54684" s="1"/>
  <c r="N17" i="54684"/>
  <c r="O17" i="54684"/>
  <c r="N16" i="54684"/>
  <c r="N15" i="54684"/>
  <c r="O15" i="54684" s="1"/>
  <c r="N14" i="54684"/>
  <c r="N13" i="54684"/>
  <c r="O13" i="54684" s="1"/>
  <c r="N12" i="54684"/>
  <c r="N11" i="54684"/>
  <c r="O11" i="54684" s="1"/>
  <c r="N10" i="54684"/>
  <c r="N9" i="54684"/>
  <c r="O9" i="54684"/>
  <c r="N8" i="54684"/>
  <c r="N7" i="54684"/>
  <c r="N6" i="54684"/>
  <c r="N5" i="54684"/>
  <c r="O5" i="54684" s="1"/>
  <c r="N4" i="54684"/>
  <c r="N3" i="54684"/>
  <c r="O3" i="54684" s="1"/>
  <c r="N2" i="54684"/>
  <c r="O2" i="54684" s="1"/>
  <c r="O99" i="54684"/>
  <c r="O97" i="54684"/>
  <c r="O93" i="54684"/>
  <c r="O92" i="54684"/>
  <c r="O89" i="54684"/>
  <c r="O87" i="54684"/>
  <c r="O79" i="54684"/>
  <c r="O77" i="54684"/>
  <c r="O76" i="54684"/>
  <c r="O72" i="54684"/>
  <c r="O71" i="54684"/>
  <c r="O65" i="54684"/>
  <c r="O63" i="54684"/>
  <c r="O61" i="54684"/>
  <c r="O57" i="54684"/>
  <c r="O56" i="54684"/>
  <c r="O55" i="54684"/>
  <c r="O40" i="54684"/>
  <c r="O30" i="54684"/>
  <c r="O28" i="54684"/>
  <c r="O24" i="54684"/>
  <c r="O10" i="54684"/>
  <c r="E4" i="54682"/>
  <c r="N4" i="54682"/>
  <c r="N5" i="54682"/>
  <c r="N3" i="54682"/>
  <c r="E4" i="54677"/>
  <c r="E3" i="54677"/>
  <c r="N2" i="54677"/>
  <c r="E4" i="54676"/>
  <c r="E3" i="54676"/>
  <c r="E4" i="4"/>
  <c r="E3" i="4"/>
  <c r="N4" i="4"/>
  <c r="O4" i="4" s="1"/>
  <c r="N3" i="4"/>
  <c r="O3" i="4" s="1"/>
  <c r="N2" i="4"/>
  <c r="O2" i="4"/>
  <c r="E4" i="2"/>
  <c r="E4" i="3"/>
  <c r="E3" i="3"/>
  <c r="N2" i="3"/>
  <c r="O2" i="3" s="1"/>
  <c r="E4" i="1"/>
  <c r="N4" i="1"/>
  <c r="N5" i="1"/>
  <c r="N6" i="1"/>
  <c r="N7" i="1"/>
  <c r="N8" i="1"/>
  <c r="N3" i="1"/>
  <c r="N6" i="54681"/>
  <c r="N5" i="54681"/>
  <c r="O6" i="54681" s="1"/>
  <c r="N4" i="54681"/>
  <c r="O4" i="54681" s="1"/>
  <c r="N2" i="54681"/>
  <c r="N3" i="54681"/>
  <c r="AD10" i="54681"/>
  <c r="AC10" i="54681"/>
  <c r="AB10" i="54681"/>
  <c r="AA10" i="54681"/>
  <c r="Z10" i="54681"/>
  <c r="AD9" i="54681"/>
  <c r="AC9" i="54681"/>
  <c r="AB9" i="54681"/>
  <c r="AA9" i="54681"/>
  <c r="Z9" i="54681"/>
  <c r="Y9" i="54681"/>
  <c r="AD8" i="54681"/>
  <c r="AC8" i="54681"/>
  <c r="AB8" i="54681"/>
  <c r="AA8" i="54681"/>
  <c r="Z8" i="54681"/>
  <c r="O5" i="54681"/>
  <c r="Y8" i="54681" s="1"/>
  <c r="AD7" i="54681"/>
  <c r="AC7" i="54681"/>
  <c r="AB7" i="54681"/>
  <c r="AA7" i="54681"/>
  <c r="Z7" i="54681"/>
  <c r="Y7" i="54681"/>
  <c r="Z6" i="54681"/>
  <c r="AA6" i="54681"/>
  <c r="AB6" i="54681"/>
  <c r="AC6" i="54681"/>
  <c r="AD6" i="54681"/>
  <c r="AD106" i="54681"/>
  <c r="AD107" i="54681" s="1"/>
  <c r="O3" i="54681"/>
  <c r="Y6" i="54681" s="1"/>
  <c r="AC106" i="54681"/>
  <c r="AC107" i="54681" s="1"/>
  <c r="O2" i="54681"/>
  <c r="M6" i="54676"/>
  <c r="M7" i="54676" s="1"/>
  <c r="N7" i="54676" s="1"/>
  <c r="O7" i="54676" s="1"/>
  <c r="N5" i="54676"/>
  <c r="O4" i="54684"/>
  <c r="O8" i="54684"/>
  <c r="O12" i="54684"/>
  <c r="O16" i="54684"/>
  <c r="O20" i="54684"/>
  <c r="N4" i="54676"/>
  <c r="O4" i="54676" s="1"/>
  <c r="N3" i="2"/>
  <c r="O3" i="2"/>
  <c r="M4" i="2"/>
  <c r="M5" i="2" s="1"/>
  <c r="N5" i="2" s="1"/>
  <c r="N3" i="54685"/>
  <c r="O3" i="54685" s="1"/>
  <c r="M4" i="54685"/>
  <c r="N4" i="54685" s="1"/>
  <c r="O4" i="54685" s="1"/>
  <c r="O2" i="54685"/>
  <c r="N4" i="2"/>
  <c r="O4" i="2" s="1"/>
  <c r="N6" i="54676"/>
  <c r="O6" i="54676" s="1"/>
  <c r="M8" i="54676"/>
  <c r="N8" i="54676" s="1"/>
  <c r="O8" i="54676" s="1"/>
  <c r="M6" i="2"/>
  <c r="N6" i="2" s="1"/>
  <c r="O6" i="2" s="1"/>
  <c r="M7" i="2"/>
  <c r="M9" i="54676"/>
  <c r="N7" i="2"/>
  <c r="M8" i="2"/>
  <c r="M9" i="2" s="1"/>
  <c r="N8" i="2"/>
  <c r="O8" i="2" s="1"/>
  <c r="N9" i="2" l="1"/>
  <c r="O9" i="2" s="1"/>
  <c r="M10" i="2"/>
  <c r="O7" i="2"/>
  <c r="N9" i="54676"/>
  <c r="O9" i="54676" s="1"/>
  <c r="M10" i="54676"/>
  <c r="O5" i="2"/>
  <c r="M5" i="54685"/>
  <c r="O5" i="54676"/>
  <c r="M6" i="4"/>
  <c r="N5" i="4"/>
  <c r="O5" i="4" s="1"/>
  <c r="O43" i="54684"/>
  <c r="O44" i="54684"/>
  <c r="O67" i="54684"/>
  <c r="O68" i="54684"/>
  <c r="O6" i="54684"/>
  <c r="O32" i="54684"/>
  <c r="O53" i="54684"/>
  <c r="O52" i="54684"/>
  <c r="O60" i="54684"/>
  <c r="N7" i="54681"/>
  <c r="O7" i="54681" s="1"/>
  <c r="Y10" i="54681" s="1"/>
  <c r="M8" i="54681"/>
  <c r="O3" i="54677"/>
  <c r="O83" i="54684"/>
  <c r="O35" i="54684"/>
  <c r="O48" i="54684"/>
  <c r="O64" i="54684"/>
  <c r="O80" i="54684"/>
  <c r="O81" i="54684"/>
  <c r="O88" i="54684"/>
  <c r="O96" i="54684"/>
  <c r="O49" i="54684"/>
  <c r="O23" i="54684"/>
  <c r="M7" i="54682"/>
  <c r="N6" i="54682"/>
  <c r="N4" i="54677"/>
  <c r="O4" i="54677" s="1"/>
  <c r="M5" i="54677"/>
  <c r="M4" i="3"/>
  <c r="N3" i="3"/>
  <c r="O3" i="3" s="1"/>
  <c r="M10" i="1"/>
  <c r="N9" i="1"/>
  <c r="O14" i="54684"/>
  <c r="O7" i="54684"/>
  <c r="O3" i="54676"/>
  <c r="M5" i="54686"/>
  <c r="O4" i="54686"/>
  <c r="N4" i="54686"/>
  <c r="O39" i="54684"/>
  <c r="N3" i="54686"/>
  <c r="O3" i="54686"/>
  <c r="M5" i="3" l="1"/>
  <c r="N4" i="3"/>
  <c r="O4" i="3" s="1"/>
  <c r="N5" i="54685"/>
  <c r="O5" i="54685" s="1"/>
  <c r="M6" i="54685"/>
  <c r="M6" i="54686"/>
  <c r="O5" i="54686"/>
  <c r="N5" i="54686"/>
  <c r="M6" i="54677"/>
  <c r="N5" i="54677"/>
  <c r="O5" i="54677" s="1"/>
  <c r="M11" i="54676"/>
  <c r="N10" i="54676"/>
  <c r="O10" i="54676" s="1"/>
  <c r="M9" i="54681"/>
  <c r="N8" i="54681"/>
  <c r="O8" i="54681" s="1"/>
  <c r="Y11" i="54681" s="1"/>
  <c r="AA11" i="54681"/>
  <c r="AC11" i="54681"/>
  <c r="AD11" i="54681"/>
  <c r="AB11" i="54681"/>
  <c r="Z11" i="54681"/>
  <c r="M8" i="54682"/>
  <c r="N7" i="54682"/>
  <c r="M7" i="4"/>
  <c r="N6" i="4"/>
  <c r="O6" i="4" s="1"/>
  <c r="M11" i="1"/>
  <c r="N10" i="1"/>
  <c r="N10" i="2"/>
  <c r="O10" i="2" s="1"/>
  <c r="M11" i="2"/>
  <c r="M7" i="54677" l="1"/>
  <c r="N6" i="54677"/>
  <c r="O6" i="54677" s="1"/>
  <c r="M12" i="1"/>
  <c r="N11" i="1"/>
  <c r="M6" i="3"/>
  <c r="N5" i="3"/>
  <c r="O5" i="3" s="1"/>
  <c r="O6" i="54686"/>
  <c r="N6" i="54686"/>
  <c r="M7" i="54686"/>
  <c r="M10" i="54681"/>
  <c r="N9" i="54681"/>
  <c r="O9" i="54681" s="1"/>
  <c r="Y12" i="54681" s="1"/>
  <c r="AB12" i="54681"/>
  <c r="AD12" i="54681"/>
  <c r="AC12" i="54681"/>
  <c r="AA12" i="54681"/>
  <c r="Z12" i="54681"/>
  <c r="N6" i="54685"/>
  <c r="O6" i="54685" s="1"/>
  <c r="M7" i="54685"/>
  <c r="M8" i="4"/>
  <c r="N7" i="4"/>
  <c r="O7" i="4" s="1"/>
  <c r="M9" i="54682"/>
  <c r="N8" i="54682"/>
  <c r="M12" i="2"/>
  <c r="N11" i="2"/>
  <c r="O11" i="2" s="1"/>
  <c r="M12" i="54676"/>
  <c r="N11" i="54676"/>
  <c r="O11" i="54676" s="1"/>
  <c r="M10" i="54682" l="1"/>
  <c r="N9" i="54682"/>
  <c r="N12" i="54676"/>
  <c r="O12" i="54676" s="1"/>
  <c r="M13" i="54676"/>
  <c r="N7" i="54685"/>
  <c r="O7" i="54685" s="1"/>
  <c r="M8" i="54685"/>
  <c r="M11" i="54681"/>
  <c r="AC13" i="54681"/>
  <c r="N10" i="54681"/>
  <c r="O10" i="54681" s="1"/>
  <c r="Y13" i="54681" s="1"/>
  <c r="Z13" i="54681"/>
  <c r="AD13" i="54681"/>
  <c r="AB13" i="54681"/>
  <c r="AA13" i="54681"/>
  <c r="M8" i="54686"/>
  <c r="O7" i="54686"/>
  <c r="N7" i="54686"/>
  <c r="M13" i="1"/>
  <c r="N12" i="1"/>
  <c r="M9" i="4"/>
  <c r="N8" i="4"/>
  <c r="O8" i="4" s="1"/>
  <c r="M7" i="3"/>
  <c r="N6" i="3"/>
  <c r="O6" i="3" s="1"/>
  <c r="N12" i="2"/>
  <c r="O12" i="2" s="1"/>
  <c r="M13" i="2"/>
  <c r="N7" i="54677"/>
  <c r="O7" i="54677" s="1"/>
  <c r="M8" i="54677"/>
  <c r="N13" i="2" l="1"/>
  <c r="O13" i="2" s="1"/>
  <c r="M14" i="2"/>
  <c r="N8" i="54686"/>
  <c r="M9" i="54686"/>
  <c r="O8" i="54686"/>
  <c r="N8" i="54685"/>
  <c r="O8" i="54685" s="1"/>
  <c r="M9" i="54685"/>
  <c r="M8" i="3"/>
  <c r="N7" i="3"/>
  <c r="O7" i="3" s="1"/>
  <c r="M10" i="4"/>
  <c r="N9" i="4"/>
  <c r="O9" i="4" s="1"/>
  <c r="M9" i="54677"/>
  <c r="N8" i="54677"/>
  <c r="O8" i="54677" s="1"/>
  <c r="M14" i="1"/>
  <c r="N13" i="1"/>
  <c r="M11" i="54682"/>
  <c r="N10" i="54682"/>
  <c r="N13" i="54676"/>
  <c r="O13" i="54676" s="1"/>
  <c r="M14" i="54676"/>
  <c r="M12" i="54681"/>
  <c r="N11" i="54681"/>
  <c r="O11" i="54681" s="1"/>
  <c r="Y14" i="54681" s="1"/>
  <c r="Z14" i="54681"/>
  <c r="AD14" i="54681"/>
  <c r="AC14" i="54681"/>
  <c r="AB14" i="54681"/>
  <c r="AA14" i="54681"/>
  <c r="M15" i="54676" l="1"/>
  <c r="N14" i="54676"/>
  <c r="O14" i="54676" s="1"/>
  <c r="M15" i="1"/>
  <c r="N14" i="1"/>
  <c r="M9" i="3"/>
  <c r="N8" i="3"/>
  <c r="O8" i="3" s="1"/>
  <c r="N14" i="2"/>
  <c r="O14" i="2" s="1"/>
  <c r="M15" i="2"/>
  <c r="N9" i="54685"/>
  <c r="O9" i="54685" s="1"/>
  <c r="M10" i="54685"/>
  <c r="M10" i="54677"/>
  <c r="N9" i="54677"/>
  <c r="O9" i="54677" s="1"/>
  <c r="M10" i="54686"/>
  <c r="N9" i="54686"/>
  <c r="O9" i="54686"/>
  <c r="M11" i="4"/>
  <c r="N10" i="4"/>
  <c r="O10" i="4" s="1"/>
  <c r="M13" i="54681"/>
  <c r="AA15" i="54681"/>
  <c r="N12" i="54681"/>
  <c r="O12" i="54681" s="1"/>
  <c r="Y15" i="54681" s="1"/>
  <c r="AD15" i="54681"/>
  <c r="AC15" i="54681"/>
  <c r="AB15" i="54681"/>
  <c r="Z15" i="54681"/>
  <c r="M12" i="54682"/>
  <c r="N11" i="54682"/>
  <c r="M13" i="54682" l="1"/>
  <c r="N12" i="54682"/>
  <c r="M16" i="54676"/>
  <c r="N15" i="54676"/>
  <c r="O15" i="54676" s="1"/>
  <c r="M10" i="3"/>
  <c r="N9" i="3"/>
  <c r="O9" i="3" s="1"/>
  <c r="N10" i="54686"/>
  <c r="O10" i="54686"/>
  <c r="M11" i="54686"/>
  <c r="M11" i="54677"/>
  <c r="N10" i="54677"/>
  <c r="O10" i="54677" s="1"/>
  <c r="M16" i="1"/>
  <c r="N15" i="1"/>
  <c r="M14" i="54681"/>
  <c r="AB16" i="54681"/>
  <c r="N13" i="54681"/>
  <c r="O13" i="54681" s="1"/>
  <c r="Y16" i="54681" s="1"/>
  <c r="Z16" i="54681"/>
  <c r="AD16" i="54681"/>
  <c r="AC16" i="54681"/>
  <c r="AA16" i="54681"/>
  <c r="N10" i="54685"/>
  <c r="O10" i="54685" s="1"/>
  <c r="M11" i="54685"/>
  <c r="M12" i="4"/>
  <c r="N11" i="4"/>
  <c r="O11" i="4" s="1"/>
  <c r="N15" i="2"/>
  <c r="O15" i="2" s="1"/>
  <c r="M16" i="2"/>
  <c r="M12" i="54677" l="1"/>
  <c r="N11" i="54677"/>
  <c r="O11" i="54677" s="1"/>
  <c r="M13" i="4"/>
  <c r="N12" i="4"/>
  <c r="O12" i="4" s="1"/>
  <c r="M11" i="3"/>
  <c r="N10" i="3"/>
  <c r="O10" i="3" s="1"/>
  <c r="M15" i="54681"/>
  <c r="AC17" i="54681"/>
  <c r="AD17" i="54681"/>
  <c r="AB17" i="54681"/>
  <c r="AA17" i="54681"/>
  <c r="Z17" i="54681"/>
  <c r="N14" i="54681"/>
  <c r="O14" i="54681" s="1"/>
  <c r="Y17" i="54681" s="1"/>
  <c r="M17" i="1"/>
  <c r="N16" i="1"/>
  <c r="M17" i="54676"/>
  <c r="N16" i="54676"/>
  <c r="O16" i="54676" s="1"/>
  <c r="N11" i="54685"/>
  <c r="O11" i="54685" s="1"/>
  <c r="M12" i="54685"/>
  <c r="N16" i="2"/>
  <c r="O16" i="2" s="1"/>
  <c r="M17" i="2"/>
  <c r="O11" i="54686"/>
  <c r="M12" i="54686"/>
  <c r="N11" i="54686"/>
  <c r="M14" i="54682"/>
  <c r="N13" i="54682"/>
  <c r="M18" i="54676" l="1"/>
  <c r="N17" i="54676"/>
  <c r="O17" i="54676" s="1"/>
  <c r="N12" i="54677"/>
  <c r="O12" i="54677" s="1"/>
  <c r="M13" i="54677"/>
  <c r="N12" i="54686"/>
  <c r="M13" i="54686"/>
  <c r="O12" i="54686"/>
  <c r="N15" i="54681"/>
  <c r="O15" i="54681" s="1"/>
  <c r="Y18" i="54681" s="1"/>
  <c r="M16" i="54681"/>
  <c r="AD18" i="54681"/>
  <c r="Z18" i="54681"/>
  <c r="AC18" i="54681"/>
  <c r="AB18" i="54681"/>
  <c r="AA18" i="54681"/>
  <c r="M15" i="54682"/>
  <c r="N14" i="54682"/>
  <c r="M12" i="3"/>
  <c r="N11" i="3"/>
  <c r="O11" i="3" s="1"/>
  <c r="M18" i="1"/>
  <c r="N17" i="1"/>
  <c r="N17" i="2"/>
  <c r="O17" i="2" s="1"/>
  <c r="M18" i="2"/>
  <c r="N12" i="54685"/>
  <c r="O12" i="54685" s="1"/>
  <c r="M13" i="54685"/>
  <c r="M14" i="4"/>
  <c r="N13" i="4"/>
  <c r="O13" i="4" s="1"/>
  <c r="M13" i="3" l="1"/>
  <c r="N12" i="3"/>
  <c r="O12" i="3" s="1"/>
  <c r="M17" i="54681"/>
  <c r="N16" i="54681"/>
  <c r="O16" i="54681" s="1"/>
  <c r="Y19" i="54681" s="1"/>
  <c r="AA19" i="54681"/>
  <c r="Z19" i="54681"/>
  <c r="AD19" i="54681"/>
  <c r="AC19" i="54681"/>
  <c r="AB19" i="54681"/>
  <c r="N13" i="54685"/>
  <c r="O13" i="54685" s="1"/>
  <c r="M14" i="54685"/>
  <c r="M15" i="4"/>
  <c r="N14" i="4"/>
  <c r="O14" i="4" s="1"/>
  <c r="M16" i="54682"/>
  <c r="N15" i="54682"/>
  <c r="M19" i="2"/>
  <c r="N18" i="2"/>
  <c r="O18" i="2" s="1"/>
  <c r="M14" i="54677"/>
  <c r="N13" i="54677"/>
  <c r="O13" i="54677" s="1"/>
  <c r="O13" i="54686"/>
  <c r="M14" i="54686"/>
  <c r="N13" i="54686"/>
  <c r="M19" i="1"/>
  <c r="N18" i="1"/>
  <c r="M19" i="54676"/>
  <c r="N18" i="54676"/>
  <c r="O18" i="54676" s="1"/>
  <c r="M14" i="3" l="1"/>
  <c r="N13" i="3"/>
  <c r="O13" i="3" s="1"/>
  <c r="N19" i="2"/>
  <c r="O19" i="2" s="1"/>
  <c r="M20" i="2"/>
  <c r="M17" i="54682"/>
  <c r="N16" i="54682"/>
  <c r="M20" i="54676"/>
  <c r="N19" i="54676"/>
  <c r="O19" i="54676" s="1"/>
  <c r="M16" i="4"/>
  <c r="N15" i="4"/>
  <c r="O15" i="4" s="1"/>
  <c r="M20" i="1"/>
  <c r="N19" i="1"/>
  <c r="N14" i="54686"/>
  <c r="M15" i="54686"/>
  <c r="O14" i="54686"/>
  <c r="N14" i="54685"/>
  <c r="O14" i="54685" s="1"/>
  <c r="M15" i="54685"/>
  <c r="M18" i="54681"/>
  <c r="N17" i="54681"/>
  <c r="O17" i="54681" s="1"/>
  <c r="Y20" i="54681" s="1"/>
  <c r="AB20" i="54681"/>
  <c r="AD20" i="54681"/>
  <c r="AC20" i="54681"/>
  <c r="AA20" i="54681"/>
  <c r="Z20" i="54681"/>
  <c r="M15" i="54677"/>
  <c r="N14" i="54677"/>
  <c r="O14" i="54677" s="1"/>
  <c r="M21" i="54676" l="1"/>
  <c r="N20" i="54676"/>
  <c r="O20" i="54676" s="1"/>
  <c r="M18" i="54682"/>
  <c r="N17" i="54682"/>
  <c r="M16" i="54686"/>
  <c r="N15" i="54686"/>
  <c r="O15" i="54686"/>
  <c r="N20" i="2"/>
  <c r="O20" i="2" s="1"/>
  <c r="M21" i="2"/>
  <c r="M19" i="54681"/>
  <c r="N18" i="54681"/>
  <c r="O18" i="54681" s="1"/>
  <c r="Y21" i="54681" s="1"/>
  <c r="AC21" i="54681"/>
  <c r="AD21" i="54681"/>
  <c r="AB21" i="54681"/>
  <c r="AA21" i="54681"/>
  <c r="Z21" i="54681"/>
  <c r="N15" i="54685"/>
  <c r="O15" i="54685" s="1"/>
  <c r="M16" i="54685"/>
  <c r="M21" i="1"/>
  <c r="N20" i="1"/>
  <c r="N15" i="54677"/>
  <c r="O15" i="54677" s="1"/>
  <c r="M16" i="54677"/>
  <c r="M17" i="4"/>
  <c r="N16" i="4"/>
  <c r="O16" i="4" s="1"/>
  <c r="M15" i="3"/>
  <c r="N14" i="3"/>
  <c r="O14" i="3" s="1"/>
  <c r="M22" i="2" l="1"/>
  <c r="N21" i="2"/>
  <c r="O21" i="2" s="1"/>
  <c r="M22" i="54676"/>
  <c r="N21" i="54676"/>
  <c r="O21" i="54676" s="1"/>
  <c r="N17" i="4"/>
  <c r="O17" i="4" s="1"/>
  <c r="M18" i="4"/>
  <c r="N16" i="54685"/>
  <c r="O16" i="54685" s="1"/>
  <c r="M17" i="54685"/>
  <c r="M16" i="3"/>
  <c r="N15" i="3"/>
  <c r="O15" i="3" s="1"/>
  <c r="M17" i="54677"/>
  <c r="N16" i="54677"/>
  <c r="O16" i="54677" s="1"/>
  <c r="N16" i="54686"/>
  <c r="O16" i="54686"/>
  <c r="M17" i="54686"/>
  <c r="M22" i="1"/>
  <c r="N21" i="1"/>
  <c r="M19" i="54682"/>
  <c r="N18" i="54682"/>
  <c r="M20" i="54681"/>
  <c r="N19" i="54681"/>
  <c r="O19" i="54681" s="1"/>
  <c r="Y22" i="54681" s="1"/>
  <c r="Z22" i="54681"/>
  <c r="AD22" i="54681"/>
  <c r="AA22" i="54681"/>
  <c r="AC22" i="54681"/>
  <c r="AB22" i="54681"/>
  <c r="M20" i="54682" l="1"/>
  <c r="N19" i="54682"/>
  <c r="M18" i="54685"/>
  <c r="N17" i="54685"/>
  <c r="O17" i="54685" s="1"/>
  <c r="M23" i="1"/>
  <c r="N22" i="1"/>
  <c r="M18" i="54686"/>
  <c r="N17" i="54686"/>
  <c r="O17" i="54686"/>
  <c r="M19" i="4"/>
  <c r="N18" i="4"/>
  <c r="O18" i="4" s="1"/>
  <c r="M21" i="54681"/>
  <c r="N20" i="54681"/>
  <c r="O20" i="54681" s="1"/>
  <c r="Y23" i="54681" s="1"/>
  <c r="AA23" i="54681"/>
  <c r="AD23" i="54681"/>
  <c r="AC23" i="54681"/>
  <c r="AB23" i="54681"/>
  <c r="Z23" i="54681"/>
  <c r="N17" i="54677"/>
  <c r="O17" i="54677" s="1"/>
  <c r="M18" i="54677"/>
  <c r="M23" i="54676"/>
  <c r="N22" i="54676"/>
  <c r="O22" i="54676" s="1"/>
  <c r="M17" i="3"/>
  <c r="N16" i="3"/>
  <c r="O16" i="3" s="1"/>
  <c r="N22" i="2"/>
  <c r="O22" i="2" s="1"/>
  <c r="M23" i="2"/>
  <c r="M18" i="3" l="1"/>
  <c r="N17" i="3"/>
  <c r="O17" i="3" s="1"/>
  <c r="N18" i="54686"/>
  <c r="M19" i="54686"/>
  <c r="O18" i="54686"/>
  <c r="M24" i="1"/>
  <c r="N23" i="1"/>
  <c r="M22" i="54681"/>
  <c r="AB24" i="54681"/>
  <c r="AD24" i="54681"/>
  <c r="AC24" i="54681"/>
  <c r="AA24" i="54681"/>
  <c r="N21" i="54681"/>
  <c r="O21" i="54681" s="1"/>
  <c r="Y24" i="54681" s="1"/>
  <c r="Z24" i="54681"/>
  <c r="N23" i="2"/>
  <c r="O23" i="2" s="1"/>
  <c r="M24" i="2"/>
  <c r="N23" i="54676"/>
  <c r="O23" i="54676" s="1"/>
  <c r="M24" i="54676"/>
  <c r="M19" i="54677"/>
  <c r="N18" i="54677"/>
  <c r="O18" i="54677" s="1"/>
  <c r="N18" i="54685"/>
  <c r="O18" i="54685" s="1"/>
  <c r="M19" i="54685"/>
  <c r="M20" i="4"/>
  <c r="N19" i="4"/>
  <c r="O19" i="4" s="1"/>
  <c r="M21" i="54682"/>
  <c r="N20" i="54682"/>
  <c r="M19" i="3" l="1"/>
  <c r="N18" i="3"/>
  <c r="O18" i="3" s="1"/>
  <c r="N24" i="2"/>
  <c r="O24" i="2" s="1"/>
  <c r="M25" i="2"/>
  <c r="M23" i="54681"/>
  <c r="N22" i="54681"/>
  <c r="O22" i="54681" s="1"/>
  <c r="Y25" i="54681" s="1"/>
  <c r="AC25" i="54681"/>
  <c r="AA25" i="54681"/>
  <c r="Z25" i="54681"/>
  <c r="AD25" i="54681"/>
  <c r="AB25" i="54681"/>
  <c r="M21" i="4"/>
  <c r="N20" i="4"/>
  <c r="O20" i="4" s="1"/>
  <c r="M22" i="54682"/>
  <c r="N21" i="54682"/>
  <c r="N19" i="54685"/>
  <c r="O19" i="54685" s="1"/>
  <c r="M20" i="54685"/>
  <c r="M20" i="54686"/>
  <c r="N19" i="54686"/>
  <c r="O19" i="54686"/>
  <c r="M20" i="54677"/>
  <c r="N19" i="54677"/>
  <c r="O19" i="54677" s="1"/>
  <c r="M25" i="1"/>
  <c r="N24" i="1"/>
  <c r="M25" i="54676"/>
  <c r="N24" i="54676"/>
  <c r="O24" i="54676" s="1"/>
  <c r="N20" i="54686" l="1"/>
  <c r="M21" i="54686"/>
  <c r="O20" i="54686"/>
  <c r="M26" i="1"/>
  <c r="N25" i="1"/>
  <c r="M24" i="54681"/>
  <c r="N23" i="54681"/>
  <c r="O23" i="54681" s="1"/>
  <c r="Y26" i="54681" s="1"/>
  <c r="AD26" i="54681"/>
  <c r="Z26" i="54681"/>
  <c r="AC26" i="54681"/>
  <c r="AB26" i="54681"/>
  <c r="AA26" i="54681"/>
  <c r="M23" i="54682"/>
  <c r="N22" i="54682"/>
  <c r="N20" i="54677"/>
  <c r="O20" i="54677" s="1"/>
  <c r="M21" i="54677"/>
  <c r="M22" i="4"/>
  <c r="N21" i="4"/>
  <c r="O21" i="4" s="1"/>
  <c r="N25" i="2"/>
  <c r="O25" i="2" s="1"/>
  <c r="M26" i="2"/>
  <c r="N25" i="54676"/>
  <c r="O25" i="54676" s="1"/>
  <c r="M26" i="54676"/>
  <c r="M21" i="54685"/>
  <c r="N20" i="54685"/>
  <c r="O20" i="54685" s="1"/>
  <c r="M20" i="3"/>
  <c r="N19" i="3"/>
  <c r="O19" i="3" s="1"/>
  <c r="M22" i="54677" l="1"/>
  <c r="N21" i="54677"/>
  <c r="O21" i="54677" s="1"/>
  <c r="M27" i="54676"/>
  <c r="N26" i="54676"/>
  <c r="O26" i="54676" s="1"/>
  <c r="N21" i="54685"/>
  <c r="O21" i="54685" s="1"/>
  <c r="M22" i="54685"/>
  <c r="M25" i="54681"/>
  <c r="N24" i="54681"/>
  <c r="O24" i="54681" s="1"/>
  <c r="Y27" i="54681" s="1"/>
  <c r="AA27" i="54681"/>
  <c r="AD27" i="54681"/>
  <c r="AC27" i="54681"/>
  <c r="AB27" i="54681"/>
  <c r="Z27" i="54681"/>
  <c r="M24" i="54682"/>
  <c r="N23" i="54682"/>
  <c r="N26" i="2"/>
  <c r="O26" i="2" s="1"/>
  <c r="M27" i="2"/>
  <c r="M27" i="1"/>
  <c r="N26" i="1"/>
  <c r="M22" i="54686"/>
  <c r="N21" i="54686"/>
  <c r="O21" i="54686"/>
  <c r="M21" i="3"/>
  <c r="N20" i="3"/>
  <c r="O20" i="3" s="1"/>
  <c r="M23" i="4"/>
  <c r="N22" i="4"/>
  <c r="O22" i="4" s="1"/>
  <c r="M22" i="3" l="1"/>
  <c r="N21" i="3"/>
  <c r="O21" i="3" s="1"/>
  <c r="M26" i="54681"/>
  <c r="N25" i="54681"/>
  <c r="O25" i="54681" s="1"/>
  <c r="Y28" i="54681" s="1"/>
  <c r="AB28" i="54681"/>
  <c r="AA28" i="54681"/>
  <c r="Z28" i="54681"/>
  <c r="AD28" i="54681"/>
  <c r="AC28" i="54681"/>
  <c r="M25" i="54682"/>
  <c r="N24" i="54682"/>
  <c r="N22" i="54685"/>
  <c r="O22" i="54685" s="1"/>
  <c r="M23" i="54685"/>
  <c r="N22" i="54686"/>
  <c r="O22" i="54686"/>
  <c r="M23" i="54686"/>
  <c r="M28" i="54676"/>
  <c r="N27" i="54676"/>
  <c r="O27" i="54676" s="1"/>
  <c r="M28" i="1"/>
  <c r="N27" i="1"/>
  <c r="M24" i="4"/>
  <c r="N23" i="4"/>
  <c r="O23" i="4" s="1"/>
  <c r="M28" i="2"/>
  <c r="N27" i="2"/>
  <c r="O27" i="2" s="1"/>
  <c r="M23" i="54677"/>
  <c r="N22" i="54677"/>
  <c r="O22" i="54677" s="1"/>
  <c r="M24" i="54686" l="1"/>
  <c r="N23" i="54686"/>
  <c r="O23" i="54686"/>
  <c r="N23" i="54685"/>
  <c r="O23" i="54685" s="1"/>
  <c r="M24" i="54685"/>
  <c r="N28" i="2"/>
  <c r="O28" i="2" s="1"/>
  <c r="M29" i="2"/>
  <c r="M25" i="4"/>
  <c r="N24" i="4"/>
  <c r="O24" i="4" s="1"/>
  <c r="M29" i="1"/>
  <c r="N28" i="1"/>
  <c r="M27" i="54681"/>
  <c r="N26" i="54681"/>
  <c r="O26" i="54681" s="1"/>
  <c r="Y29" i="54681" s="1"/>
  <c r="AC29" i="54681"/>
  <c r="AD29" i="54681"/>
  <c r="AB29" i="54681"/>
  <c r="AA29" i="54681"/>
  <c r="Z29" i="54681"/>
  <c r="M26" i="54682"/>
  <c r="N25" i="54682"/>
  <c r="N23" i="54677"/>
  <c r="O23" i="54677" s="1"/>
  <c r="M24" i="54677"/>
  <c r="M29" i="54676"/>
  <c r="N28" i="54676"/>
  <c r="O28" i="54676" s="1"/>
  <c r="M23" i="3"/>
  <c r="N22" i="3"/>
  <c r="O22" i="3" s="1"/>
  <c r="M26" i="4" l="1"/>
  <c r="N25" i="4"/>
  <c r="O25" i="4" s="1"/>
  <c r="M30" i="1"/>
  <c r="N29" i="1"/>
  <c r="N29" i="54676"/>
  <c r="O29" i="54676" s="1"/>
  <c r="M30" i="54676"/>
  <c r="N29" i="2"/>
  <c r="O29" i="2" s="1"/>
  <c r="M30" i="2"/>
  <c r="M25" i="54685"/>
  <c r="N24" i="54685"/>
  <c r="O24" i="54685" s="1"/>
  <c r="M28" i="54681"/>
  <c r="Z30" i="54681"/>
  <c r="N27" i="54681"/>
  <c r="O27" i="54681" s="1"/>
  <c r="Y30" i="54681" s="1"/>
  <c r="AD30" i="54681"/>
  <c r="AC30" i="54681"/>
  <c r="AB30" i="54681"/>
  <c r="AA30" i="54681"/>
  <c r="N24" i="54677"/>
  <c r="O24" i="54677" s="1"/>
  <c r="M25" i="54677"/>
  <c r="M27" i="54682"/>
  <c r="N26" i="54682"/>
  <c r="M24" i="3"/>
  <c r="N23" i="3"/>
  <c r="O23" i="3" s="1"/>
  <c r="N24" i="54686"/>
  <c r="M25" i="54686"/>
  <c r="O24" i="54686"/>
  <c r="N30" i="2" l="1"/>
  <c r="O30" i="2" s="1"/>
  <c r="M31" i="2"/>
  <c r="N24" i="3"/>
  <c r="O24" i="3" s="1"/>
  <c r="M25" i="3"/>
  <c r="M31" i="54676"/>
  <c r="N30" i="54676"/>
  <c r="O30" i="54676" s="1"/>
  <c r="M28" i="54682"/>
  <c r="N27" i="54682"/>
  <c r="M26" i="54677"/>
  <c r="N25" i="54677"/>
  <c r="O25" i="54677" s="1"/>
  <c r="M29" i="54681"/>
  <c r="AD31" i="54681"/>
  <c r="AA31" i="54681"/>
  <c r="AC31" i="54681"/>
  <c r="AB31" i="54681"/>
  <c r="Z31" i="54681"/>
  <c r="N28" i="54681"/>
  <c r="O28" i="54681" s="1"/>
  <c r="Y31" i="54681" s="1"/>
  <c r="M31" i="1"/>
  <c r="N30" i="1"/>
  <c r="N25" i="54686"/>
  <c r="O25" i="54686"/>
  <c r="M26" i="54686"/>
  <c r="N25" i="54685"/>
  <c r="O25" i="54685" s="1"/>
  <c r="M26" i="54685"/>
  <c r="M27" i="4"/>
  <c r="N26" i="4"/>
  <c r="O26" i="4" s="1"/>
  <c r="M27" i="54677" l="1"/>
  <c r="N26" i="54677"/>
  <c r="O26" i="54677" s="1"/>
  <c r="N26" i="54685"/>
  <c r="O26" i="54685" s="1"/>
  <c r="M27" i="54685"/>
  <c r="M29" i="54682"/>
  <c r="N28" i="54682"/>
  <c r="M28" i="4"/>
  <c r="N27" i="4"/>
  <c r="O27" i="4" s="1"/>
  <c r="M32" i="54676"/>
  <c r="N31" i="54676"/>
  <c r="O31" i="54676" s="1"/>
  <c r="N26" i="54686"/>
  <c r="O26" i="54686"/>
  <c r="M27" i="54686"/>
  <c r="M26" i="3"/>
  <c r="N25" i="3"/>
  <c r="O25" i="3" s="1"/>
  <c r="M30" i="54681"/>
  <c r="AB32" i="54681"/>
  <c r="N29" i="54681"/>
  <c r="O29" i="54681" s="1"/>
  <c r="Y32" i="54681" s="1"/>
  <c r="AD32" i="54681"/>
  <c r="AC32" i="54681"/>
  <c r="AA32" i="54681"/>
  <c r="Z32" i="54681"/>
  <c r="M32" i="1"/>
  <c r="N31" i="1"/>
  <c r="M32" i="2"/>
  <c r="N31" i="2"/>
  <c r="O31" i="2" s="1"/>
  <c r="M31" i="54681" l="1"/>
  <c r="N30" i="54681"/>
  <c r="O30" i="54681" s="1"/>
  <c r="Y33" i="54681" s="1"/>
  <c r="AC33" i="54681"/>
  <c r="Z33" i="54681"/>
  <c r="AD33" i="54681"/>
  <c r="AB33" i="54681"/>
  <c r="AA33" i="54681"/>
  <c r="M33" i="1"/>
  <c r="N33" i="1" s="1"/>
  <c r="N32" i="1"/>
  <c r="N28" i="4"/>
  <c r="O28" i="4" s="1"/>
  <c r="M29" i="4"/>
  <c r="M27" i="3"/>
  <c r="N26" i="3"/>
  <c r="O26" i="3" s="1"/>
  <c r="M28" i="54686"/>
  <c r="N27" i="54686"/>
  <c r="O27" i="54686"/>
  <c r="M30" i="54682"/>
  <c r="N29" i="54682"/>
  <c r="N27" i="54685"/>
  <c r="O27" i="54685" s="1"/>
  <c r="M28" i="54685"/>
  <c r="N32" i="2"/>
  <c r="O32" i="2" s="1"/>
  <c r="M33" i="2"/>
  <c r="M33" i="54676"/>
  <c r="N32" i="54676"/>
  <c r="O32" i="54676" s="1"/>
  <c r="M28" i="54677"/>
  <c r="N27" i="54677"/>
  <c r="O27" i="54677" s="1"/>
  <c r="N33" i="54676" l="1"/>
  <c r="O33" i="54676" s="1"/>
  <c r="M34" i="54676"/>
  <c r="M34" i="2"/>
  <c r="N33" i="2"/>
  <c r="O33" i="2" s="1"/>
  <c r="N28" i="54686"/>
  <c r="M29" i="54686"/>
  <c r="O28" i="54686"/>
  <c r="N28" i="54685"/>
  <c r="O28" i="54685" s="1"/>
  <c r="M29" i="54685"/>
  <c r="M28" i="3"/>
  <c r="N27" i="3"/>
  <c r="O27" i="3" s="1"/>
  <c r="M30" i="4"/>
  <c r="N29" i="4"/>
  <c r="O29" i="4" s="1"/>
  <c r="N28" i="54677"/>
  <c r="O28" i="54677" s="1"/>
  <c r="M29" i="54677"/>
  <c r="M31" i="54682"/>
  <c r="N30" i="54682"/>
  <c r="N31" i="54681"/>
  <c r="O31" i="54681" s="1"/>
  <c r="Y34" i="54681" s="1"/>
  <c r="M32" i="54681"/>
  <c r="AD34" i="54681"/>
  <c r="AA34" i="54681"/>
  <c r="Z34" i="54681"/>
  <c r="AC34" i="54681"/>
  <c r="AB34" i="54681"/>
  <c r="N29" i="54677" l="1"/>
  <c r="O29" i="54677" s="1"/>
  <c r="M30" i="54677"/>
  <c r="M30" i="54686"/>
  <c r="N29" i="54686"/>
  <c r="O29" i="54686"/>
  <c r="M31" i="4"/>
  <c r="N30" i="4"/>
  <c r="O30" i="4" s="1"/>
  <c r="M33" i="54681"/>
  <c r="N32" i="54681"/>
  <c r="O32" i="54681" s="1"/>
  <c r="Y35" i="54681" s="1"/>
  <c r="Z35" i="54681"/>
  <c r="AB35" i="54681"/>
  <c r="AA35" i="54681"/>
  <c r="AD35" i="54681"/>
  <c r="AC35" i="54681"/>
  <c r="N34" i="2"/>
  <c r="O34" i="2" s="1"/>
  <c r="M35" i="2"/>
  <c r="N29" i="54685"/>
  <c r="O29" i="54685" s="1"/>
  <c r="M30" i="54685"/>
  <c r="M32" i="54682"/>
  <c r="N31" i="54682"/>
  <c r="M29" i="3"/>
  <c r="N28" i="3"/>
  <c r="O28" i="3" s="1"/>
  <c r="M35" i="54676"/>
  <c r="N34" i="54676"/>
  <c r="O34" i="54676" s="1"/>
  <c r="M31" i="54685" l="1"/>
  <c r="N30" i="54685"/>
  <c r="O30" i="54685" s="1"/>
  <c r="M31" i="54677"/>
  <c r="N30" i="54677"/>
  <c r="O30" i="54677" s="1"/>
  <c r="N35" i="2"/>
  <c r="O35" i="2" s="1"/>
  <c r="M36" i="2"/>
  <c r="M34" i="54681"/>
  <c r="N33" i="54681"/>
  <c r="O33" i="54681" s="1"/>
  <c r="Y36" i="54681" s="1"/>
  <c r="AC36" i="54681"/>
  <c r="Z36" i="54681"/>
  <c r="AD36" i="54681"/>
  <c r="AB36" i="54681"/>
  <c r="AA36" i="54681"/>
  <c r="M36" i="54676"/>
  <c r="N35" i="54676"/>
  <c r="O35" i="54676" s="1"/>
  <c r="M32" i="4"/>
  <c r="N31" i="4"/>
  <c r="O31" i="4" s="1"/>
  <c r="M30" i="3"/>
  <c r="N29" i="3"/>
  <c r="O29" i="3" s="1"/>
  <c r="M33" i="54682"/>
  <c r="N33" i="54682" s="1"/>
  <c r="N32" i="54682"/>
  <c r="N30" i="54686"/>
  <c r="M31" i="54686"/>
  <c r="O30" i="54686"/>
  <c r="M33" i="4" l="1"/>
  <c r="N32" i="4"/>
  <c r="O32" i="4" s="1"/>
  <c r="M35" i="54681"/>
  <c r="AD37" i="54681"/>
  <c r="AA37" i="54681"/>
  <c r="N34" i="54681"/>
  <c r="O34" i="54681" s="1"/>
  <c r="Y37" i="54681" s="1"/>
  <c r="AC37" i="54681"/>
  <c r="AB37" i="54681"/>
  <c r="Z37" i="54681"/>
  <c r="M37" i="54676"/>
  <c r="N36" i="54676"/>
  <c r="O36" i="54676" s="1"/>
  <c r="N36" i="2"/>
  <c r="O36" i="2" s="1"/>
  <c r="M37" i="2"/>
  <c r="M32" i="54686"/>
  <c r="N31" i="54686"/>
  <c r="O31" i="54686"/>
  <c r="N31" i="54677"/>
  <c r="O31" i="54677" s="1"/>
  <c r="M32" i="54677"/>
  <c r="M31" i="3"/>
  <c r="N30" i="3"/>
  <c r="O30" i="3" s="1"/>
  <c r="M32" i="54685"/>
  <c r="N31" i="54685"/>
  <c r="O31" i="54685" s="1"/>
  <c r="N32" i="54686" l="1"/>
  <c r="M33" i="54686"/>
  <c r="O32" i="54686"/>
  <c r="N37" i="2"/>
  <c r="O37" i="2" s="1"/>
  <c r="M38" i="2"/>
  <c r="M36" i="54681"/>
  <c r="N35" i="54681"/>
  <c r="O35" i="54681" s="1"/>
  <c r="Y38" i="54681" s="1"/>
  <c r="AD38" i="54681"/>
  <c r="AA38" i="54681"/>
  <c r="Z38" i="54681"/>
  <c r="AC38" i="54681"/>
  <c r="AB38" i="54681"/>
  <c r="M38" i="54676"/>
  <c r="N37" i="54676"/>
  <c r="O37" i="54676" s="1"/>
  <c r="N32" i="54685"/>
  <c r="O32" i="54685" s="1"/>
  <c r="M33" i="54685"/>
  <c r="M32" i="3"/>
  <c r="N31" i="3"/>
  <c r="O31" i="3" s="1"/>
  <c r="M33" i="54677"/>
  <c r="N32" i="54677"/>
  <c r="O32" i="54677" s="1"/>
  <c r="M34" i="4"/>
  <c r="N33" i="4"/>
  <c r="O33" i="4" s="1"/>
  <c r="M37" i="54681" l="1"/>
  <c r="Z39" i="54681"/>
  <c r="N36" i="54681"/>
  <c r="O36" i="54681" s="1"/>
  <c r="Y39" i="54681" s="1"/>
  <c r="AB39" i="54681"/>
  <c r="AA39" i="54681"/>
  <c r="AD39" i="54681"/>
  <c r="AC39" i="54681"/>
  <c r="M35" i="4"/>
  <c r="N34" i="4"/>
  <c r="O34" i="4" s="1"/>
  <c r="M39" i="54676"/>
  <c r="N38" i="54676"/>
  <c r="O38" i="54676" s="1"/>
  <c r="N38" i="2"/>
  <c r="O38" i="2" s="1"/>
  <c r="M39" i="2"/>
  <c r="N33" i="54685"/>
  <c r="O33" i="54685" s="1"/>
  <c r="M34" i="54685"/>
  <c r="N33" i="54686"/>
  <c r="M34" i="54686"/>
  <c r="O33" i="54686"/>
  <c r="N33" i="54677"/>
  <c r="O33" i="54677" s="1"/>
  <c r="M34" i="54677"/>
  <c r="M33" i="3"/>
  <c r="N32" i="3"/>
  <c r="O32" i="3" s="1"/>
  <c r="M36" i="4" l="1"/>
  <c r="N35" i="4"/>
  <c r="O35" i="4" s="1"/>
  <c r="N34" i="54685"/>
  <c r="O34" i="54685" s="1"/>
  <c r="M35" i="54685"/>
  <c r="M40" i="2"/>
  <c r="N39" i="2"/>
  <c r="O39" i="2" s="1"/>
  <c r="M35" i="54677"/>
  <c r="N34" i="54677"/>
  <c r="O34" i="54677" s="1"/>
  <c r="M34" i="3"/>
  <c r="N33" i="3"/>
  <c r="O33" i="3" s="1"/>
  <c r="N39" i="54676"/>
  <c r="O39" i="54676" s="1"/>
  <c r="M40" i="54676"/>
  <c r="N34" i="54686"/>
  <c r="O34" i="54686"/>
  <c r="M35" i="54686"/>
  <c r="M38" i="54681"/>
  <c r="N37" i="54681"/>
  <c r="O37" i="54681" s="1"/>
  <c r="Y40" i="54681" s="1"/>
  <c r="AC40" i="54681"/>
  <c r="Z40" i="54681"/>
  <c r="AD40" i="54681"/>
  <c r="AB40" i="54681"/>
  <c r="AA40" i="54681"/>
  <c r="M39" i="54681" l="1"/>
  <c r="AD41" i="54681"/>
  <c r="AA41" i="54681"/>
  <c r="AC41" i="54681"/>
  <c r="AB41" i="54681"/>
  <c r="N38" i="54681"/>
  <c r="O38" i="54681" s="1"/>
  <c r="Y41" i="54681" s="1"/>
  <c r="Z41" i="54681"/>
  <c r="N35" i="54686"/>
  <c r="M36" i="54686"/>
  <c r="O35" i="54686"/>
  <c r="M36" i="54677"/>
  <c r="N35" i="54677"/>
  <c r="O35" i="54677" s="1"/>
  <c r="N40" i="2"/>
  <c r="O40" i="2" s="1"/>
  <c r="M41" i="2"/>
  <c r="N35" i="54685"/>
  <c r="O35" i="54685" s="1"/>
  <c r="M36" i="54685"/>
  <c r="M41" i="54676"/>
  <c r="N40" i="54676"/>
  <c r="O40" i="54676" s="1"/>
  <c r="M35" i="3"/>
  <c r="N34" i="3"/>
  <c r="O34" i="3" s="1"/>
  <c r="M37" i="4"/>
  <c r="N36" i="4"/>
  <c r="O36" i="4" s="1"/>
  <c r="M42" i="2" l="1"/>
  <c r="N41" i="2"/>
  <c r="O41" i="2" s="1"/>
  <c r="N36" i="54685"/>
  <c r="O36" i="54685" s="1"/>
  <c r="M37" i="54685"/>
  <c r="M36" i="3"/>
  <c r="N35" i="3"/>
  <c r="O35" i="3" s="1"/>
  <c r="M38" i="4"/>
  <c r="N37" i="4"/>
  <c r="O37" i="4" s="1"/>
  <c r="M37" i="54677"/>
  <c r="N36" i="54677"/>
  <c r="O36" i="54677" s="1"/>
  <c r="M42" i="54676"/>
  <c r="N41" i="54676"/>
  <c r="O41" i="54676" s="1"/>
  <c r="N36" i="54686"/>
  <c r="O36" i="54686"/>
  <c r="M37" i="54686"/>
  <c r="N39" i="54681"/>
  <c r="O39" i="54681" s="1"/>
  <c r="Y42" i="54681" s="1"/>
  <c r="M40" i="54681"/>
  <c r="AD42" i="54681"/>
  <c r="AC42" i="54681"/>
  <c r="AA42" i="54681"/>
  <c r="Z42" i="54681"/>
  <c r="AB42" i="54681"/>
  <c r="O37" i="54686" l="1"/>
  <c r="N37" i="54686"/>
  <c r="M38" i="54686"/>
  <c r="N38" i="4"/>
  <c r="O38" i="4" s="1"/>
  <c r="M39" i="4"/>
  <c r="M37" i="3"/>
  <c r="N36" i="3"/>
  <c r="O36" i="3" s="1"/>
  <c r="N37" i="54685"/>
  <c r="O37" i="54685" s="1"/>
  <c r="M38" i="54685"/>
  <c r="M43" i="54676"/>
  <c r="N42" i="54676"/>
  <c r="O42" i="54676" s="1"/>
  <c r="M41" i="54681"/>
  <c r="Z43" i="54681"/>
  <c r="AD43" i="54681"/>
  <c r="N40" i="54681"/>
  <c r="O40" i="54681" s="1"/>
  <c r="Y43" i="54681" s="1"/>
  <c r="AB43" i="54681"/>
  <c r="AA43" i="54681"/>
  <c r="AC43" i="54681"/>
  <c r="M38" i="54677"/>
  <c r="N37" i="54677"/>
  <c r="O37" i="54677" s="1"/>
  <c r="N42" i="2"/>
  <c r="O42" i="2" s="1"/>
  <c r="M43" i="2"/>
  <c r="M44" i="2" l="1"/>
  <c r="N43" i="2"/>
  <c r="O43" i="2" s="1"/>
  <c r="M38" i="3"/>
  <c r="N37" i="3"/>
  <c r="O37" i="3" s="1"/>
  <c r="M40" i="4"/>
  <c r="N39" i="4"/>
  <c r="O39" i="4" s="1"/>
  <c r="M42" i="54681"/>
  <c r="AC44" i="54681"/>
  <c r="Z44" i="54681"/>
  <c r="AD44" i="54681"/>
  <c r="N41" i="54681"/>
  <c r="O41" i="54681" s="1"/>
  <c r="Y44" i="54681" s="1"/>
  <c r="AB44" i="54681"/>
  <c r="AA44" i="54681"/>
  <c r="N38" i="54686"/>
  <c r="M39" i="54686"/>
  <c r="O38" i="54686"/>
  <c r="M44" i="54676"/>
  <c r="N43" i="54676"/>
  <c r="O43" i="54676" s="1"/>
  <c r="M39" i="54677"/>
  <c r="N38" i="54677"/>
  <c r="O38" i="54677" s="1"/>
  <c r="M39" i="54685"/>
  <c r="N38" i="54685"/>
  <c r="O38" i="54685" s="1"/>
  <c r="N39" i="54686" l="1"/>
  <c r="O39" i="54686"/>
  <c r="M40" i="54686"/>
  <c r="M43" i="54681"/>
  <c r="AD45" i="54681"/>
  <c r="AA45" i="54681"/>
  <c r="N42" i="54681"/>
  <c r="O42" i="54681" s="1"/>
  <c r="Y45" i="54681" s="1"/>
  <c r="Z45" i="54681"/>
  <c r="AB45" i="54681"/>
  <c r="AC45" i="54681"/>
  <c r="M41" i="4"/>
  <c r="N40" i="4"/>
  <c r="O40" i="4" s="1"/>
  <c r="N39" i="54677"/>
  <c r="O39" i="54677" s="1"/>
  <c r="M40" i="54677"/>
  <c r="M39" i="3"/>
  <c r="N38" i="3"/>
  <c r="O38" i="3" s="1"/>
  <c r="M40" i="54685"/>
  <c r="N39" i="54685"/>
  <c r="O39" i="54685" s="1"/>
  <c r="M45" i="54676"/>
  <c r="N44" i="54676"/>
  <c r="O44" i="54676" s="1"/>
  <c r="N44" i="2"/>
  <c r="O44" i="2" s="1"/>
  <c r="M45" i="2"/>
  <c r="M40" i="3" l="1"/>
  <c r="N39" i="3"/>
  <c r="O39" i="3" s="1"/>
  <c r="M46" i="2"/>
  <c r="N45" i="2"/>
  <c r="O45" i="2" s="1"/>
  <c r="M41" i="54677"/>
  <c r="N40" i="54677"/>
  <c r="O40" i="54677" s="1"/>
  <c r="M44" i="54681"/>
  <c r="N43" i="54681"/>
  <c r="O43" i="54681" s="1"/>
  <c r="Y46" i="54681" s="1"/>
  <c r="AD46" i="54681"/>
  <c r="AC46" i="54681"/>
  <c r="AA46" i="54681"/>
  <c r="Z46" i="54681"/>
  <c r="AB46" i="54681"/>
  <c r="M46" i="54676"/>
  <c r="N45" i="54676"/>
  <c r="O45" i="54676" s="1"/>
  <c r="M42" i="4"/>
  <c r="N41" i="4"/>
  <c r="O41" i="4" s="1"/>
  <c r="M41" i="54686"/>
  <c r="O40" i="54686"/>
  <c r="N40" i="54686"/>
  <c r="N40" i="54685"/>
  <c r="O40" i="54685" s="1"/>
  <c r="M41" i="54685"/>
  <c r="O41" i="54686" l="1"/>
  <c r="M42" i="54686"/>
  <c r="N41" i="54686"/>
  <c r="M43" i="4"/>
  <c r="N42" i="4"/>
  <c r="O42" i="4" s="1"/>
  <c r="M45" i="54681"/>
  <c r="Z47" i="54681"/>
  <c r="AD47" i="54681"/>
  <c r="AB47" i="54681"/>
  <c r="AA47" i="54681"/>
  <c r="N44" i="54681"/>
  <c r="O44" i="54681" s="1"/>
  <c r="Y47" i="54681" s="1"/>
  <c r="AC47" i="54681"/>
  <c r="M42" i="54685"/>
  <c r="N41" i="54685"/>
  <c r="O41" i="54685" s="1"/>
  <c r="M47" i="54676"/>
  <c r="N46" i="54676"/>
  <c r="O46" i="54676" s="1"/>
  <c r="N41" i="54677"/>
  <c r="O41" i="54677" s="1"/>
  <c r="M42" i="54677"/>
  <c r="N46" i="2"/>
  <c r="O46" i="2" s="1"/>
  <c r="M47" i="2"/>
  <c r="N40" i="3"/>
  <c r="O40" i="3" s="1"/>
  <c r="M41" i="3"/>
  <c r="M42" i="3" l="1"/>
  <c r="N41" i="3"/>
  <c r="O41" i="3" s="1"/>
  <c r="M46" i="54681"/>
  <c r="N45" i="54681"/>
  <c r="O45" i="54681" s="1"/>
  <c r="Y48" i="54681" s="1"/>
  <c r="AC48" i="54681"/>
  <c r="Z48" i="54681"/>
  <c r="AD48" i="54681"/>
  <c r="AB48" i="54681"/>
  <c r="AA48" i="54681"/>
  <c r="N42" i="54685"/>
  <c r="O42" i="54685" s="1"/>
  <c r="M43" i="54685"/>
  <c r="M48" i="54676"/>
  <c r="N47" i="54676"/>
  <c r="O47" i="54676" s="1"/>
  <c r="M48" i="2"/>
  <c r="N47" i="2"/>
  <c r="O47" i="2" s="1"/>
  <c r="M44" i="4"/>
  <c r="N43" i="4"/>
  <c r="O43" i="4" s="1"/>
  <c r="M43" i="54677"/>
  <c r="N42" i="54677"/>
  <c r="O42" i="54677" s="1"/>
  <c r="O42" i="54686"/>
  <c r="N42" i="54686"/>
  <c r="M43" i="54686"/>
  <c r="M45" i="4" l="1"/>
  <c r="N44" i="4"/>
  <c r="O44" i="4" s="1"/>
  <c r="N48" i="2"/>
  <c r="O48" i="2" s="1"/>
  <c r="M49" i="2"/>
  <c r="O43" i="54686"/>
  <c r="N43" i="54686"/>
  <c r="M44" i="54686"/>
  <c r="M49" i="54676"/>
  <c r="N48" i="54676"/>
  <c r="O48" i="54676" s="1"/>
  <c r="M44" i="54685"/>
  <c r="N43" i="54685"/>
  <c r="O43" i="54685" s="1"/>
  <c r="M47" i="54681"/>
  <c r="N46" i="54681"/>
  <c r="O46" i="54681" s="1"/>
  <c r="Y49" i="54681" s="1"/>
  <c r="AD49" i="54681"/>
  <c r="AA49" i="54681"/>
  <c r="Z49" i="54681"/>
  <c r="AC49" i="54681"/>
  <c r="AB49" i="54681"/>
  <c r="M44" i="54677"/>
  <c r="N43" i="54677"/>
  <c r="O43" i="54677" s="1"/>
  <c r="M43" i="3"/>
  <c r="N42" i="3"/>
  <c r="O42" i="3" s="1"/>
  <c r="M50" i="54676" l="1"/>
  <c r="N49" i="54676"/>
  <c r="O49" i="54676" s="1"/>
  <c r="N44" i="54686"/>
  <c r="M45" i="54686"/>
  <c r="O44" i="54686"/>
  <c r="M44" i="3"/>
  <c r="N43" i="3"/>
  <c r="O43" i="3" s="1"/>
  <c r="M48" i="54681"/>
  <c r="N47" i="54681"/>
  <c r="O47" i="54681" s="1"/>
  <c r="Y50" i="54681" s="1"/>
  <c r="AD50" i="54681"/>
  <c r="AC50" i="54681"/>
  <c r="AA50" i="54681"/>
  <c r="Z50" i="54681"/>
  <c r="AB50" i="54681"/>
  <c r="M50" i="2"/>
  <c r="N49" i="2"/>
  <c r="O49" i="2" s="1"/>
  <c r="M45" i="54685"/>
  <c r="N44" i="54685"/>
  <c r="O44" i="54685" s="1"/>
  <c r="N44" i="54677"/>
  <c r="O44" i="54677" s="1"/>
  <c r="M45" i="54677"/>
  <c r="M46" i="4"/>
  <c r="N45" i="4"/>
  <c r="O45" i="4" s="1"/>
  <c r="M49" i="54681" l="1"/>
  <c r="Z51" i="54681"/>
  <c r="AD51" i="54681"/>
  <c r="AB51" i="54681"/>
  <c r="AA51" i="54681"/>
  <c r="AC51" i="54681"/>
  <c r="N48" i="54681"/>
  <c r="O48" i="54681" s="1"/>
  <c r="Y51" i="54681" s="1"/>
  <c r="M51" i="2"/>
  <c r="N50" i="2"/>
  <c r="O50" i="2" s="1"/>
  <c r="M45" i="3"/>
  <c r="N44" i="3"/>
  <c r="O44" i="3" s="1"/>
  <c r="M47" i="4"/>
  <c r="N46" i="4"/>
  <c r="O46" i="4" s="1"/>
  <c r="O45" i="54686"/>
  <c r="N45" i="54686"/>
  <c r="M46" i="54686"/>
  <c r="N45" i="54677"/>
  <c r="O45" i="54677" s="1"/>
  <c r="M46" i="54677"/>
  <c r="M46" i="54685"/>
  <c r="N45" i="54685"/>
  <c r="O45" i="54685" s="1"/>
  <c r="M51" i="54676"/>
  <c r="N50" i="54676"/>
  <c r="O50" i="54676" s="1"/>
  <c r="M47" i="54686" l="1"/>
  <c r="O46" i="54686"/>
  <c r="N46" i="54686"/>
  <c r="M52" i="2"/>
  <c r="N51" i="2"/>
  <c r="O51" i="2" s="1"/>
  <c r="M48" i="4"/>
  <c r="N47" i="4"/>
  <c r="O47" i="4" s="1"/>
  <c r="M52" i="54676"/>
  <c r="N51" i="54676"/>
  <c r="O51" i="54676" s="1"/>
  <c r="M46" i="3"/>
  <c r="N45" i="3"/>
  <c r="O45" i="3" s="1"/>
  <c r="M47" i="54685"/>
  <c r="N46" i="54685"/>
  <c r="O46" i="54685" s="1"/>
  <c r="M47" i="54677"/>
  <c r="N46" i="54677"/>
  <c r="O46" i="54677" s="1"/>
  <c r="M50" i="54681"/>
  <c r="AC52" i="54681"/>
  <c r="Z52" i="54681"/>
  <c r="N49" i="54681"/>
  <c r="O49" i="54681" s="1"/>
  <c r="Y52" i="54681" s="1"/>
  <c r="AD52" i="54681"/>
  <c r="AB52" i="54681"/>
  <c r="AA52" i="54681"/>
  <c r="M51" i="54681" l="1"/>
  <c r="N50" i="54681"/>
  <c r="O50" i="54681" s="1"/>
  <c r="Y53" i="54681" s="1"/>
  <c r="AD53" i="54681"/>
  <c r="AA53" i="54681"/>
  <c r="Z53" i="54681"/>
  <c r="AC53" i="54681"/>
  <c r="AB53" i="54681"/>
  <c r="M53" i="54676"/>
  <c r="N52" i="54676"/>
  <c r="O52" i="54676" s="1"/>
  <c r="M48" i="54677"/>
  <c r="N47" i="54677"/>
  <c r="O47" i="54677" s="1"/>
  <c r="M49" i="4"/>
  <c r="N48" i="4"/>
  <c r="O48" i="4" s="1"/>
  <c r="M48" i="54685"/>
  <c r="N47" i="54685"/>
  <c r="O47" i="54685" s="1"/>
  <c r="M53" i="2"/>
  <c r="N52" i="2"/>
  <c r="O52" i="2" s="1"/>
  <c r="M47" i="3"/>
  <c r="N46" i="3"/>
  <c r="O46" i="3" s="1"/>
  <c r="O47" i="54686"/>
  <c r="M48" i="54686"/>
  <c r="N47" i="54686"/>
  <c r="M48" i="3" l="1"/>
  <c r="N47" i="3"/>
  <c r="O47" i="3" s="1"/>
  <c r="M54" i="2"/>
  <c r="N53" i="2"/>
  <c r="O53" i="2" s="1"/>
  <c r="M54" i="54676"/>
  <c r="N53" i="54676"/>
  <c r="O53" i="54676" s="1"/>
  <c r="N48" i="54685"/>
  <c r="O48" i="54685" s="1"/>
  <c r="M49" i="54685"/>
  <c r="M49" i="54686"/>
  <c r="O48" i="54686"/>
  <c r="N48" i="54686"/>
  <c r="M50" i="4"/>
  <c r="N49" i="4"/>
  <c r="O49" i="4" s="1"/>
  <c r="M49" i="54677"/>
  <c r="N48" i="54677"/>
  <c r="O48" i="54677" s="1"/>
  <c r="M52" i="54681"/>
  <c r="N51" i="54681"/>
  <c r="O51" i="54681" s="1"/>
  <c r="Y54" i="54681" s="1"/>
  <c r="AD54" i="54681"/>
  <c r="AC54" i="54681"/>
  <c r="AA54" i="54681"/>
  <c r="Z54" i="54681"/>
  <c r="AB54" i="54681"/>
  <c r="M53" i="54681" l="1"/>
  <c r="N52" i="54681"/>
  <c r="O52" i="54681" s="1"/>
  <c r="Y55" i="54681" s="1"/>
  <c r="Z55" i="54681"/>
  <c r="AD55" i="54681"/>
  <c r="AB55" i="54681"/>
  <c r="AA55" i="54681"/>
  <c r="AC55" i="54681"/>
  <c r="M50" i="54685"/>
  <c r="N49" i="54685"/>
  <c r="O49" i="54685" s="1"/>
  <c r="M55" i="54676"/>
  <c r="N54" i="54676"/>
  <c r="O54" i="54676" s="1"/>
  <c r="N54" i="2"/>
  <c r="O54" i="2" s="1"/>
  <c r="M55" i="2"/>
  <c r="N49" i="54677"/>
  <c r="O49" i="54677" s="1"/>
  <c r="M50" i="54677"/>
  <c r="M51" i="4"/>
  <c r="N50" i="4"/>
  <c r="O50" i="4" s="1"/>
  <c r="O49" i="54686"/>
  <c r="N49" i="54686"/>
  <c r="M50" i="54686"/>
  <c r="M49" i="3"/>
  <c r="N48" i="3"/>
  <c r="O48" i="3" s="1"/>
  <c r="M52" i="4" l="1"/>
  <c r="N51" i="4"/>
  <c r="O51" i="4" s="1"/>
  <c r="N50" i="54685"/>
  <c r="O50" i="54685" s="1"/>
  <c r="M51" i="54685"/>
  <c r="M51" i="54677"/>
  <c r="N50" i="54677"/>
  <c r="O50" i="54677" s="1"/>
  <c r="M50" i="3"/>
  <c r="N49" i="3"/>
  <c r="O49" i="3" s="1"/>
  <c r="M56" i="2"/>
  <c r="N55" i="2"/>
  <c r="O55" i="2" s="1"/>
  <c r="M51" i="54686"/>
  <c r="O50" i="54686"/>
  <c r="N50" i="54686"/>
  <c r="M56" i="54676"/>
  <c r="N55" i="54676"/>
  <c r="O55" i="54676" s="1"/>
  <c r="M54" i="54681"/>
  <c r="AC56" i="54681"/>
  <c r="Z56" i="54681"/>
  <c r="N53" i="54681"/>
  <c r="O53" i="54681" s="1"/>
  <c r="Y56" i="54681" s="1"/>
  <c r="AD56" i="54681"/>
  <c r="AA56" i="54681"/>
  <c r="AB56" i="54681"/>
  <c r="M55" i="54681" l="1"/>
  <c r="AD57" i="54681"/>
  <c r="AA57" i="54681"/>
  <c r="Z57" i="54681"/>
  <c r="AC57" i="54681"/>
  <c r="N54" i="54681"/>
  <c r="O54" i="54681" s="1"/>
  <c r="Y57" i="54681" s="1"/>
  <c r="AB57" i="54681"/>
  <c r="M51" i="3"/>
  <c r="N50" i="3"/>
  <c r="O50" i="3" s="1"/>
  <c r="M57" i="54676"/>
  <c r="N56" i="54676"/>
  <c r="O56" i="54676" s="1"/>
  <c r="M52" i="54677"/>
  <c r="N51" i="54677"/>
  <c r="O51" i="54677" s="1"/>
  <c r="M52" i="54685"/>
  <c r="N51" i="54685"/>
  <c r="O51" i="54685" s="1"/>
  <c r="O51" i="54686"/>
  <c r="N51" i="54686"/>
  <c r="M52" i="54686"/>
  <c r="N56" i="2"/>
  <c r="O56" i="2" s="1"/>
  <c r="M57" i="2"/>
  <c r="M53" i="4"/>
  <c r="N52" i="4"/>
  <c r="O52" i="4" s="1"/>
  <c r="M52" i="3" l="1"/>
  <c r="N51" i="3"/>
  <c r="O51" i="3" s="1"/>
  <c r="N52" i="54685"/>
  <c r="O52" i="54685" s="1"/>
  <c r="M53" i="54685"/>
  <c r="M58" i="2"/>
  <c r="N57" i="2"/>
  <c r="O57" i="2" s="1"/>
  <c r="M53" i="54686"/>
  <c r="O52" i="54686"/>
  <c r="N52" i="54686"/>
  <c r="M58" i="54676"/>
  <c r="N57" i="54676"/>
  <c r="O57" i="54676" s="1"/>
  <c r="N53" i="4"/>
  <c r="O53" i="4" s="1"/>
  <c r="M54" i="4"/>
  <c r="M53" i="54677"/>
  <c r="N52" i="54677"/>
  <c r="O52" i="54677" s="1"/>
  <c r="N55" i="54681"/>
  <c r="O55" i="54681" s="1"/>
  <c r="Y58" i="54681" s="1"/>
  <c r="M56" i="54681"/>
  <c r="AD58" i="54681"/>
  <c r="AC58" i="54681"/>
  <c r="AA58" i="54681"/>
  <c r="Z58" i="54681"/>
  <c r="AB58" i="54681"/>
  <c r="O53" i="54686" l="1"/>
  <c r="N53" i="54686"/>
  <c r="M54" i="54686"/>
  <c r="M55" i="4"/>
  <c r="N54" i="4"/>
  <c r="O54" i="4" s="1"/>
  <c r="N58" i="2"/>
  <c r="O58" i="2" s="1"/>
  <c r="M59" i="2"/>
  <c r="M54" i="54677"/>
  <c r="N53" i="54677"/>
  <c r="O53" i="54677" s="1"/>
  <c r="M54" i="54685"/>
  <c r="N53" i="54685"/>
  <c r="O53" i="54685" s="1"/>
  <c r="M59" i="54676"/>
  <c r="N58" i="54676"/>
  <c r="O58" i="54676" s="1"/>
  <c r="M57" i="54681"/>
  <c r="Z59" i="54681"/>
  <c r="N56" i="54681"/>
  <c r="O56" i="54681" s="1"/>
  <c r="Y59" i="54681" s="1"/>
  <c r="AD59" i="54681"/>
  <c r="AB59" i="54681"/>
  <c r="AA59" i="54681"/>
  <c r="AC59" i="54681"/>
  <c r="M53" i="3"/>
  <c r="N52" i="3"/>
  <c r="O52" i="3" s="1"/>
  <c r="M55" i="54677" l="1"/>
  <c r="N54" i="54677"/>
  <c r="O54" i="54677" s="1"/>
  <c r="M60" i="2"/>
  <c r="N59" i="2"/>
  <c r="O59" i="2" s="1"/>
  <c r="M58" i="54681"/>
  <c r="AC60" i="54681"/>
  <c r="AA60" i="54681"/>
  <c r="N57" i="54681"/>
  <c r="O57" i="54681" s="1"/>
  <c r="Y60" i="54681" s="1"/>
  <c r="Z60" i="54681"/>
  <c r="AD60" i="54681"/>
  <c r="AB60" i="54681"/>
  <c r="M60" i="54676"/>
  <c r="N59" i="54676"/>
  <c r="O59" i="54676" s="1"/>
  <c r="M56" i="4"/>
  <c r="N55" i="4"/>
  <c r="O55" i="4" s="1"/>
  <c r="M55" i="54686"/>
  <c r="O54" i="54686"/>
  <c r="N54" i="54686"/>
  <c r="M54" i="3"/>
  <c r="N53" i="3"/>
  <c r="O53" i="3" s="1"/>
  <c r="N54" i="54685"/>
  <c r="O54" i="54685" s="1"/>
  <c r="M55" i="54685"/>
  <c r="M56" i="54685" l="1"/>
  <c r="N55" i="54685"/>
  <c r="O55" i="54685" s="1"/>
  <c r="M57" i="4"/>
  <c r="N56" i="4"/>
  <c r="O56" i="4" s="1"/>
  <c r="M59" i="54681"/>
  <c r="AC61" i="54681"/>
  <c r="N58" i="54681"/>
  <c r="O58" i="54681" s="1"/>
  <c r="Y61" i="54681" s="1"/>
  <c r="AB61" i="54681"/>
  <c r="AA61" i="54681"/>
  <c r="Z61" i="54681"/>
  <c r="AD61" i="54681"/>
  <c r="M61" i="54676"/>
  <c r="N60" i="54676"/>
  <c r="O60" i="54676" s="1"/>
  <c r="O55" i="54686"/>
  <c r="N55" i="54686"/>
  <c r="M56" i="54686"/>
  <c r="M55" i="3"/>
  <c r="N54" i="3"/>
  <c r="O54" i="3" s="1"/>
  <c r="N60" i="2"/>
  <c r="O60" i="2" s="1"/>
  <c r="M61" i="2"/>
  <c r="M56" i="54677"/>
  <c r="N55" i="54677"/>
  <c r="O55" i="54677" s="1"/>
  <c r="N56" i="54677" l="1"/>
  <c r="O56" i="54677" s="1"/>
  <c r="M57" i="54677"/>
  <c r="M57" i="54686"/>
  <c r="O56" i="54686"/>
  <c r="N56" i="54686"/>
  <c r="M60" i="54681"/>
  <c r="N59" i="54681"/>
  <c r="O59" i="54681" s="1"/>
  <c r="Y62" i="54681" s="1"/>
  <c r="Z62" i="54681"/>
  <c r="AD62" i="54681"/>
  <c r="AB62" i="54681"/>
  <c r="AA62" i="54681"/>
  <c r="AC62" i="54681"/>
  <c r="M62" i="54676"/>
  <c r="N61" i="54676"/>
  <c r="O61" i="54676" s="1"/>
  <c r="M58" i="4"/>
  <c r="N57" i="4"/>
  <c r="O57" i="4" s="1"/>
  <c r="M62" i="2"/>
  <c r="N61" i="2"/>
  <c r="O61" i="2" s="1"/>
  <c r="M56" i="3"/>
  <c r="N55" i="3"/>
  <c r="O55" i="3" s="1"/>
  <c r="N56" i="54685"/>
  <c r="O56" i="54685" s="1"/>
  <c r="M57" i="54685"/>
  <c r="N62" i="2" l="1"/>
  <c r="O62" i="2" s="1"/>
  <c r="M63" i="2"/>
  <c r="M59" i="4"/>
  <c r="N58" i="4"/>
  <c r="O58" i="4" s="1"/>
  <c r="M61" i="54681"/>
  <c r="N60" i="54681"/>
  <c r="O60" i="54681" s="1"/>
  <c r="Y63" i="54681" s="1"/>
  <c r="AB63" i="54681"/>
  <c r="Z63" i="54681"/>
  <c r="AD63" i="54681"/>
  <c r="AC63" i="54681"/>
  <c r="AA63" i="54681"/>
  <c r="M63" i="54676"/>
  <c r="N62" i="54676"/>
  <c r="O62" i="54676" s="1"/>
  <c r="M58" i="54685"/>
  <c r="N57" i="54685"/>
  <c r="O57" i="54685" s="1"/>
  <c r="N56" i="3"/>
  <c r="O56" i="3" s="1"/>
  <c r="M57" i="3"/>
  <c r="O57" i="54686"/>
  <c r="N57" i="54686"/>
  <c r="M58" i="54686"/>
  <c r="N57" i="54677"/>
  <c r="O57" i="54677" s="1"/>
  <c r="M58" i="54677"/>
  <c r="N58" i="54685" l="1"/>
  <c r="O58" i="54685" s="1"/>
  <c r="M59" i="54685"/>
  <c r="M62" i="54681"/>
  <c r="AB64" i="54681"/>
  <c r="AD64" i="54681"/>
  <c r="AC64" i="54681"/>
  <c r="AA64" i="54681"/>
  <c r="N61" i="54681"/>
  <c r="O61" i="54681" s="1"/>
  <c r="Y64" i="54681" s="1"/>
  <c r="Z64" i="54681"/>
  <c r="M64" i="54676"/>
  <c r="N63" i="54676"/>
  <c r="O63" i="54676" s="1"/>
  <c r="M60" i="4"/>
  <c r="N59" i="4"/>
  <c r="O59" i="4" s="1"/>
  <c r="O58" i="54686"/>
  <c r="N58" i="54686"/>
  <c r="M59" i="54686"/>
  <c r="M64" i="2"/>
  <c r="N63" i="2"/>
  <c r="O63" i="2" s="1"/>
  <c r="M59" i="54677"/>
  <c r="N58" i="54677"/>
  <c r="O58" i="54677" s="1"/>
  <c r="M58" i="3"/>
  <c r="N57" i="3"/>
  <c r="O57" i="3" s="1"/>
  <c r="O59" i="54686" l="1"/>
  <c r="N59" i="54686"/>
  <c r="M60" i="54686"/>
  <c r="M61" i="4"/>
  <c r="N60" i="4"/>
  <c r="O60" i="4" s="1"/>
  <c r="M63" i="54681"/>
  <c r="AC65" i="54681"/>
  <c r="N62" i="54681"/>
  <c r="O62" i="54681" s="1"/>
  <c r="Y65" i="54681" s="1"/>
  <c r="AD65" i="54681"/>
  <c r="AA65" i="54681"/>
  <c r="Z65" i="54681"/>
  <c r="AB65" i="54681"/>
  <c r="M59" i="3"/>
  <c r="N58" i="3"/>
  <c r="O58" i="3" s="1"/>
  <c r="M65" i="54676"/>
  <c r="N64" i="54676"/>
  <c r="O64" i="54676" s="1"/>
  <c r="M60" i="54685"/>
  <c r="N59" i="54685"/>
  <c r="O59" i="54685" s="1"/>
  <c r="M60" i="54677"/>
  <c r="N59" i="54677"/>
  <c r="O59" i="54677" s="1"/>
  <c r="N64" i="2"/>
  <c r="O64" i="2" s="1"/>
  <c r="M65" i="2"/>
  <c r="M66" i="54676" l="1"/>
  <c r="N65" i="54676"/>
  <c r="O65" i="54676" s="1"/>
  <c r="N63" i="54681"/>
  <c r="O63" i="54681" s="1"/>
  <c r="Y66" i="54681" s="1"/>
  <c r="M64" i="54681"/>
  <c r="AC66" i="54681"/>
  <c r="AA66" i="54681"/>
  <c r="Z66" i="54681"/>
  <c r="AD66" i="54681"/>
  <c r="AB66" i="54681"/>
  <c r="M60" i="3"/>
  <c r="N59" i="3"/>
  <c r="O59" i="3" s="1"/>
  <c r="N61" i="4"/>
  <c r="O61" i="4" s="1"/>
  <c r="M62" i="4"/>
  <c r="N65" i="2"/>
  <c r="O65" i="2" s="1"/>
  <c r="M66" i="2"/>
  <c r="N60" i="54686"/>
  <c r="M61" i="54686"/>
  <c r="O60" i="54686"/>
  <c r="N60" i="54677"/>
  <c r="O60" i="54677" s="1"/>
  <c r="M61" i="54677"/>
  <c r="M61" i="54685"/>
  <c r="N60" i="54685"/>
  <c r="O60" i="54685" s="1"/>
  <c r="N61" i="54677" l="1"/>
  <c r="O61" i="54677" s="1"/>
  <c r="M62" i="54677"/>
  <c r="N66" i="2"/>
  <c r="O66" i="2" s="1"/>
  <c r="M67" i="2"/>
  <c r="M62" i="54685"/>
  <c r="N61" i="54685"/>
  <c r="O61" i="54685" s="1"/>
  <c r="M63" i="4"/>
  <c r="N62" i="4"/>
  <c r="O62" i="4" s="1"/>
  <c r="M65" i="54681"/>
  <c r="N64" i="54681"/>
  <c r="O64" i="54681" s="1"/>
  <c r="Y67" i="54681" s="1"/>
  <c r="AC67" i="54681"/>
  <c r="AB67" i="54681"/>
  <c r="AA67" i="54681"/>
  <c r="AD67" i="54681"/>
  <c r="Z67" i="54681"/>
  <c r="M61" i="3"/>
  <c r="N60" i="3"/>
  <c r="O60" i="3" s="1"/>
  <c r="O61" i="54686"/>
  <c r="N61" i="54686"/>
  <c r="M62" i="54686"/>
  <c r="M67" i="54676"/>
  <c r="N66" i="54676"/>
  <c r="O66" i="54676" s="1"/>
  <c r="M62" i="3" l="1"/>
  <c r="N61" i="3"/>
  <c r="O61" i="3" s="1"/>
  <c r="M64" i="4"/>
  <c r="N63" i="4"/>
  <c r="O63" i="4" s="1"/>
  <c r="M68" i="54676"/>
  <c r="N67" i="54676"/>
  <c r="O67" i="54676" s="1"/>
  <c r="M63" i="54685"/>
  <c r="N62" i="54685"/>
  <c r="O62" i="54685" s="1"/>
  <c r="N67" i="2"/>
  <c r="O67" i="2" s="1"/>
  <c r="M68" i="2"/>
  <c r="M63" i="54686"/>
  <c r="O62" i="54686"/>
  <c r="N62" i="54686"/>
  <c r="M63" i="54677"/>
  <c r="N62" i="54677"/>
  <c r="O62" i="54677" s="1"/>
  <c r="M66" i="54681"/>
  <c r="N65" i="54681"/>
  <c r="O65" i="54681" s="1"/>
  <c r="Y68" i="54681" s="1"/>
  <c r="AB68" i="54681"/>
  <c r="Z68" i="54681"/>
  <c r="AC68" i="54681"/>
  <c r="AA68" i="54681"/>
  <c r="AD68" i="54681"/>
  <c r="M67" i="54681" l="1"/>
  <c r="AC69" i="54681"/>
  <c r="N66" i="54681"/>
  <c r="O66" i="54681" s="1"/>
  <c r="Y69" i="54681" s="1"/>
  <c r="AB69" i="54681"/>
  <c r="Z69" i="54681"/>
  <c r="AD69" i="54681"/>
  <c r="AA69" i="54681"/>
  <c r="M64" i="54685"/>
  <c r="N63" i="54685"/>
  <c r="O63" i="54685" s="1"/>
  <c r="M69" i="54676"/>
  <c r="N68" i="54676"/>
  <c r="O68" i="54676" s="1"/>
  <c r="N63" i="54677"/>
  <c r="O63" i="54677" s="1"/>
  <c r="M64" i="54677"/>
  <c r="M65" i="4"/>
  <c r="N64" i="4"/>
  <c r="O64" i="4" s="1"/>
  <c r="N68" i="2"/>
  <c r="O68" i="2" s="1"/>
  <c r="M69" i="2"/>
  <c r="O63" i="54686"/>
  <c r="N63" i="54686"/>
  <c r="M64" i="54686"/>
  <c r="M63" i="3"/>
  <c r="N62" i="3"/>
  <c r="O62" i="3" s="1"/>
  <c r="N64" i="54685" l="1"/>
  <c r="O64" i="54685" s="1"/>
  <c r="M65" i="54685"/>
  <c r="M66" i="4"/>
  <c r="N65" i="4"/>
  <c r="O65" i="4" s="1"/>
  <c r="M65" i="54677"/>
  <c r="N64" i="54677"/>
  <c r="O64" i="54677" s="1"/>
  <c r="M65" i="54686"/>
  <c r="O64" i="54686"/>
  <c r="N64" i="54686"/>
  <c r="M64" i="3"/>
  <c r="N63" i="3"/>
  <c r="O63" i="3" s="1"/>
  <c r="M70" i="54676"/>
  <c r="N69" i="54676"/>
  <c r="O69" i="54676" s="1"/>
  <c r="N69" i="2"/>
  <c r="O69" i="2" s="1"/>
  <c r="M70" i="2"/>
  <c r="M68" i="54681"/>
  <c r="N67" i="54681"/>
  <c r="O67" i="54681" s="1"/>
  <c r="Y70" i="54681" s="1"/>
  <c r="AD70" i="54681"/>
  <c r="AC70" i="54681"/>
  <c r="AB70" i="54681"/>
  <c r="Z70" i="54681"/>
  <c r="AA70" i="54681"/>
  <c r="M69" i="54681" l="1"/>
  <c r="Z71" i="54681"/>
  <c r="AD71" i="54681"/>
  <c r="AB71" i="54681"/>
  <c r="AA71" i="54681"/>
  <c r="N68" i="54681"/>
  <c r="O68" i="54681" s="1"/>
  <c r="Y71" i="54681" s="1"/>
  <c r="AC71" i="54681"/>
  <c r="O65" i="54686"/>
  <c r="M66" i="54686"/>
  <c r="N65" i="54686"/>
  <c r="N70" i="2"/>
  <c r="O70" i="2" s="1"/>
  <c r="M71" i="2"/>
  <c r="N65" i="54677"/>
  <c r="O65" i="54677" s="1"/>
  <c r="M66" i="54677"/>
  <c r="M71" i="54676"/>
  <c r="N70" i="54676"/>
  <c r="O70" i="54676" s="1"/>
  <c r="M67" i="4"/>
  <c r="N66" i="4"/>
  <c r="O66" i="4" s="1"/>
  <c r="M65" i="3"/>
  <c r="N64" i="3"/>
  <c r="O64" i="3" s="1"/>
  <c r="M66" i="54685"/>
  <c r="N65" i="54685"/>
  <c r="O65" i="54685" s="1"/>
  <c r="N66" i="54685" l="1"/>
  <c r="O66" i="54685" s="1"/>
  <c r="M67" i="54685"/>
  <c r="M67" i="54677"/>
  <c r="N66" i="54677"/>
  <c r="O66" i="54677" s="1"/>
  <c r="N71" i="54676"/>
  <c r="O71" i="54676" s="1"/>
  <c r="M72" i="54676"/>
  <c r="N71" i="2"/>
  <c r="O71" i="2" s="1"/>
  <c r="M72" i="2"/>
  <c r="M66" i="3"/>
  <c r="N65" i="3"/>
  <c r="O65" i="3" s="1"/>
  <c r="M68" i="4"/>
  <c r="N67" i="4"/>
  <c r="O67" i="4" s="1"/>
  <c r="M67" i="54686"/>
  <c r="O66" i="54686"/>
  <c r="N66" i="54686"/>
  <c r="M70" i="54681"/>
  <c r="AB72" i="54681"/>
  <c r="N69" i="54681"/>
  <c r="O69" i="54681" s="1"/>
  <c r="Y72" i="54681" s="1"/>
  <c r="AD72" i="54681"/>
  <c r="AA72" i="54681"/>
  <c r="Z72" i="54681"/>
  <c r="AC72" i="54681"/>
  <c r="M71" i="54681" l="1"/>
  <c r="AC73" i="54681"/>
  <c r="AD73" i="54681"/>
  <c r="N70" i="54681"/>
  <c r="O70" i="54681" s="1"/>
  <c r="Y73" i="54681" s="1"/>
  <c r="AB73" i="54681"/>
  <c r="AA73" i="54681"/>
  <c r="Z73" i="54681"/>
  <c r="N72" i="2"/>
  <c r="O72" i="2" s="1"/>
  <c r="M73" i="2"/>
  <c r="M73" i="54676"/>
  <c r="N72" i="54676"/>
  <c r="O72" i="54676" s="1"/>
  <c r="N68" i="4"/>
  <c r="O68" i="4" s="1"/>
  <c r="M69" i="4"/>
  <c r="M68" i="54677"/>
  <c r="N67" i="54677"/>
  <c r="O67" i="54677" s="1"/>
  <c r="O67" i="54686"/>
  <c r="N67" i="54686"/>
  <c r="M68" i="54686"/>
  <c r="N67" i="54685"/>
  <c r="O67" i="54685" s="1"/>
  <c r="M68" i="54685"/>
  <c r="M67" i="3"/>
  <c r="N66" i="3"/>
  <c r="O66" i="3" s="1"/>
  <c r="M68" i="3" l="1"/>
  <c r="N67" i="3"/>
  <c r="O67" i="3" s="1"/>
  <c r="N68" i="54685"/>
  <c r="O68" i="54685" s="1"/>
  <c r="M69" i="54685"/>
  <c r="N73" i="54676"/>
  <c r="O73" i="54676" s="1"/>
  <c r="M74" i="54676"/>
  <c r="M69" i="54677"/>
  <c r="N68" i="54677"/>
  <c r="O68" i="54677" s="1"/>
  <c r="M70" i="4"/>
  <c r="N69" i="4"/>
  <c r="O69" i="4" s="1"/>
  <c r="M69" i="54686"/>
  <c r="O68" i="54686"/>
  <c r="N68" i="54686"/>
  <c r="N73" i="2"/>
  <c r="O73" i="2" s="1"/>
  <c r="M74" i="2"/>
  <c r="N71" i="54681"/>
  <c r="O71" i="54681" s="1"/>
  <c r="Y74" i="54681" s="1"/>
  <c r="M72" i="54681"/>
  <c r="AA74" i="54681"/>
  <c r="AC74" i="54681"/>
  <c r="AB74" i="54681"/>
  <c r="AD74" i="54681"/>
  <c r="Z74" i="54681"/>
  <c r="N74" i="2" l="1"/>
  <c r="O74" i="2" s="1"/>
  <c r="M75" i="2"/>
  <c r="M70" i="54677"/>
  <c r="N69" i="54677"/>
  <c r="O69" i="54677" s="1"/>
  <c r="M75" i="54676"/>
  <c r="N74" i="54676"/>
  <c r="O74" i="54676" s="1"/>
  <c r="N69" i="54685"/>
  <c r="O69" i="54685" s="1"/>
  <c r="M70" i="54685"/>
  <c r="N69" i="54686"/>
  <c r="O69" i="54686"/>
  <c r="M70" i="54686"/>
  <c r="M73" i="54681"/>
  <c r="AC75" i="54681"/>
  <c r="AA75" i="54681"/>
  <c r="Z75" i="54681"/>
  <c r="AD75" i="54681"/>
  <c r="N72" i="54681"/>
  <c r="O72" i="54681" s="1"/>
  <c r="Y75" i="54681" s="1"/>
  <c r="AB75" i="54681"/>
  <c r="M71" i="4"/>
  <c r="N70" i="4"/>
  <c r="O70" i="4" s="1"/>
  <c r="M69" i="3"/>
  <c r="N68" i="3"/>
  <c r="O68" i="3" s="1"/>
  <c r="N70" i="54685" l="1"/>
  <c r="O70" i="54685" s="1"/>
  <c r="M71" i="54685"/>
  <c r="M76" i="54676"/>
  <c r="N75" i="54676"/>
  <c r="O75" i="54676" s="1"/>
  <c r="M70" i="3"/>
  <c r="N69" i="3"/>
  <c r="O69" i="3" s="1"/>
  <c r="M74" i="54681"/>
  <c r="AB76" i="54681"/>
  <c r="N73" i="54681"/>
  <c r="O73" i="54681" s="1"/>
  <c r="Y76" i="54681" s="1"/>
  <c r="AD76" i="54681"/>
  <c r="AC76" i="54681"/>
  <c r="Z76" i="54681"/>
  <c r="AA76" i="54681"/>
  <c r="M72" i="4"/>
  <c r="N71" i="4"/>
  <c r="O71" i="4" s="1"/>
  <c r="M71" i="54686"/>
  <c r="O70" i="54686"/>
  <c r="N70" i="54686"/>
  <c r="M71" i="54677"/>
  <c r="N70" i="54677"/>
  <c r="O70" i="54677" s="1"/>
  <c r="N75" i="2"/>
  <c r="O75" i="2" s="1"/>
  <c r="M76" i="2"/>
  <c r="N71" i="54686" l="1"/>
  <c r="O71" i="54686"/>
  <c r="M72" i="54686"/>
  <c r="M75" i="54681"/>
  <c r="AC77" i="54681"/>
  <c r="Z77" i="54681"/>
  <c r="AB77" i="54681"/>
  <c r="N74" i="54681"/>
  <c r="O74" i="54681" s="1"/>
  <c r="Y77" i="54681" s="1"/>
  <c r="AA77" i="54681"/>
  <c r="AD77" i="54681"/>
  <c r="M73" i="4"/>
  <c r="N72" i="4"/>
  <c r="O72" i="4" s="1"/>
  <c r="M71" i="3"/>
  <c r="N70" i="3"/>
  <c r="O70" i="3" s="1"/>
  <c r="N71" i="54677"/>
  <c r="O71" i="54677" s="1"/>
  <c r="M72" i="54677"/>
  <c r="N76" i="54676"/>
  <c r="O76" i="54676" s="1"/>
  <c r="M77" i="54676"/>
  <c r="N76" i="2"/>
  <c r="O76" i="2" s="1"/>
  <c r="M77" i="2"/>
  <c r="N71" i="54685"/>
  <c r="O71" i="54685" s="1"/>
  <c r="M72" i="54685"/>
  <c r="M73" i="54677" l="1"/>
  <c r="N72" i="54677"/>
  <c r="O72" i="54677" s="1"/>
  <c r="N72" i="54685"/>
  <c r="O72" i="54685" s="1"/>
  <c r="M73" i="54685"/>
  <c r="M72" i="3"/>
  <c r="N71" i="3"/>
  <c r="O71" i="3" s="1"/>
  <c r="M76" i="54681"/>
  <c r="N75" i="54681"/>
  <c r="O75" i="54681" s="1"/>
  <c r="Y78" i="54681" s="1"/>
  <c r="AD78" i="54681"/>
  <c r="AB78" i="54681"/>
  <c r="AA78" i="54681"/>
  <c r="Z78" i="54681"/>
  <c r="AC78" i="54681"/>
  <c r="M73" i="54686"/>
  <c r="O72" i="54686"/>
  <c r="N72" i="54686"/>
  <c r="N77" i="2"/>
  <c r="O77" i="2" s="1"/>
  <c r="M78" i="2"/>
  <c r="N73" i="4"/>
  <c r="O73" i="4" s="1"/>
  <c r="M74" i="4"/>
  <c r="M78" i="54676"/>
  <c r="N77" i="54676"/>
  <c r="O77" i="54676" s="1"/>
  <c r="M79" i="54676" l="1"/>
  <c r="N78" i="54676"/>
  <c r="O78" i="54676" s="1"/>
  <c r="M77" i="54681"/>
  <c r="AD79" i="54681"/>
  <c r="AC79" i="54681"/>
  <c r="N76" i="54681"/>
  <c r="O76" i="54681" s="1"/>
  <c r="Y79" i="54681" s="1"/>
  <c r="AB79" i="54681"/>
  <c r="Z79" i="54681"/>
  <c r="AA79" i="54681"/>
  <c r="O73" i="54686"/>
  <c r="M74" i="54686"/>
  <c r="N73" i="54686"/>
  <c r="M73" i="3"/>
  <c r="N72" i="3"/>
  <c r="O72" i="3" s="1"/>
  <c r="N73" i="54685"/>
  <c r="O73" i="54685" s="1"/>
  <c r="M74" i="54685"/>
  <c r="M75" i="4"/>
  <c r="N74" i="4"/>
  <c r="O74" i="4" s="1"/>
  <c r="N78" i="2"/>
  <c r="O78" i="2" s="1"/>
  <c r="M79" i="2"/>
  <c r="N73" i="54677"/>
  <c r="O73" i="54677" s="1"/>
  <c r="M74" i="54677"/>
  <c r="N74" i="54685" l="1"/>
  <c r="O74" i="54685" s="1"/>
  <c r="M75" i="54685"/>
  <c r="M75" i="54677"/>
  <c r="N74" i="54677"/>
  <c r="O74" i="54677" s="1"/>
  <c r="M74" i="3"/>
  <c r="N73" i="3"/>
  <c r="O73" i="3" s="1"/>
  <c r="M75" i="54686"/>
  <c r="O74" i="54686"/>
  <c r="N74" i="54686"/>
  <c r="M78" i="54681"/>
  <c r="AB80" i="54681"/>
  <c r="AA80" i="54681"/>
  <c r="N77" i="54681"/>
  <c r="O77" i="54681" s="1"/>
  <c r="Y80" i="54681" s="1"/>
  <c r="AD80" i="54681"/>
  <c r="AC80" i="54681"/>
  <c r="Z80" i="54681"/>
  <c r="N79" i="2"/>
  <c r="O79" i="2" s="1"/>
  <c r="M80" i="2"/>
  <c r="M76" i="4"/>
  <c r="N75" i="4"/>
  <c r="O75" i="4" s="1"/>
  <c r="N79" i="54676"/>
  <c r="O79" i="54676" s="1"/>
  <c r="M80" i="54676"/>
  <c r="M76" i="54686" l="1"/>
  <c r="N75" i="54686"/>
  <c r="O75" i="54686"/>
  <c r="M81" i="54676"/>
  <c r="N80" i="54676"/>
  <c r="O80" i="54676" s="1"/>
  <c r="M75" i="3"/>
  <c r="N74" i="3"/>
  <c r="O74" i="3" s="1"/>
  <c r="M77" i="4"/>
  <c r="N76" i="4"/>
  <c r="O76" i="4" s="1"/>
  <c r="M76" i="54677"/>
  <c r="N75" i="54677"/>
  <c r="O75" i="54677" s="1"/>
  <c r="N80" i="2"/>
  <c r="O80" i="2" s="1"/>
  <c r="M81" i="2"/>
  <c r="M79" i="54681"/>
  <c r="N78" i="54681"/>
  <c r="O78" i="54681" s="1"/>
  <c r="Y81" i="54681" s="1"/>
  <c r="AC81" i="54681"/>
  <c r="AD81" i="54681"/>
  <c r="AA81" i="54681"/>
  <c r="Z81" i="54681"/>
  <c r="AB81" i="54681"/>
  <c r="N75" i="54685"/>
  <c r="O75" i="54685" s="1"/>
  <c r="M76" i="54685"/>
  <c r="M78" i="4" l="1"/>
  <c r="N77" i="4"/>
  <c r="O77" i="4" s="1"/>
  <c r="N76" i="54685"/>
  <c r="O76" i="54685" s="1"/>
  <c r="M77" i="54685"/>
  <c r="N79" i="54681"/>
  <c r="O79" i="54681" s="1"/>
  <c r="Y82" i="54681" s="1"/>
  <c r="M80" i="54681"/>
  <c r="AD82" i="54681"/>
  <c r="AC82" i="54681"/>
  <c r="AA82" i="54681"/>
  <c r="Z82" i="54681"/>
  <c r="AB82" i="54681"/>
  <c r="M76" i="3"/>
  <c r="N75" i="3"/>
  <c r="O75" i="3" s="1"/>
  <c r="N81" i="2"/>
  <c r="O81" i="2" s="1"/>
  <c r="M82" i="2"/>
  <c r="M82" i="54676"/>
  <c r="N81" i="54676"/>
  <c r="O81" i="54676" s="1"/>
  <c r="M77" i="54677"/>
  <c r="N76" i="54677"/>
  <c r="O76" i="54677" s="1"/>
  <c r="M77" i="54686"/>
  <c r="O76" i="54686"/>
  <c r="N76" i="54686"/>
  <c r="N77" i="54677" l="1"/>
  <c r="O77" i="54677" s="1"/>
  <c r="M78" i="54677"/>
  <c r="N82" i="54676"/>
  <c r="O82" i="54676" s="1"/>
  <c r="M83" i="54676"/>
  <c r="N82" i="2"/>
  <c r="O82" i="2" s="1"/>
  <c r="M83" i="2"/>
  <c r="M81" i="54681"/>
  <c r="N80" i="54681"/>
  <c r="O80" i="54681" s="1"/>
  <c r="Y83" i="54681" s="1"/>
  <c r="AA83" i="54681"/>
  <c r="AC83" i="54681"/>
  <c r="AB83" i="54681"/>
  <c r="AD83" i="54681"/>
  <c r="Z83" i="54681"/>
  <c r="M78" i="54686"/>
  <c r="N77" i="54686"/>
  <c r="O77" i="54686"/>
  <c r="M77" i="3"/>
  <c r="N76" i="3"/>
  <c r="O76" i="3" s="1"/>
  <c r="N77" i="54685"/>
  <c r="O77" i="54685" s="1"/>
  <c r="M78" i="54685"/>
  <c r="N78" i="4"/>
  <c r="O78" i="4" s="1"/>
  <c r="M79" i="4"/>
  <c r="M82" i="54681" l="1"/>
  <c r="AB84" i="54681"/>
  <c r="AC84" i="54681"/>
  <c r="AA84" i="54681"/>
  <c r="Z84" i="54681"/>
  <c r="N81" i="54681"/>
  <c r="O81" i="54681" s="1"/>
  <c r="Y84" i="54681" s="1"/>
  <c r="AD84" i="54681"/>
  <c r="N83" i="2"/>
  <c r="O83" i="2" s="1"/>
  <c r="M84" i="2"/>
  <c r="N78" i="54685"/>
  <c r="O78" i="54685" s="1"/>
  <c r="M79" i="54685"/>
  <c r="M84" i="54676"/>
  <c r="N83" i="54676"/>
  <c r="O83" i="54676" s="1"/>
  <c r="M80" i="4"/>
  <c r="N79" i="4"/>
  <c r="O79" i="4" s="1"/>
  <c r="M79" i="54677"/>
  <c r="N78" i="54677"/>
  <c r="O78" i="54677" s="1"/>
  <c r="M79" i="54686"/>
  <c r="O78" i="54686"/>
  <c r="N78" i="54686"/>
  <c r="M78" i="3"/>
  <c r="N77" i="3"/>
  <c r="O77" i="3" s="1"/>
  <c r="M80" i="54677" l="1"/>
  <c r="N79" i="54677"/>
  <c r="O79" i="54677" s="1"/>
  <c r="N84" i="54676"/>
  <c r="O84" i="54676" s="1"/>
  <c r="M85" i="54676"/>
  <c r="M79" i="3"/>
  <c r="N78" i="3"/>
  <c r="O78" i="3" s="1"/>
  <c r="N79" i="54685"/>
  <c r="O79" i="54685" s="1"/>
  <c r="M80" i="54685"/>
  <c r="M81" i="4"/>
  <c r="N80" i="4"/>
  <c r="O80" i="4" s="1"/>
  <c r="O79" i="54686"/>
  <c r="M80" i="54686"/>
  <c r="N79" i="54686"/>
  <c r="N84" i="2"/>
  <c r="O84" i="2" s="1"/>
  <c r="M85" i="2"/>
  <c r="M83" i="54681"/>
  <c r="AC85" i="54681"/>
  <c r="N82" i="54681"/>
  <c r="O82" i="54681" s="1"/>
  <c r="Y85" i="54681" s="1"/>
  <c r="AD85" i="54681"/>
  <c r="AB85" i="54681"/>
  <c r="Z85" i="54681"/>
  <c r="AA85" i="54681"/>
  <c r="N80" i="54685" l="1"/>
  <c r="O80" i="54685" s="1"/>
  <c r="M81" i="54685"/>
  <c r="N85" i="2"/>
  <c r="O85" i="2" s="1"/>
  <c r="M86" i="2"/>
  <c r="M80" i="3"/>
  <c r="N79" i="3"/>
  <c r="O79" i="3" s="1"/>
  <c r="M81" i="54686"/>
  <c r="O80" i="54686"/>
  <c r="N80" i="54686"/>
  <c r="N85" i="54676"/>
  <c r="O85" i="54676" s="1"/>
  <c r="M86" i="54676"/>
  <c r="M84" i="54681"/>
  <c r="N83" i="54681"/>
  <c r="O83" i="54681" s="1"/>
  <c r="Y86" i="54681" s="1"/>
  <c r="AB86" i="54681"/>
  <c r="Z86" i="54681"/>
  <c r="AD86" i="54681"/>
  <c r="AC86" i="54681"/>
  <c r="AA86" i="54681"/>
  <c r="M82" i="4"/>
  <c r="N81" i="4"/>
  <c r="O81" i="4" s="1"/>
  <c r="M81" i="54677"/>
  <c r="N80" i="54677"/>
  <c r="O80" i="54677" s="1"/>
  <c r="M82" i="54686" l="1"/>
  <c r="N81" i="54686"/>
  <c r="O81" i="54686"/>
  <c r="N81" i="54677"/>
  <c r="O81" i="54677" s="1"/>
  <c r="M82" i="54677"/>
  <c r="M81" i="3"/>
  <c r="N80" i="3"/>
  <c r="O80" i="3" s="1"/>
  <c r="M85" i="54681"/>
  <c r="N84" i="54681"/>
  <c r="O84" i="54681" s="1"/>
  <c r="Y87" i="54681" s="1"/>
  <c r="AD87" i="54681"/>
  <c r="AB87" i="54681"/>
  <c r="AA87" i="54681"/>
  <c r="Z87" i="54681"/>
  <c r="AC87" i="54681"/>
  <c r="N86" i="2"/>
  <c r="O86" i="2" s="1"/>
  <c r="M87" i="2"/>
  <c r="M87" i="54676"/>
  <c r="N86" i="54676"/>
  <c r="O86" i="54676" s="1"/>
  <c r="N81" i="54685"/>
  <c r="O81" i="54685" s="1"/>
  <c r="M82" i="54685"/>
  <c r="M83" i="4"/>
  <c r="N82" i="4"/>
  <c r="O82" i="4" s="1"/>
  <c r="N82" i="54685" l="1"/>
  <c r="O82" i="54685" s="1"/>
  <c r="M83" i="54685"/>
  <c r="N87" i="2"/>
  <c r="O87" i="2" s="1"/>
  <c r="M88" i="2"/>
  <c r="AB88" i="54681"/>
  <c r="M86" i="54681"/>
  <c r="N85" i="54681"/>
  <c r="O85" i="54681" s="1"/>
  <c r="Y88" i="54681" s="1"/>
  <c r="AD88" i="54681"/>
  <c r="AA88" i="54681"/>
  <c r="Z88" i="54681"/>
  <c r="AC88" i="54681"/>
  <c r="M82" i="3"/>
  <c r="N81" i="3"/>
  <c r="O81" i="3" s="1"/>
  <c r="M84" i="4"/>
  <c r="N83" i="4"/>
  <c r="O83" i="4" s="1"/>
  <c r="M83" i="54677"/>
  <c r="N82" i="54677"/>
  <c r="O82" i="54677" s="1"/>
  <c r="N87" i="54676"/>
  <c r="O87" i="54676" s="1"/>
  <c r="M88" i="54676"/>
  <c r="M83" i="54686"/>
  <c r="O82" i="54686"/>
  <c r="N82" i="54686"/>
  <c r="M85" i="4" l="1"/>
  <c r="N84" i="4"/>
  <c r="O84" i="4" s="1"/>
  <c r="M87" i="54681"/>
  <c r="AC89" i="54681"/>
  <c r="N86" i="54681"/>
  <c r="O86" i="54681" s="1"/>
  <c r="Y89" i="54681" s="1"/>
  <c r="AA89" i="54681"/>
  <c r="AD89" i="54681"/>
  <c r="AB89" i="54681"/>
  <c r="Z89" i="54681"/>
  <c r="M84" i="54677"/>
  <c r="N83" i="54677"/>
  <c r="O83" i="54677" s="1"/>
  <c r="M83" i="3"/>
  <c r="N82" i="3"/>
  <c r="O82" i="3" s="1"/>
  <c r="N88" i="2"/>
  <c r="O88" i="2" s="1"/>
  <c r="M89" i="2"/>
  <c r="M84" i="54686"/>
  <c r="N83" i="54686"/>
  <c r="O83" i="54686"/>
  <c r="M89" i="54676"/>
  <c r="N88" i="54676"/>
  <c r="O88" i="54676" s="1"/>
  <c r="N83" i="54685"/>
  <c r="O83" i="54685" s="1"/>
  <c r="M84" i="54685"/>
  <c r="M85" i="54686" l="1"/>
  <c r="O84" i="54686"/>
  <c r="N84" i="54686"/>
  <c r="N89" i="2"/>
  <c r="O89" i="2" s="1"/>
  <c r="M90" i="2"/>
  <c r="N84" i="54685"/>
  <c r="O84" i="54685" s="1"/>
  <c r="M85" i="54685"/>
  <c r="M84" i="3"/>
  <c r="N83" i="3"/>
  <c r="O83" i="3" s="1"/>
  <c r="M88" i="54681"/>
  <c r="N87" i="54681"/>
  <c r="O87" i="54681" s="1"/>
  <c r="Y90" i="54681" s="1"/>
  <c r="AC90" i="54681"/>
  <c r="AB90" i="54681"/>
  <c r="AA90" i="54681"/>
  <c r="AD90" i="54681"/>
  <c r="Z90" i="54681"/>
  <c r="N89" i="54676"/>
  <c r="O89" i="54676" s="1"/>
  <c r="M90" i="54676"/>
  <c r="M85" i="54677"/>
  <c r="N84" i="54677"/>
  <c r="O84" i="54677" s="1"/>
  <c r="N85" i="4"/>
  <c r="O85" i="4" s="1"/>
  <c r="M86" i="4"/>
  <c r="M85" i="3" l="1"/>
  <c r="N84" i="3"/>
  <c r="O84" i="3" s="1"/>
  <c r="N85" i="54685"/>
  <c r="O85" i="54685" s="1"/>
  <c r="M86" i="54685"/>
  <c r="M87" i="4"/>
  <c r="N86" i="4"/>
  <c r="O86" i="4" s="1"/>
  <c r="N90" i="2"/>
  <c r="O90" i="2" s="1"/>
  <c r="M91" i="2"/>
  <c r="M86" i="54677"/>
  <c r="N85" i="54677"/>
  <c r="O85" i="54677" s="1"/>
  <c r="N90" i="54676"/>
  <c r="O90" i="54676" s="1"/>
  <c r="M91" i="54676"/>
  <c r="M89" i="54681"/>
  <c r="AD91" i="54681"/>
  <c r="AC91" i="54681"/>
  <c r="AA91" i="54681"/>
  <c r="N88" i="54681"/>
  <c r="O88" i="54681" s="1"/>
  <c r="Y91" i="54681" s="1"/>
  <c r="Z91" i="54681"/>
  <c r="AB91" i="54681"/>
  <c r="O85" i="54686"/>
  <c r="M86" i="54686"/>
  <c r="N85" i="54686"/>
  <c r="N91" i="2" l="1"/>
  <c r="O91" i="2" s="1"/>
  <c r="M92" i="2"/>
  <c r="M88" i="4"/>
  <c r="N87" i="4"/>
  <c r="O87" i="4" s="1"/>
  <c r="M90" i="54681"/>
  <c r="AB92" i="54681"/>
  <c r="AC92" i="54681"/>
  <c r="Z92" i="54681"/>
  <c r="N89" i="54681"/>
  <c r="O89" i="54681" s="1"/>
  <c r="Y92" i="54681" s="1"/>
  <c r="AD92" i="54681"/>
  <c r="AA92" i="54681"/>
  <c r="N91" i="54676"/>
  <c r="O91" i="54676" s="1"/>
  <c r="M92" i="54676"/>
  <c r="N86" i="54685"/>
  <c r="O86" i="54685" s="1"/>
  <c r="M87" i="54685"/>
  <c r="M87" i="54686"/>
  <c r="O86" i="54686"/>
  <c r="N86" i="54686"/>
  <c r="M87" i="54677"/>
  <c r="N86" i="54677"/>
  <c r="O86" i="54677" s="1"/>
  <c r="M86" i="3"/>
  <c r="N85" i="3"/>
  <c r="O85" i="3" s="1"/>
  <c r="N87" i="54685" l="1"/>
  <c r="O87" i="54685" s="1"/>
  <c r="M88" i="54685"/>
  <c r="O87" i="54686"/>
  <c r="M88" i="54686"/>
  <c r="N87" i="54686"/>
  <c r="M87" i="3"/>
  <c r="N86" i="3"/>
  <c r="O86" i="3" s="1"/>
  <c r="M93" i="54676"/>
  <c r="N92" i="54676"/>
  <c r="O92" i="54676" s="1"/>
  <c r="M91" i="54681"/>
  <c r="AC93" i="54681"/>
  <c r="AB93" i="54681"/>
  <c r="AA93" i="54681"/>
  <c r="N90" i="54681"/>
  <c r="O90" i="54681" s="1"/>
  <c r="Y93" i="54681" s="1"/>
  <c r="Z93" i="54681"/>
  <c r="AD93" i="54681"/>
  <c r="M89" i="4"/>
  <c r="N88" i="4"/>
  <c r="O88" i="4" s="1"/>
  <c r="N87" i="54677"/>
  <c r="O87" i="54677" s="1"/>
  <c r="M88" i="54677"/>
  <c r="N92" i="2"/>
  <c r="O92" i="2" s="1"/>
  <c r="M93" i="2"/>
  <c r="N93" i="54676" l="1"/>
  <c r="O93" i="54676" s="1"/>
  <c r="M94" i="54676"/>
  <c r="M88" i="3"/>
  <c r="N87" i="3"/>
  <c r="O87" i="3" s="1"/>
  <c r="N93" i="2"/>
  <c r="O93" i="2" s="1"/>
  <c r="M94" i="2"/>
  <c r="M89" i="54686"/>
  <c r="O88" i="54686"/>
  <c r="N88" i="54686"/>
  <c r="M92" i="54681"/>
  <c r="N91" i="54681"/>
  <c r="O91" i="54681" s="1"/>
  <c r="Y94" i="54681" s="1"/>
  <c r="Z94" i="54681"/>
  <c r="AD94" i="54681"/>
  <c r="AB94" i="54681"/>
  <c r="AA94" i="54681"/>
  <c r="AC94" i="54681"/>
  <c r="N88" i="54685"/>
  <c r="O88" i="54685" s="1"/>
  <c r="M89" i="54685"/>
  <c r="N88" i="54677"/>
  <c r="O88" i="54677" s="1"/>
  <c r="M89" i="54677"/>
  <c r="M90" i="4"/>
  <c r="N89" i="4"/>
  <c r="O89" i="4" s="1"/>
  <c r="O89" i="54686" l="1"/>
  <c r="M90" i="54686"/>
  <c r="N89" i="54686"/>
  <c r="N94" i="2"/>
  <c r="O94" i="2" s="1"/>
  <c r="M95" i="2"/>
  <c r="M91" i="4"/>
  <c r="N90" i="4"/>
  <c r="O90" i="4" s="1"/>
  <c r="N89" i="54677"/>
  <c r="O89" i="54677" s="1"/>
  <c r="M90" i="54677"/>
  <c r="N88" i="3"/>
  <c r="O88" i="3" s="1"/>
  <c r="M89" i="3"/>
  <c r="M93" i="54681"/>
  <c r="N92" i="54681"/>
  <c r="O92" i="54681" s="1"/>
  <c r="Y95" i="54681" s="1"/>
  <c r="AB95" i="54681"/>
  <c r="Z95" i="54681"/>
  <c r="AD95" i="54681"/>
  <c r="AC95" i="54681"/>
  <c r="AA95" i="54681"/>
  <c r="M95" i="54676"/>
  <c r="N94" i="54676"/>
  <c r="O94" i="54676" s="1"/>
  <c r="N89" i="54685"/>
  <c r="O89" i="54685" s="1"/>
  <c r="M90" i="54685"/>
  <c r="M92" i="4" l="1"/>
  <c r="N91" i="4"/>
  <c r="O91" i="4" s="1"/>
  <c r="N95" i="2"/>
  <c r="O95" i="2" s="1"/>
  <c r="M96" i="2"/>
  <c r="M94" i="54681"/>
  <c r="AB96" i="54681"/>
  <c r="N93" i="54681"/>
  <c r="O93" i="54681" s="1"/>
  <c r="Y96" i="54681" s="1"/>
  <c r="AD96" i="54681"/>
  <c r="AC96" i="54681"/>
  <c r="AA96" i="54681"/>
  <c r="Z96" i="54681"/>
  <c r="N95" i="54676"/>
  <c r="O95" i="54676" s="1"/>
  <c r="M96" i="54676"/>
  <c r="N90" i="54685"/>
  <c r="O90" i="54685" s="1"/>
  <c r="M91" i="54685"/>
  <c r="M91" i="54686"/>
  <c r="O90" i="54686"/>
  <c r="N90" i="54686"/>
  <c r="M90" i="3"/>
  <c r="N89" i="3"/>
  <c r="O89" i="3" s="1"/>
  <c r="M91" i="54677"/>
  <c r="N90" i="54677"/>
  <c r="O90" i="54677" s="1"/>
  <c r="O91" i="54686" l="1"/>
  <c r="M92" i="54686"/>
  <c r="N91" i="54686"/>
  <c r="N91" i="54685"/>
  <c r="O91" i="54685" s="1"/>
  <c r="M92" i="54685"/>
  <c r="M92" i="54677"/>
  <c r="N91" i="54677"/>
  <c r="O91" i="54677" s="1"/>
  <c r="M97" i="54676"/>
  <c r="N96" i="54676"/>
  <c r="O96" i="54676" s="1"/>
  <c r="M95" i="54681"/>
  <c r="AC97" i="54681"/>
  <c r="AD97" i="54681"/>
  <c r="AA97" i="54681"/>
  <c r="N94" i="54681"/>
  <c r="O94" i="54681" s="1"/>
  <c r="Y97" i="54681" s="1"/>
  <c r="Z97" i="54681"/>
  <c r="AB97" i="54681"/>
  <c r="N96" i="2"/>
  <c r="O96" i="2" s="1"/>
  <c r="M97" i="2"/>
  <c r="M91" i="3"/>
  <c r="N90" i="3"/>
  <c r="O90" i="3" s="1"/>
  <c r="M93" i="4"/>
  <c r="N92" i="4"/>
  <c r="O92" i="4" s="1"/>
  <c r="N97" i="54676" l="1"/>
  <c r="O97" i="54676" s="1"/>
  <c r="M98" i="54676"/>
  <c r="N92" i="54677"/>
  <c r="O92" i="54677" s="1"/>
  <c r="M93" i="54677"/>
  <c r="N93" i="4"/>
  <c r="O93" i="4" s="1"/>
  <c r="M94" i="4"/>
  <c r="N92" i="54685"/>
  <c r="O92" i="54685" s="1"/>
  <c r="M93" i="54685"/>
  <c r="M92" i="3"/>
  <c r="N91" i="3"/>
  <c r="O91" i="3" s="1"/>
  <c r="N97" i="2"/>
  <c r="O97" i="2" s="1"/>
  <c r="M98" i="2"/>
  <c r="M96" i="54681"/>
  <c r="N95" i="54681"/>
  <c r="O95" i="54681" s="1"/>
  <c r="Y98" i="54681" s="1"/>
  <c r="AD98" i="54681"/>
  <c r="AC98" i="54681"/>
  <c r="AA98" i="54681"/>
  <c r="Z98" i="54681"/>
  <c r="AB98" i="54681"/>
  <c r="M93" i="54686"/>
  <c r="O92" i="54686"/>
  <c r="N92" i="54686"/>
  <c r="N93" i="54685" l="1"/>
  <c r="O93" i="54685" s="1"/>
  <c r="M94" i="54685"/>
  <c r="M95" i="4"/>
  <c r="N94" i="4"/>
  <c r="O94" i="4" s="1"/>
  <c r="M97" i="54681"/>
  <c r="Z99" i="54681"/>
  <c r="N96" i="54681"/>
  <c r="O96" i="54681" s="1"/>
  <c r="Y99" i="54681" s="1"/>
  <c r="AD99" i="54681"/>
  <c r="AC99" i="54681"/>
  <c r="AB99" i="54681"/>
  <c r="AA99" i="54681"/>
  <c r="O93" i="54686"/>
  <c r="M94" i="54686"/>
  <c r="N93" i="54686"/>
  <c r="N98" i="2"/>
  <c r="O98" i="2" s="1"/>
  <c r="M99" i="2"/>
  <c r="N93" i="54677"/>
  <c r="O93" i="54677" s="1"/>
  <c r="M94" i="54677"/>
  <c r="M99" i="54676"/>
  <c r="N98" i="54676"/>
  <c r="O98" i="54676" s="1"/>
  <c r="M93" i="3"/>
  <c r="N92" i="3"/>
  <c r="O92" i="3" s="1"/>
  <c r="N99" i="2" l="1"/>
  <c r="O99" i="2" s="1"/>
  <c r="M100" i="2"/>
  <c r="O94" i="54686"/>
  <c r="N94" i="54686"/>
  <c r="M95" i="54686"/>
  <c r="M98" i="54681"/>
  <c r="Z100" i="54681"/>
  <c r="N97" i="54681"/>
  <c r="O97" i="54681" s="1"/>
  <c r="Y100" i="54681" s="1"/>
  <c r="AD100" i="54681"/>
  <c r="AB100" i="54681"/>
  <c r="AC100" i="54681"/>
  <c r="AA100" i="54681"/>
  <c r="N99" i="54676"/>
  <c r="O99" i="54676" s="1"/>
  <c r="M100" i="54676"/>
  <c r="M96" i="4"/>
  <c r="N95" i="4"/>
  <c r="O95" i="4" s="1"/>
  <c r="M94" i="3"/>
  <c r="N93" i="3"/>
  <c r="O93" i="3" s="1"/>
  <c r="M95" i="54677"/>
  <c r="N94" i="54677"/>
  <c r="O94" i="54677" s="1"/>
  <c r="N94" i="54685"/>
  <c r="O94" i="54685" s="1"/>
  <c r="M95" i="54685"/>
  <c r="N95" i="54685" l="1"/>
  <c r="O95" i="54685" s="1"/>
  <c r="M96" i="54685"/>
  <c r="N96" i="4"/>
  <c r="O96" i="4" s="1"/>
  <c r="M97" i="4"/>
  <c r="M101" i="54676"/>
  <c r="N100" i="54676"/>
  <c r="O100" i="54676" s="1"/>
  <c r="M99" i="54681"/>
  <c r="AA101" i="54681"/>
  <c r="AC101" i="54681"/>
  <c r="N98" i="54681"/>
  <c r="O98" i="54681" s="1"/>
  <c r="Y101" i="54681" s="1"/>
  <c r="AB101" i="54681"/>
  <c r="Z101" i="54681"/>
  <c r="AD101" i="54681"/>
  <c r="O95" i="54686"/>
  <c r="M96" i="54686"/>
  <c r="N95" i="54686"/>
  <c r="N100" i="2"/>
  <c r="O100" i="2" s="1"/>
  <c r="M101" i="2"/>
  <c r="M96" i="54677"/>
  <c r="N95" i="54677"/>
  <c r="O95" i="54677" s="1"/>
  <c r="M95" i="3"/>
  <c r="N94" i="3"/>
  <c r="O94" i="3" s="1"/>
  <c r="O96" i="54686" l="1"/>
  <c r="N96" i="54686"/>
  <c r="M97" i="54686"/>
  <c r="M100" i="54681"/>
  <c r="N99" i="54681"/>
  <c r="O99" i="54681" s="1"/>
  <c r="Y102" i="54681" s="1"/>
  <c r="AD102" i="54681"/>
  <c r="AA102" i="54681"/>
  <c r="Z102" i="54681"/>
  <c r="AC102" i="54681"/>
  <c r="AB102" i="54681"/>
  <c r="N101" i="54676"/>
  <c r="O101" i="54676" s="1"/>
  <c r="M102" i="54676"/>
  <c r="M98" i="4"/>
  <c r="N97" i="4"/>
  <c r="O97" i="4" s="1"/>
  <c r="M97" i="54677"/>
  <c r="N96" i="54677"/>
  <c r="O96" i="54677" s="1"/>
  <c r="M96" i="3"/>
  <c r="N95" i="3"/>
  <c r="O95" i="3" s="1"/>
  <c r="N101" i="2"/>
  <c r="O101" i="2" s="1"/>
  <c r="M102" i="2"/>
  <c r="N96" i="54685"/>
  <c r="O96" i="54685" s="1"/>
  <c r="M97" i="54685"/>
  <c r="N97" i="54677" l="1"/>
  <c r="O97" i="54677" s="1"/>
  <c r="M98" i="54677"/>
  <c r="M99" i="4"/>
  <c r="N98" i="4"/>
  <c r="O98" i="4" s="1"/>
  <c r="M103" i="54676"/>
  <c r="N103" i="54676" s="1"/>
  <c r="O103" i="54676" s="1"/>
  <c r="N102" i="54676"/>
  <c r="O102" i="54676" s="1"/>
  <c r="M101" i="54681"/>
  <c r="N100" i="54681"/>
  <c r="O100" i="54681" s="1"/>
  <c r="Y103" i="54681" s="1"/>
  <c r="AA103" i="54681"/>
  <c r="Z103" i="54681"/>
  <c r="AB103" i="54681"/>
  <c r="O97" i="54686"/>
  <c r="M98" i="54686"/>
  <c r="N97" i="54686"/>
  <c r="N97" i="54685"/>
  <c r="O97" i="54685" s="1"/>
  <c r="M98" i="54685"/>
  <c r="N102" i="2"/>
  <c r="O102" i="2" s="1"/>
  <c r="M103" i="2"/>
  <c r="N96" i="3"/>
  <c r="O96" i="3" s="1"/>
  <c r="M97" i="3"/>
  <c r="N98" i="54685" l="1"/>
  <c r="O98" i="54685" s="1"/>
  <c r="M99" i="54685"/>
  <c r="AA104" i="54681"/>
  <c r="N101" i="54681"/>
  <c r="O101" i="54681" s="1"/>
  <c r="Y104" i="54681" s="1"/>
  <c r="M102" i="54681"/>
  <c r="Z104" i="54681"/>
  <c r="AC104" i="54681"/>
  <c r="AB104" i="54681"/>
  <c r="AD104" i="54681"/>
  <c r="M100" i="4"/>
  <c r="N99" i="4"/>
  <c r="O99" i="4" s="1"/>
  <c r="O98" i="54686"/>
  <c r="N98" i="54686"/>
  <c r="M99" i="54686"/>
  <c r="N103" i="2"/>
  <c r="O103" i="2" s="1"/>
  <c r="M104" i="2"/>
  <c r="M99" i="54677"/>
  <c r="N98" i="54677"/>
  <c r="O98" i="54677" s="1"/>
  <c r="M98" i="3"/>
  <c r="N97" i="3"/>
  <c r="O97" i="3" s="1"/>
  <c r="N104" i="2" l="1"/>
  <c r="O104" i="2" s="1"/>
  <c r="M105" i="2"/>
  <c r="M103" i="54681"/>
  <c r="AB105" i="54681"/>
  <c r="AB106" i="54681" s="1"/>
  <c r="AB107" i="54681" s="1"/>
  <c r="AA105" i="54681"/>
  <c r="AA106" i="54681" s="1"/>
  <c r="AA107" i="54681" s="1"/>
  <c r="AD105" i="54681"/>
  <c r="Z105" i="54681"/>
  <c r="Z106" i="54681" s="1"/>
  <c r="Z107" i="54681" s="1"/>
  <c r="N102" i="54681"/>
  <c r="O102" i="54681" s="1"/>
  <c r="Y105" i="54681" s="1"/>
  <c r="Y106" i="54681" s="1"/>
  <c r="AC105" i="54681"/>
  <c r="O99" i="54686"/>
  <c r="M100" i="54686"/>
  <c r="N99" i="54686"/>
  <c r="M101" i="4"/>
  <c r="N100" i="4"/>
  <c r="O100" i="4" s="1"/>
  <c r="N99" i="54685"/>
  <c r="O99" i="54685" s="1"/>
  <c r="M100" i="54685"/>
  <c r="M99" i="3"/>
  <c r="N98" i="3"/>
  <c r="O98" i="3" s="1"/>
  <c r="M100" i="54677"/>
  <c r="N99" i="54677"/>
  <c r="O99" i="54677" s="1"/>
  <c r="N100" i="54685" l="1"/>
  <c r="O100" i="54685" s="1"/>
  <c r="M101" i="54685"/>
  <c r="M101" i="54677"/>
  <c r="N100" i="54677"/>
  <c r="O100" i="54677" s="1"/>
  <c r="N103" i="54681"/>
  <c r="AC103" i="54681"/>
  <c r="N101" i="4"/>
  <c r="O101" i="4" s="1"/>
  <c r="M102" i="4"/>
  <c r="M106" i="2"/>
  <c r="N105" i="2"/>
  <c r="O105" i="2" s="1"/>
  <c r="O100" i="54686"/>
  <c r="N100" i="54686"/>
  <c r="M101" i="54686"/>
  <c r="M100" i="3"/>
  <c r="N99" i="3"/>
  <c r="O99" i="3" s="1"/>
  <c r="M101" i="3" l="1"/>
  <c r="N100" i="3"/>
  <c r="O100" i="3" s="1"/>
  <c r="O101" i="54686"/>
  <c r="M102" i="54686"/>
  <c r="N101" i="54686"/>
  <c r="O103" i="54681"/>
  <c r="Y107" i="54681" s="1"/>
  <c r="AD103" i="54681"/>
  <c r="M102" i="54677"/>
  <c r="N101" i="54677"/>
  <c r="O101" i="54677" s="1"/>
  <c r="N101" i="54685"/>
  <c r="O101" i="54685" s="1"/>
  <c r="M102" i="54685"/>
  <c r="N102" i="54685" s="1"/>
  <c r="O102" i="54685" s="1"/>
  <c r="M107" i="2"/>
  <c r="N106" i="2"/>
  <c r="O106" i="2" s="1"/>
  <c r="M103" i="4"/>
  <c r="N102" i="4"/>
  <c r="O102" i="4" s="1"/>
  <c r="N102" i="54677" l="1"/>
  <c r="O102" i="54677" s="1"/>
  <c r="M103" i="54677"/>
  <c r="N103" i="54677" s="1"/>
  <c r="O103" i="54677" s="1"/>
  <c r="N102" i="54686"/>
  <c r="O102" i="54686"/>
  <c r="M104" i="4"/>
  <c r="N103" i="4"/>
  <c r="O103" i="4" s="1"/>
  <c r="N107" i="2"/>
  <c r="O107" i="2" s="1"/>
  <c r="M108" i="2"/>
  <c r="M102" i="3"/>
  <c r="N101" i="3"/>
  <c r="O101" i="3" s="1"/>
  <c r="N104" i="4" l="1"/>
  <c r="O104" i="4" s="1"/>
  <c r="M105" i="4"/>
  <c r="N108" i="2"/>
  <c r="O108" i="2" s="1"/>
  <c r="M109" i="2"/>
  <c r="M103" i="3"/>
  <c r="N102" i="3"/>
  <c r="O102" i="3" s="1"/>
  <c r="N109" i="2" l="1"/>
  <c r="O109" i="2" s="1"/>
  <c r="M110" i="2"/>
  <c r="M106" i="4"/>
  <c r="N105" i="4"/>
  <c r="O105" i="4" s="1"/>
  <c r="M104" i="3"/>
  <c r="N103" i="3"/>
  <c r="O103" i="3" s="1"/>
  <c r="N106" i="4" l="1"/>
  <c r="O106" i="4" s="1"/>
  <c r="M107" i="4"/>
  <c r="N104" i="3"/>
  <c r="O104" i="3" s="1"/>
  <c r="M105" i="3"/>
  <c r="N110" i="2"/>
  <c r="O110" i="2" s="1"/>
  <c r="M111" i="2"/>
  <c r="N111" i="2" l="1"/>
  <c r="O111" i="2" s="1"/>
  <c r="M112" i="2"/>
  <c r="M106" i="3"/>
  <c r="N105" i="3"/>
  <c r="O105" i="3" s="1"/>
  <c r="M108" i="4"/>
  <c r="N107" i="4"/>
  <c r="O107" i="4" s="1"/>
  <c r="M107" i="3" l="1"/>
  <c r="N106" i="3"/>
  <c r="O106" i="3" s="1"/>
  <c r="M109" i="4"/>
  <c r="N108" i="4"/>
  <c r="O108" i="4" s="1"/>
  <c r="N112" i="2"/>
  <c r="O112" i="2" s="1"/>
  <c r="M113" i="2"/>
  <c r="M114" i="2" l="1"/>
  <c r="N113" i="2"/>
  <c r="O113" i="2" s="1"/>
  <c r="M110" i="4"/>
  <c r="N109" i="4"/>
  <c r="O109" i="4" s="1"/>
  <c r="M108" i="3"/>
  <c r="N107" i="3"/>
  <c r="O107" i="3" s="1"/>
  <c r="M109" i="3" l="1"/>
  <c r="N108" i="3"/>
  <c r="O108" i="3" s="1"/>
  <c r="N110" i="4"/>
  <c r="O110" i="4" s="1"/>
  <c r="M111" i="4"/>
  <c r="M115" i="2"/>
  <c r="N114" i="2"/>
  <c r="O114" i="2" s="1"/>
  <c r="N115" i="2" l="1"/>
  <c r="O115" i="2" s="1"/>
  <c r="M116" i="2"/>
  <c r="M112" i="4"/>
  <c r="N111" i="4"/>
  <c r="O111" i="4" s="1"/>
  <c r="M110" i="3"/>
  <c r="N109" i="3"/>
  <c r="O109" i="3" s="1"/>
  <c r="N112" i="4" l="1"/>
  <c r="O112" i="4" s="1"/>
  <c r="M113" i="4"/>
  <c r="N116" i="2"/>
  <c r="O116" i="2" s="1"/>
  <c r="M117" i="2"/>
  <c r="M111" i="3"/>
  <c r="N110" i="3"/>
  <c r="O110" i="3" s="1"/>
  <c r="M112" i="3" l="1"/>
  <c r="N111" i="3"/>
  <c r="O111" i="3" s="1"/>
  <c r="M114" i="4"/>
  <c r="N113" i="4"/>
  <c r="O113" i="4" s="1"/>
  <c r="N117" i="2"/>
  <c r="O117" i="2" s="1"/>
  <c r="M118" i="2"/>
  <c r="N118" i="2" l="1"/>
  <c r="O118" i="2" s="1"/>
  <c r="M119" i="2"/>
  <c r="N114" i="4"/>
  <c r="O114" i="4" s="1"/>
  <c r="M115" i="4"/>
  <c r="M113" i="3"/>
  <c r="N112" i="3"/>
  <c r="O112" i="3" s="1"/>
  <c r="M116" i="4" l="1"/>
  <c r="N115" i="4"/>
  <c r="O115" i="4" s="1"/>
  <c r="M114" i="3"/>
  <c r="N113" i="3"/>
  <c r="O113" i="3" s="1"/>
  <c r="N119" i="2"/>
  <c r="O119" i="2" s="1"/>
  <c r="M120" i="2"/>
  <c r="N120" i="2" l="1"/>
  <c r="O120" i="2" s="1"/>
  <c r="M121" i="2"/>
  <c r="M115" i="3"/>
  <c r="N114" i="3"/>
  <c r="O114" i="3" s="1"/>
  <c r="M117" i="4"/>
  <c r="N116" i="4"/>
  <c r="O116" i="4" s="1"/>
  <c r="M116" i="3" l="1"/>
  <c r="N115" i="3"/>
  <c r="O115" i="3" s="1"/>
  <c r="M118" i="4"/>
  <c r="N117" i="4"/>
  <c r="O117" i="4" s="1"/>
  <c r="M122" i="2"/>
  <c r="N121" i="2"/>
  <c r="O121" i="2" s="1"/>
  <c r="M123" i="2" l="1"/>
  <c r="N122" i="2"/>
  <c r="O122" i="2" s="1"/>
  <c r="N118" i="4"/>
  <c r="O118" i="4" s="1"/>
  <c r="M119" i="4"/>
  <c r="M117" i="3"/>
  <c r="N116" i="3"/>
  <c r="O116" i="3" s="1"/>
  <c r="M120" i="4" l="1"/>
  <c r="N119" i="4"/>
  <c r="O119" i="4" s="1"/>
  <c r="M118" i="3"/>
  <c r="N117" i="3"/>
  <c r="O117" i="3" s="1"/>
  <c r="N123" i="2"/>
  <c r="O123" i="2" s="1"/>
  <c r="M124" i="2"/>
  <c r="N124" i="2" l="1"/>
  <c r="O124" i="2" s="1"/>
  <c r="M125" i="2"/>
  <c r="M119" i="3"/>
  <c r="N118" i="3"/>
  <c r="O118" i="3" s="1"/>
  <c r="M121" i="4"/>
  <c r="N120" i="4"/>
  <c r="O120" i="4" s="1"/>
  <c r="M122" i="4" l="1"/>
  <c r="N121" i="4"/>
  <c r="O121" i="4" s="1"/>
  <c r="N125" i="2"/>
  <c r="O125" i="2" s="1"/>
  <c r="M126" i="2"/>
  <c r="M120" i="3"/>
  <c r="N119" i="3"/>
  <c r="O119" i="3" s="1"/>
  <c r="M121" i="3" l="1"/>
  <c r="N120" i="3"/>
  <c r="O120" i="3" s="1"/>
  <c r="N126" i="2"/>
  <c r="O126" i="2" s="1"/>
  <c r="M127" i="2"/>
  <c r="N122" i="4"/>
  <c r="O122" i="4" s="1"/>
  <c r="M123" i="4"/>
  <c r="N127" i="2" l="1"/>
  <c r="O127" i="2" s="1"/>
  <c r="M128" i="2"/>
  <c r="M124" i="4"/>
  <c r="N123" i="4"/>
  <c r="O123" i="4" s="1"/>
  <c r="M122" i="3"/>
  <c r="N121" i="3"/>
  <c r="O121" i="3" s="1"/>
  <c r="M123" i="3" l="1"/>
  <c r="N122" i="3"/>
  <c r="O122" i="3" s="1"/>
  <c r="N124" i="4"/>
  <c r="O124" i="4" s="1"/>
  <c r="M125" i="4"/>
  <c r="N128" i="2"/>
  <c r="O128" i="2" s="1"/>
  <c r="M129" i="2"/>
  <c r="M126" i="4" l="1"/>
  <c r="N125" i="4"/>
  <c r="O125" i="4" s="1"/>
  <c r="M130" i="2"/>
  <c r="N129" i="2"/>
  <c r="O129" i="2" s="1"/>
  <c r="M124" i="3"/>
  <c r="N123" i="3"/>
  <c r="O123" i="3" s="1"/>
  <c r="M125" i="3" l="1"/>
  <c r="N124" i="3"/>
  <c r="O124" i="3" s="1"/>
  <c r="M131" i="2"/>
  <c r="N130" i="2"/>
  <c r="O130" i="2" s="1"/>
  <c r="M127" i="4"/>
  <c r="N126" i="4"/>
  <c r="O126" i="4" s="1"/>
  <c r="M128" i="4" l="1"/>
  <c r="N127" i="4"/>
  <c r="O127" i="4" s="1"/>
  <c r="N131" i="2"/>
  <c r="O131" i="2" s="1"/>
  <c r="M132" i="2"/>
  <c r="M126" i="3"/>
  <c r="N125" i="3"/>
  <c r="O125" i="3" s="1"/>
  <c r="M127" i="3" l="1"/>
  <c r="N126" i="3"/>
  <c r="O126" i="3" s="1"/>
  <c r="N132" i="2"/>
  <c r="O132" i="2" s="1"/>
  <c r="M133" i="2"/>
  <c r="M129" i="4"/>
  <c r="N128" i="4"/>
  <c r="O128" i="4" s="1"/>
  <c r="M130" i="4" l="1"/>
  <c r="N129" i="4"/>
  <c r="O129" i="4" s="1"/>
  <c r="N133" i="2"/>
  <c r="O133" i="2" s="1"/>
  <c r="M134" i="2"/>
  <c r="M128" i="3"/>
  <c r="N127" i="3"/>
  <c r="O127" i="3" s="1"/>
  <c r="N134" i="2" l="1"/>
  <c r="O134" i="2" s="1"/>
  <c r="M135" i="2"/>
  <c r="N128" i="3"/>
  <c r="O128" i="3" s="1"/>
  <c r="M129" i="3"/>
  <c r="N130" i="4"/>
  <c r="O130" i="4" s="1"/>
  <c r="M131" i="4"/>
  <c r="M132" i="4" l="1"/>
  <c r="N131" i="4"/>
  <c r="O131" i="4" s="1"/>
  <c r="M130" i="3"/>
  <c r="N129" i="3"/>
  <c r="O129" i="3" s="1"/>
  <c r="N135" i="2"/>
  <c r="O135" i="2" s="1"/>
  <c r="M136" i="2"/>
  <c r="M131" i="3" l="1"/>
  <c r="N130" i="3"/>
  <c r="O130" i="3" s="1"/>
  <c r="N136" i="2"/>
  <c r="O136" i="2" s="1"/>
  <c r="M137" i="2"/>
  <c r="M133" i="4"/>
  <c r="N132" i="4"/>
  <c r="O132" i="4" s="1"/>
  <c r="M138" i="2" l="1"/>
  <c r="N137" i="2"/>
  <c r="O137" i="2" s="1"/>
  <c r="M134" i="4"/>
  <c r="N133" i="4"/>
  <c r="O133" i="4" s="1"/>
  <c r="M132" i="3"/>
  <c r="N131" i="3"/>
  <c r="O131" i="3" s="1"/>
  <c r="N134" i="4" l="1"/>
  <c r="O134" i="4" s="1"/>
  <c r="M135" i="4"/>
  <c r="M133" i="3"/>
  <c r="N132" i="3"/>
  <c r="O132" i="3" s="1"/>
  <c r="M139" i="2"/>
  <c r="N138" i="2"/>
  <c r="O138" i="2" s="1"/>
  <c r="M134" i="3" l="1"/>
  <c r="N133" i="3"/>
  <c r="O133" i="3" s="1"/>
  <c r="M136" i="4"/>
  <c r="N135" i="4"/>
  <c r="O135" i="4" s="1"/>
  <c r="N139" i="2"/>
  <c r="O139" i="2" s="1"/>
  <c r="M140" i="2"/>
  <c r="N140" i="2" l="1"/>
  <c r="O140" i="2" s="1"/>
  <c r="M141" i="2"/>
  <c r="N136" i="4"/>
  <c r="O136" i="4" s="1"/>
  <c r="M137" i="4"/>
  <c r="M135" i="3"/>
  <c r="N134" i="3"/>
  <c r="O134" i="3" s="1"/>
  <c r="M138" i="4" l="1"/>
  <c r="N137" i="4"/>
  <c r="O137" i="4" s="1"/>
  <c r="M136" i="3"/>
  <c r="N135" i="3"/>
  <c r="O135" i="3" s="1"/>
  <c r="N141" i="2"/>
  <c r="O141" i="2" s="1"/>
  <c r="M142" i="2"/>
  <c r="N142" i="2" l="1"/>
  <c r="O142" i="2" s="1"/>
  <c r="M143" i="2"/>
  <c r="M137" i="3"/>
  <c r="N136" i="3"/>
  <c r="O136" i="3" s="1"/>
  <c r="N138" i="4"/>
  <c r="O138" i="4" s="1"/>
  <c r="M139" i="4"/>
  <c r="M140" i="4" l="1"/>
  <c r="N139" i="4"/>
  <c r="O139" i="4" s="1"/>
  <c r="M138" i="3"/>
  <c r="N137" i="3"/>
  <c r="O137" i="3" s="1"/>
  <c r="N143" i="2"/>
  <c r="O143" i="2" s="1"/>
  <c r="M144" i="2"/>
  <c r="N144" i="2" l="1"/>
  <c r="O144" i="2" s="1"/>
  <c r="M145" i="2"/>
  <c r="M139" i="3"/>
  <c r="N138" i="3"/>
  <c r="O138" i="3" s="1"/>
  <c r="N140" i="4"/>
  <c r="O140" i="4" s="1"/>
  <c r="M141" i="4"/>
  <c r="M140" i="3" l="1"/>
  <c r="N139" i="3"/>
  <c r="O139" i="3" s="1"/>
  <c r="M146" i="2"/>
  <c r="N145" i="2"/>
  <c r="O145" i="2" s="1"/>
  <c r="M142" i="4"/>
  <c r="N141" i="4"/>
  <c r="O141" i="4" s="1"/>
  <c r="M143" i="4" l="1"/>
  <c r="N142" i="4"/>
  <c r="O142" i="4" s="1"/>
  <c r="M147" i="2"/>
  <c r="N146" i="2"/>
  <c r="O146" i="2" s="1"/>
  <c r="M141" i="3"/>
  <c r="N140" i="3"/>
  <c r="O140" i="3" s="1"/>
  <c r="M142" i="3" l="1"/>
  <c r="N141" i="3"/>
  <c r="O141" i="3" s="1"/>
  <c r="N147" i="2"/>
  <c r="O147" i="2" s="1"/>
  <c r="M148" i="2"/>
  <c r="M144" i="4"/>
  <c r="N143" i="4"/>
  <c r="O143" i="4" s="1"/>
  <c r="N148" i="2" l="1"/>
  <c r="O148" i="2" s="1"/>
  <c r="M149" i="2"/>
  <c r="N144" i="4"/>
  <c r="O144" i="4" s="1"/>
  <c r="M145" i="4"/>
  <c r="N142" i="3"/>
  <c r="O142" i="3" s="1"/>
  <c r="M143" i="3"/>
  <c r="M144" i="3" l="1"/>
  <c r="N143" i="3"/>
  <c r="O143" i="3" s="1"/>
  <c r="N149" i="2"/>
  <c r="O149" i="2" s="1"/>
  <c r="M150" i="2"/>
  <c r="M146" i="4"/>
  <c r="N145" i="4"/>
  <c r="O145" i="4" s="1"/>
  <c r="N146" i="4" l="1"/>
  <c r="O146" i="4" s="1"/>
  <c r="M147" i="4"/>
  <c r="N150" i="2"/>
  <c r="O150" i="2" s="1"/>
  <c r="M151" i="2"/>
  <c r="M145" i="3"/>
  <c r="N144" i="3"/>
  <c r="O144" i="3" s="1"/>
  <c r="N151" i="2" l="1"/>
  <c r="O151" i="2" s="1"/>
  <c r="M152" i="2"/>
  <c r="M146" i="3"/>
  <c r="N145" i="3"/>
  <c r="O145" i="3" s="1"/>
  <c r="M148" i="4"/>
  <c r="N147" i="4"/>
  <c r="O147" i="4" s="1"/>
  <c r="N152" i="2" l="1"/>
  <c r="O152" i="2" s="1"/>
  <c r="M153" i="2"/>
  <c r="M149" i="4"/>
  <c r="N148" i="4"/>
  <c r="O148" i="4" s="1"/>
  <c r="M147" i="3"/>
  <c r="N146" i="3"/>
  <c r="O146" i="3" s="1"/>
  <c r="M150" i="4" l="1"/>
  <c r="N149" i="4"/>
  <c r="O149" i="4" s="1"/>
  <c r="M148" i="3"/>
  <c r="N147" i="3"/>
  <c r="O147" i="3" s="1"/>
  <c r="M154" i="2"/>
  <c r="N153" i="2"/>
  <c r="O153" i="2" s="1"/>
  <c r="M155" i="2" l="1"/>
  <c r="N154" i="2"/>
  <c r="O154" i="2" s="1"/>
  <c r="M149" i="3"/>
  <c r="N148" i="3"/>
  <c r="O148" i="3" s="1"/>
  <c r="N150" i="4"/>
  <c r="O150" i="4" s="1"/>
  <c r="M151" i="4"/>
  <c r="M152" i="4" l="1"/>
  <c r="N151" i="4"/>
  <c r="O151" i="4" s="1"/>
  <c r="M150" i="3"/>
  <c r="N149" i="3"/>
  <c r="O149" i="3" s="1"/>
  <c r="N155" i="2"/>
  <c r="O155" i="2" s="1"/>
  <c r="M156" i="2"/>
  <c r="N156" i="2" l="1"/>
  <c r="O156" i="2" s="1"/>
  <c r="M157" i="2"/>
  <c r="M151" i="3"/>
  <c r="N150" i="3"/>
  <c r="O150" i="3" s="1"/>
  <c r="N152" i="4"/>
  <c r="O152" i="4" s="1"/>
  <c r="M153" i="4"/>
  <c r="M154" i="4" l="1"/>
  <c r="N153" i="4"/>
  <c r="O153" i="4" s="1"/>
  <c r="N157" i="2"/>
  <c r="O157" i="2" s="1"/>
  <c r="M158" i="2"/>
  <c r="M152" i="3"/>
  <c r="N151" i="3"/>
  <c r="O151" i="3" s="1"/>
  <c r="N158" i="2" l="1"/>
  <c r="O158" i="2" s="1"/>
  <c r="M159" i="2"/>
  <c r="N152" i="3"/>
  <c r="O152" i="3" s="1"/>
  <c r="M153" i="3"/>
  <c r="N154" i="4"/>
  <c r="O154" i="4" s="1"/>
  <c r="M155" i="4"/>
  <c r="M156" i="4" l="1"/>
  <c r="N155" i="4"/>
  <c r="O155" i="4" s="1"/>
  <c r="M154" i="3"/>
  <c r="N153" i="3"/>
  <c r="O153" i="3" s="1"/>
  <c r="N159" i="2"/>
  <c r="O159" i="2" s="1"/>
  <c r="M160" i="2"/>
  <c r="N160" i="2" l="1"/>
  <c r="O160" i="2" s="1"/>
  <c r="M161" i="2"/>
  <c r="M155" i="3"/>
  <c r="N154" i="3"/>
  <c r="O154" i="3" s="1"/>
  <c r="M157" i="4"/>
  <c r="N156" i="4"/>
  <c r="O156" i="4" s="1"/>
  <c r="M156" i="3" l="1"/>
  <c r="N155" i="3"/>
  <c r="O155" i="3" s="1"/>
  <c r="M162" i="2"/>
  <c r="N161" i="2"/>
  <c r="O161" i="2" s="1"/>
  <c r="N157" i="4"/>
  <c r="O157" i="4" s="1"/>
  <c r="M158" i="4"/>
  <c r="M159" i="4" l="1"/>
  <c r="N158" i="4"/>
  <c r="O158" i="4" s="1"/>
  <c r="M163" i="2"/>
  <c r="N162" i="2"/>
  <c r="O162" i="2" s="1"/>
  <c r="M157" i="3"/>
  <c r="N156" i="3"/>
  <c r="O156" i="3" s="1"/>
  <c r="M158" i="3" l="1"/>
  <c r="N157" i="3"/>
  <c r="O157" i="3" s="1"/>
  <c r="N163" i="2"/>
  <c r="O163" i="2" s="1"/>
  <c r="M164" i="2"/>
  <c r="M160" i="4"/>
  <c r="N159" i="4"/>
  <c r="O159" i="4" s="1"/>
  <c r="N160" i="4" l="1"/>
  <c r="O160" i="4" s="1"/>
  <c r="M161" i="4"/>
  <c r="N164" i="2"/>
  <c r="O164" i="2" s="1"/>
  <c r="M165" i="2"/>
  <c r="M159" i="3"/>
  <c r="N158" i="3"/>
  <c r="O158" i="3" s="1"/>
  <c r="M160" i="3" l="1"/>
  <c r="N159" i="3"/>
  <c r="O159" i="3" s="1"/>
  <c r="M162" i="4"/>
  <c r="N161" i="4"/>
  <c r="O161" i="4" s="1"/>
  <c r="N165" i="2"/>
  <c r="O165" i="2" s="1"/>
  <c r="M166" i="2"/>
  <c r="N166" i="2" l="1"/>
  <c r="O166" i="2" s="1"/>
  <c r="M167" i="2"/>
  <c r="N162" i="4"/>
  <c r="O162" i="4" s="1"/>
  <c r="M163" i="4"/>
  <c r="N160" i="3"/>
  <c r="O160" i="3" s="1"/>
  <c r="M161" i="3"/>
  <c r="M164" i="4" l="1"/>
  <c r="N163" i="4"/>
  <c r="O163" i="4" s="1"/>
  <c r="N167" i="2"/>
  <c r="O167" i="2" s="1"/>
  <c r="M168" i="2"/>
  <c r="M162" i="3"/>
  <c r="N161" i="3"/>
  <c r="O161" i="3" s="1"/>
  <c r="N168" i="2" l="1"/>
  <c r="O168" i="2" s="1"/>
  <c r="M169" i="2"/>
  <c r="M163" i="3"/>
  <c r="N162" i="3"/>
  <c r="O162" i="3" s="1"/>
  <c r="M165" i="4"/>
  <c r="N164" i="4"/>
  <c r="O164" i="4" s="1"/>
  <c r="M166" i="4" l="1"/>
  <c r="N165" i="4"/>
  <c r="O165" i="4" s="1"/>
  <c r="M170" i="2"/>
  <c r="N169" i="2"/>
  <c r="O169" i="2" s="1"/>
  <c r="M164" i="3"/>
  <c r="N163" i="3"/>
  <c r="O163" i="3" s="1"/>
  <c r="M165" i="3" l="1"/>
  <c r="N164" i="3"/>
  <c r="O164" i="3" s="1"/>
  <c r="M171" i="2"/>
  <c r="N170" i="2"/>
  <c r="O170" i="2" s="1"/>
  <c r="N166" i="4"/>
  <c r="O166" i="4" s="1"/>
  <c r="M167" i="4"/>
  <c r="M168" i="4" l="1"/>
  <c r="N167" i="4"/>
  <c r="O167" i="4" s="1"/>
  <c r="N171" i="2"/>
  <c r="O171" i="2" s="1"/>
  <c r="M172" i="2"/>
  <c r="M166" i="3"/>
  <c r="N165" i="3"/>
  <c r="O165" i="3" s="1"/>
  <c r="M167" i="3" l="1"/>
  <c r="N166" i="3"/>
  <c r="O166" i="3" s="1"/>
  <c r="N172" i="2"/>
  <c r="O172" i="2" s="1"/>
  <c r="M173" i="2"/>
  <c r="N168" i="4"/>
  <c r="O168" i="4" s="1"/>
  <c r="M169" i="4"/>
  <c r="M170" i="4" l="1"/>
  <c r="N169" i="4"/>
  <c r="O169" i="4" s="1"/>
  <c r="N173" i="2"/>
  <c r="O173" i="2" s="1"/>
  <c r="M174" i="2"/>
  <c r="M168" i="3"/>
  <c r="N167" i="3"/>
  <c r="O167" i="3" s="1"/>
  <c r="N168" i="3" l="1"/>
  <c r="O168" i="3" s="1"/>
  <c r="M169" i="3"/>
  <c r="N174" i="2"/>
  <c r="O174" i="2" s="1"/>
  <c r="M175" i="2"/>
  <c r="M171" i="4"/>
  <c r="N170" i="4"/>
  <c r="O170" i="4" s="1"/>
  <c r="N175" i="2" l="1"/>
  <c r="O175" i="2" s="1"/>
  <c r="M176" i="2"/>
  <c r="M170" i="3"/>
  <c r="N169" i="3"/>
  <c r="O169" i="3" s="1"/>
  <c r="M172" i="4"/>
  <c r="N171" i="4"/>
  <c r="O171" i="4" s="1"/>
  <c r="M171" i="3" l="1"/>
  <c r="N170" i="3"/>
  <c r="O170" i="3" s="1"/>
  <c r="N176" i="2"/>
  <c r="O176" i="2" s="1"/>
  <c r="M177" i="2"/>
  <c r="N172" i="4"/>
  <c r="O172" i="4" s="1"/>
  <c r="M173" i="4"/>
  <c r="M178" i="2" l="1"/>
  <c r="N177" i="2"/>
  <c r="O177" i="2" s="1"/>
  <c r="M174" i="4"/>
  <c r="N173" i="4"/>
  <c r="O173" i="4" s="1"/>
  <c r="M172" i="3"/>
  <c r="N171" i="3"/>
  <c r="O171" i="3" s="1"/>
  <c r="M173" i="3" l="1"/>
  <c r="N172" i="3"/>
  <c r="O172" i="3" s="1"/>
  <c r="M175" i="4"/>
  <c r="N174" i="4"/>
  <c r="O174" i="4" s="1"/>
  <c r="M179" i="2"/>
  <c r="N178" i="2"/>
  <c r="O178" i="2" s="1"/>
  <c r="N179" i="2" l="1"/>
  <c r="O179" i="2" s="1"/>
  <c r="M180" i="2"/>
  <c r="M176" i="4"/>
  <c r="N175" i="4"/>
  <c r="O175" i="4" s="1"/>
  <c r="M174" i="3"/>
  <c r="N173" i="3"/>
  <c r="O173" i="3" s="1"/>
  <c r="M175" i="3" l="1"/>
  <c r="N174" i="3"/>
  <c r="O174" i="3" s="1"/>
  <c r="N180" i="2"/>
  <c r="O180" i="2" s="1"/>
  <c r="M181" i="2"/>
  <c r="N176" i="4"/>
  <c r="O176" i="4" s="1"/>
  <c r="M177" i="4"/>
  <c r="M178" i="4" l="1"/>
  <c r="N177" i="4"/>
  <c r="O177" i="4" s="1"/>
  <c r="N181" i="2"/>
  <c r="O181" i="2" s="1"/>
  <c r="M182" i="2"/>
  <c r="M176" i="3"/>
  <c r="N175" i="3"/>
  <c r="O175" i="3" s="1"/>
  <c r="M177" i="3" l="1"/>
  <c r="N176" i="3"/>
  <c r="O176" i="3" s="1"/>
  <c r="N182" i="2"/>
  <c r="O182" i="2" s="1"/>
  <c r="M183" i="2"/>
  <c r="N178" i="4"/>
  <c r="O178" i="4" s="1"/>
  <c r="M179" i="4"/>
  <c r="M180" i="4" l="1"/>
  <c r="N179" i="4"/>
  <c r="O179" i="4" s="1"/>
  <c r="N183" i="2"/>
  <c r="O183" i="2" s="1"/>
  <c r="M184" i="2"/>
  <c r="M178" i="3"/>
  <c r="N177" i="3"/>
  <c r="O177" i="3" s="1"/>
  <c r="M179" i="3" l="1"/>
  <c r="N178" i="3"/>
  <c r="O178" i="3" s="1"/>
  <c r="N184" i="2"/>
  <c r="O184" i="2" s="1"/>
  <c r="M185" i="2"/>
  <c r="M181" i="4"/>
  <c r="N180" i="4"/>
  <c r="O180" i="4" s="1"/>
  <c r="N181" i="4" l="1"/>
  <c r="O181" i="4" s="1"/>
  <c r="M182" i="4"/>
  <c r="M186" i="2"/>
  <c r="N185" i="2"/>
  <c r="O185" i="2" s="1"/>
  <c r="M180" i="3"/>
  <c r="N179" i="3"/>
  <c r="O179" i="3" s="1"/>
  <c r="M181" i="3" l="1"/>
  <c r="N180" i="3"/>
  <c r="O180" i="3" s="1"/>
  <c r="M187" i="2"/>
  <c r="N186" i="2"/>
  <c r="O186" i="2" s="1"/>
  <c r="N182" i="4"/>
  <c r="O182" i="4" s="1"/>
  <c r="M183" i="4"/>
  <c r="M184" i="4" l="1"/>
  <c r="N183" i="4"/>
  <c r="O183" i="4" s="1"/>
  <c r="N187" i="2"/>
  <c r="O187" i="2" s="1"/>
  <c r="M188" i="2"/>
  <c r="M182" i="3"/>
  <c r="N181" i="3"/>
  <c r="O181" i="3" s="1"/>
  <c r="M183" i="3" l="1"/>
  <c r="N182" i="3"/>
  <c r="O182" i="3" s="1"/>
  <c r="N188" i="2"/>
  <c r="O188" i="2" s="1"/>
  <c r="M189" i="2"/>
  <c r="M185" i="4"/>
  <c r="N184" i="4"/>
  <c r="O184" i="4" s="1"/>
  <c r="N189" i="2" l="1"/>
  <c r="O189" i="2" s="1"/>
  <c r="M190" i="2"/>
  <c r="M186" i="4"/>
  <c r="N185" i="4"/>
  <c r="O185" i="4" s="1"/>
  <c r="M184" i="3"/>
  <c r="N183" i="3"/>
  <c r="O183" i="3" s="1"/>
  <c r="M185" i="3" l="1"/>
  <c r="N184" i="3"/>
  <c r="O184" i="3" s="1"/>
  <c r="N186" i="4"/>
  <c r="O186" i="4" s="1"/>
  <c r="M187" i="4"/>
  <c r="N190" i="2"/>
  <c r="O190" i="2" s="1"/>
  <c r="M191" i="2"/>
  <c r="M188" i="4" l="1"/>
  <c r="N187" i="4"/>
  <c r="O187" i="4" s="1"/>
  <c r="N191" i="2"/>
  <c r="O191" i="2" s="1"/>
  <c r="M192" i="2"/>
  <c r="M186" i="3"/>
  <c r="N185" i="3"/>
  <c r="O185" i="3" s="1"/>
  <c r="N192" i="2" l="1"/>
  <c r="O192" i="2" s="1"/>
  <c r="M193" i="2"/>
  <c r="M187" i="3"/>
  <c r="N186" i="3"/>
  <c r="O186" i="3" s="1"/>
  <c r="N188" i="4"/>
  <c r="O188" i="4" s="1"/>
  <c r="M189" i="4"/>
  <c r="M190" i="4" l="1"/>
  <c r="N189" i="4"/>
  <c r="O189" i="4" s="1"/>
  <c r="M194" i="2"/>
  <c r="N193" i="2"/>
  <c r="O193" i="2" s="1"/>
  <c r="M188" i="3"/>
  <c r="N187" i="3"/>
  <c r="O187" i="3" s="1"/>
  <c r="M189" i="3" l="1"/>
  <c r="N188" i="3"/>
  <c r="O188" i="3" s="1"/>
  <c r="M195" i="2"/>
  <c r="N194" i="2"/>
  <c r="O194" i="2" s="1"/>
  <c r="M191" i="4"/>
  <c r="N190" i="4"/>
  <c r="O190" i="4" s="1"/>
  <c r="M192" i="4" l="1"/>
  <c r="N191" i="4"/>
  <c r="O191" i="4" s="1"/>
  <c r="N195" i="2"/>
  <c r="O195" i="2" s="1"/>
  <c r="M196" i="2"/>
  <c r="M190" i="3"/>
  <c r="N189" i="3"/>
  <c r="O189" i="3" s="1"/>
  <c r="M191" i="3" l="1"/>
  <c r="N190" i="3"/>
  <c r="O190" i="3" s="1"/>
  <c r="N196" i="2"/>
  <c r="O196" i="2" s="1"/>
  <c r="M197" i="2"/>
  <c r="M193" i="4"/>
  <c r="N192" i="4"/>
  <c r="O192" i="4" s="1"/>
  <c r="M194" i="4" l="1"/>
  <c r="N193" i="4"/>
  <c r="O193" i="4" s="1"/>
  <c r="N197" i="2"/>
  <c r="O197" i="2" s="1"/>
  <c r="M198" i="2"/>
  <c r="M192" i="3"/>
  <c r="N191" i="3"/>
  <c r="O191" i="3" s="1"/>
  <c r="N192" i="3" l="1"/>
  <c r="O192" i="3" s="1"/>
  <c r="M193" i="3"/>
  <c r="N198" i="2"/>
  <c r="O198" i="2" s="1"/>
  <c r="M199" i="2"/>
  <c r="N194" i="4"/>
  <c r="O194" i="4" s="1"/>
  <c r="M195" i="4"/>
  <c r="M194" i="3" l="1"/>
  <c r="N193" i="3"/>
  <c r="O193" i="3" s="1"/>
  <c r="M196" i="4"/>
  <c r="N195" i="4"/>
  <c r="O195" i="4" s="1"/>
  <c r="N199" i="2"/>
  <c r="O199" i="2" s="1"/>
  <c r="M200" i="2"/>
  <c r="N200" i="2" l="1"/>
  <c r="O200" i="2" s="1"/>
  <c r="M201" i="2"/>
  <c r="M197" i="4"/>
  <c r="N196" i="4"/>
  <c r="O196" i="4" s="1"/>
  <c r="N194" i="3"/>
  <c r="O194" i="3" s="1"/>
  <c r="M195" i="3"/>
  <c r="M198" i="4" l="1"/>
  <c r="N197" i="4"/>
  <c r="O197" i="4" s="1"/>
  <c r="M202" i="2"/>
  <c r="N202" i="2" s="1"/>
  <c r="N201" i="2"/>
  <c r="O201" i="2" s="1"/>
  <c r="M196" i="3"/>
  <c r="N195" i="3"/>
  <c r="O195" i="3" s="1"/>
  <c r="O202" i="2" l="1"/>
  <c r="M197" i="3"/>
  <c r="N196" i="3"/>
  <c r="O196" i="3" s="1"/>
  <c r="M199" i="4"/>
  <c r="N198" i="4"/>
  <c r="O198" i="4" s="1"/>
  <c r="M198" i="3" l="1"/>
  <c r="N197" i="3"/>
  <c r="O197" i="3" s="1"/>
  <c r="M200" i="4"/>
  <c r="N199" i="4"/>
  <c r="O199" i="4" s="1"/>
  <c r="N200" i="4" l="1"/>
  <c r="O200" i="4" s="1"/>
  <c r="M201" i="4"/>
  <c r="M199" i="3"/>
  <c r="N198" i="3"/>
  <c r="O198" i="3" s="1"/>
  <c r="M200" i="3" l="1"/>
  <c r="N199" i="3"/>
  <c r="O199" i="3" s="1"/>
  <c r="M202" i="4"/>
  <c r="N201" i="4"/>
  <c r="O201" i="4" s="1"/>
  <c r="N202" i="4" l="1"/>
  <c r="O202" i="4" s="1"/>
  <c r="M203" i="4"/>
  <c r="N203" i="4" s="1"/>
  <c r="O203" i="4" s="1"/>
  <c r="M201" i="3"/>
  <c r="N200" i="3"/>
  <c r="O200" i="3" s="1"/>
  <c r="M202" i="3" l="1"/>
  <c r="N202" i="3" s="1"/>
  <c r="N201" i="3"/>
  <c r="O201" i="3" s="1"/>
  <c r="O202" i="3" l="1"/>
</calcChain>
</file>

<file path=xl/sharedStrings.xml><?xml version="1.0" encoding="utf-8"?>
<sst xmlns="http://schemas.openxmlformats.org/spreadsheetml/2006/main" count="111" uniqueCount="39">
  <si>
    <t>x</t>
  </si>
  <si>
    <t>Probability</t>
  </si>
  <si>
    <t>W(0.75,1)</t>
  </si>
  <si>
    <t>W(1,1)</t>
  </si>
  <si>
    <t>W(2,1)</t>
  </si>
  <si>
    <t>W(0.75,2)</t>
  </si>
  <si>
    <t>W(1,2)</t>
  </si>
  <si>
    <t>W(2,2)</t>
  </si>
  <si>
    <t>Shape1</t>
  </si>
  <si>
    <t>Shape2</t>
  </si>
  <si>
    <t>Beta (shape1, shape2)</t>
  </si>
  <si>
    <t>Cumulative probability</t>
  </si>
  <si>
    <t>Poisson (mean)</t>
  </si>
  <si>
    <t>Mean</t>
  </si>
  <si>
    <t>Binomial (trials, probability)</t>
  </si>
  <si>
    <t>Trials</t>
  </si>
  <si>
    <t>Range 0 - 1</t>
  </si>
  <si>
    <t>Weibull (shape, scale)</t>
  </si>
  <si>
    <t>Shape</t>
  </si>
  <si>
    <t>Scale</t>
  </si>
  <si>
    <t>SD</t>
  </si>
  <si>
    <t>Gamma (shape, scale)</t>
  </si>
  <si>
    <t>Erlang (mean, k)</t>
  </si>
  <si>
    <t>k</t>
  </si>
  <si>
    <t>Normal (mean, standard deviation)</t>
  </si>
  <si>
    <t>Negative Exponential (mean)</t>
  </si>
  <si>
    <t>Enter parameters in cells B3 and B4</t>
  </si>
  <si>
    <t>Enter parameter in cell B3</t>
  </si>
  <si>
    <t>Location</t>
  </si>
  <si>
    <t>Spread</t>
  </si>
  <si>
    <t>Lognormal (location, spread)</t>
  </si>
  <si>
    <t>Step</t>
  </si>
  <si>
    <t>Min</t>
  </si>
  <si>
    <t>Max</t>
  </si>
  <si>
    <t>Uniform (min, max)</t>
  </si>
  <si>
    <t>Triangular (min, mode, max)</t>
  </si>
  <si>
    <t>Mode</t>
  </si>
  <si>
    <t>Enter parameters in cells B3 to B5</t>
  </si>
  <si>
    <t>Probabilty density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</si>
</sst>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5" x14ac:knownFonts="1"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3" fillId="0" borderId="0" xfId="0" applyFont="1" applyProtection="1"/>
    <xf numFmtId="0" fontId="3" fillId="2" borderId="0" xfId="0" applyFont="1" applyFill="1" applyProtection="1">
      <protection locked="0"/>
    </xf>
    <xf numFmtId="2" fontId="1" fillId="0" borderId="0" xfId="0" applyNumberFormat="1" applyFont="1" applyAlignment="1" applyProtection="1">
      <alignment horizontal="center"/>
    </xf>
    <xf numFmtId="2" fontId="3" fillId="0" borderId="0" xfId="0" applyNumberFormat="1" applyFont="1" applyProtection="1"/>
    <xf numFmtId="166" fontId="1" fillId="0" borderId="0" xfId="0" applyNumberFormat="1" applyFont="1" applyAlignment="1" applyProtection="1">
      <alignment horizontal="center" wrapText="1"/>
    </xf>
    <xf numFmtId="166" fontId="3" fillId="0" borderId="0" xfId="0" applyNumberFormat="1" applyFont="1" applyProtection="1"/>
    <xf numFmtId="166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5.4151720004583154E-2"/>
          <c:w val="0.82680412371134016"/>
          <c:h val="0.696752130725636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Beta!$M$2:$M$103</c:f>
              <c:numCache>
                <c:formatCode>0.00</c:formatCode>
                <c:ptCount val="10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</c:numCache>
            </c:numRef>
          </c:cat>
          <c:val>
            <c:numRef>
              <c:f>Beta!$O$2:$O$103</c:f>
              <c:numCache>
                <c:formatCode>0.00000</c:formatCode>
                <c:ptCount val="102"/>
                <c:pt idx="0">
                  <c:v>0</c:v>
                </c:pt>
                <c:pt idx="1">
                  <c:v>8.8091833058593708E-3</c:v>
                </c:pt>
                <c:pt idx="2">
                  <c:v>1.5513869796020853E-2</c:v>
                </c:pt>
                <c:pt idx="3">
                  <c:v>1.9295060944684798E-2</c:v>
                </c:pt>
                <c:pt idx="4">
                  <c:v>2.1930276353434981E-2</c:v>
                </c:pt>
                <c:pt idx="5">
                  <c:v>2.3862400859253258E-2</c:v>
                </c:pt>
                <c:pt idx="6">
                  <c:v>2.5299208651071464E-2</c:v>
                </c:pt>
                <c:pt idx="7">
                  <c:v>2.6361178926935777E-2</c:v>
                </c:pt>
                <c:pt idx="8">
                  <c:v>2.7126971660497129E-2</c:v>
                </c:pt>
                <c:pt idx="9">
                  <c:v>2.765204632294524E-2</c:v>
                </c:pt>
                <c:pt idx="10">
                  <c:v>2.7977668863081367E-2</c:v>
                </c:pt>
                <c:pt idx="11">
                  <c:v>2.8135787216544667E-2</c:v>
                </c:pt>
                <c:pt idx="12">
                  <c:v>2.8151895373335789E-2</c:v>
                </c:pt>
                <c:pt idx="13">
                  <c:v>2.8046824487488076E-2</c:v>
                </c:pt>
                <c:pt idx="14">
                  <c:v>2.7837919948425549E-2</c:v>
                </c:pt>
                <c:pt idx="15">
                  <c:v>2.7539846801895584E-2</c:v>
                </c:pt>
                <c:pt idx="16">
                  <c:v>2.7165159688526119E-2</c:v>
                </c:pt>
                <c:pt idx="17">
                  <c:v>2.6724717769436468E-2</c:v>
                </c:pt>
                <c:pt idx="18">
                  <c:v>2.6227994252120079E-2</c:v>
                </c:pt>
                <c:pt idx="19">
                  <c:v>2.5683312228511834E-2</c:v>
                </c:pt>
                <c:pt idx="20">
                  <c:v>2.509802773468528E-2</c:v>
                </c:pt>
                <c:pt idx="21">
                  <c:v>2.4478674197290773E-2</c:v>
                </c:pt>
                <c:pt idx="22">
                  <c:v>2.3831078094197045E-2</c:v>
                </c:pt>
                <c:pt idx="23">
                  <c:v>2.3160452792930775E-2</c:v>
                </c:pt>
                <c:pt idx="24">
                  <c:v>2.247147559521534E-2</c:v>
                </c:pt>
                <c:pt idx="25">
                  <c:v>2.1768351680534259E-2</c:v>
                </c:pt>
                <c:pt idx="26">
                  <c:v>2.1054867702828051E-2</c:v>
                </c:pt>
                <c:pt idx="27">
                  <c:v>2.03344371230888E-2</c:v>
                </c:pt>
                <c:pt idx="28">
                  <c:v>1.9610138873057181E-2</c:v>
                </c:pt>
                <c:pt idx="29">
                  <c:v>1.8884750586152466E-2</c:v>
                </c:pt>
                <c:pt idx="30">
                  <c:v>1.8160777363806169E-2</c:v>
                </c:pt>
                <c:pt idx="31">
                  <c:v>1.7440476843074038E-2</c:v>
                </c:pt>
                <c:pt idx="32">
                  <c:v>1.6725881176928414E-2</c:v>
                </c:pt>
                <c:pt idx="33">
                  <c:v>1.6018816419499426E-2</c:v>
                </c:pt>
                <c:pt idx="34">
                  <c:v>1.5320919715778869E-2</c:v>
                </c:pt>
                <c:pt idx="35">
                  <c:v>1.4633654622405734E-2</c:v>
                </c:pt>
                <c:pt idx="36">
                  <c:v>1.3958324828458935E-2</c:v>
                </c:pt>
                <c:pt idx="37">
                  <c:v>1.3296086499069215E-2</c:v>
                </c:pt>
                <c:pt idx="38">
                  <c:v>1.2647959427642075E-2</c:v>
                </c:pt>
                <c:pt idx="39">
                  <c:v>1.2014837152469093E-2</c:v>
                </c:pt>
                <c:pt idx="40">
                  <c:v>1.1397496169066823E-2</c:v>
                </c:pt>
                <c:pt idx="41">
                  <c:v>1.0796604349550765E-2</c:v>
                </c:pt>
                <c:pt idx="42">
                  <c:v>1.0212728663823833E-2</c:v>
                </c:pt>
                <c:pt idx="43">
                  <c:v>9.6463422836615687E-3</c:v>
                </c:pt>
                <c:pt idx="44">
                  <c:v>9.0978311393754563E-3</c:v>
                </c:pt>
                <c:pt idx="45">
                  <c:v>8.5674999891578452E-3</c:v>
                </c:pt>
                <c:pt idx="46">
                  <c:v>8.0555780531887944E-3</c:v>
                </c:pt>
                <c:pt idx="47">
                  <c:v>7.5622242577824128E-3</c:v>
                </c:pt>
                <c:pt idx="48">
                  <c:v>7.0875321290806426E-3</c:v>
                </c:pt>
                <c:pt idx="49">
                  <c:v>6.6315343708971408E-3</c:v>
                </c:pt>
                <c:pt idx="50">
                  <c:v>6.1942071571047252E-3</c:v>
                </c:pt>
                <c:pt idx="51">
                  <c:v>5.7754741653522901E-3</c:v>
                </c:pt>
                <c:pt idx="52">
                  <c:v>5.3752103757912506E-3</c:v>
                </c:pt>
                <c:pt idx="53">
                  <c:v>4.9932456558027249E-3</c:v>
                </c:pt>
                <c:pt idx="54">
                  <c:v>4.6293681493833061E-3</c:v>
                </c:pt>
                <c:pt idx="55">
                  <c:v>4.2833274878231187E-3</c:v>
                </c:pt>
                <c:pt idx="56">
                  <c:v>3.9548378365413805E-3</c:v>
                </c:pt>
                <c:pt idx="57">
                  <c:v>3.6435807913883789E-3</c:v>
                </c:pt>
                <c:pt idx="58">
                  <c:v>3.3492081363752924E-3</c:v>
                </c:pt>
                <c:pt idx="59">
                  <c:v>3.0713444735872564E-3</c:v>
                </c:pt>
                <c:pt idx="60">
                  <c:v>2.8095897349883492E-3</c:v>
                </c:pt>
                <c:pt idx="61">
                  <c:v>2.5635215848888171E-3</c:v>
                </c:pt>
                <c:pt idx="62">
                  <c:v>2.3326977210201827E-3</c:v>
                </c:pt>
                <c:pt idx="63">
                  <c:v>2.116658081430578E-3</c:v>
                </c:pt>
                <c:pt idx="64">
                  <c:v>1.9149269637567246E-3</c:v>
                </c:pt>
                <c:pt idx="65">
                  <c:v>1.7270150628437841E-3</c:v>
                </c:pt>
                <c:pt idx="66">
                  <c:v>1.5524214321672725E-3</c:v>
                </c:pt>
                <c:pt idx="67">
                  <c:v>1.3906353740361643E-3</c:v>
                </c:pt>
                <c:pt idx="68">
                  <c:v>1.2411382631447587E-3</c:v>
                </c:pt>
                <c:pt idx="69">
                  <c:v>1.1034053076544037E-3</c:v>
                </c:pt>
                <c:pt idx="70">
                  <c:v>9.7690725165233694E-4</c:v>
                </c:pt>
                <c:pt idx="71">
                  <c:v>8.6111202252392438E-4</c:v>
                </c:pt>
                <c:pt idx="72">
                  <c:v>7.5548632649957703E-4</c:v>
                </c:pt>
                <c:pt idx="73">
                  <c:v>6.5949719537972129E-4</c:v>
                </c:pt>
                <c:pt idx="74">
                  <c:v>5.7261348722248417E-4</c:v>
                </c:pt>
                <c:pt idx="75">
                  <c:v>4.9430734356070705E-4</c:v>
                </c:pt>
                <c:pt idx="76">
                  <c:v>4.2405560553393506E-4</c:v>
                </c:pt>
                <c:pt idx="77">
                  <c:v>3.6134119114472618E-4</c:v>
                </c:pt>
                <c:pt idx="78">
                  <c:v>3.0565443568963957E-4</c:v>
                </c:pt>
                <c:pt idx="79">
                  <c:v>2.5649439727959411E-4</c:v>
                </c:pt>
                <c:pt idx="80">
                  <c:v>2.133701292230672E-4</c:v>
                </c:pt>
                <c:pt idx="81">
                  <c:v>1.7580192092836455E-4</c:v>
                </c:pt>
                <c:pt idx="82">
                  <c:v>1.4332250887627573E-4</c:v>
                </c:pt>
                <c:pt idx="83">
                  <c:v>1.1547825910240839E-4</c:v>
                </c:pt>
                <c:pt idx="84">
                  <c:v>9.183032254300727E-5</c:v>
                </c:pt>
                <c:pt idx="85">
                  <c:v>7.1955764508468967E-5</c:v>
                </c:pt>
                <c:pt idx="86">
                  <c:v>5.5448669470048451E-5</c:v>
                </c:pt>
                <c:pt idx="87">
                  <c:v>4.1921222270646652E-5</c:v>
                </c:pt>
                <c:pt idx="88">
                  <c:v>3.1004766804620942E-5</c:v>
                </c:pt>
                <c:pt idx="89">
                  <c:v>2.235084314716751E-5</c:v>
                </c:pt>
                <c:pt idx="90">
                  <c:v>1.5632204055648913E-5</c:v>
                </c:pt>
                <c:pt idx="91">
                  <c:v>1.0543811714280871E-5</c:v>
                </c:pt>
                <c:pt idx="92">
                  <c:v>6.8038155361938024E-6</c:v>
                </c:pt>
                <c:pt idx="93">
                  <c:v>4.1545118010244408E-6</c:v>
                </c:pt>
                <c:pt idx="94">
                  <c:v>2.3632858525690636E-6</c:v>
                </c:pt>
                <c:pt idx="95">
                  <c:v>1.2235375455027508E-6</c:v>
                </c:pt>
                <c:pt idx="96">
                  <c:v>5.5559059641829833E-7</c:v>
                </c:pt>
                <c:pt idx="97">
                  <c:v>2.0758644914131708E-7</c:v>
                </c:pt>
                <c:pt idx="98">
                  <c:v>5.6363241740520209E-8</c:v>
                </c:pt>
                <c:pt idx="99">
                  <c:v>8.3204275691528551E-9</c:v>
                </c:pt>
                <c:pt idx="100">
                  <c:v>2.6957280852002441E-10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CE-45A6-87EA-D8DBA6DD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283248"/>
        <c:axId val="1"/>
      </c:lineChart>
      <c:catAx>
        <c:axId val="54628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432989690721647"/>
              <c:y val="0.72924301429830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Probabilty density</a:t>
                </a:r>
              </a:p>
            </c:rich>
          </c:tx>
          <c:layout>
            <c:manualLayout>
              <c:xMode val="edge"/>
              <c:yMode val="edge"/>
              <c:x val="3.7800687285223365E-2"/>
              <c:y val="0.152827918170878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462832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25733012739358E-2"/>
          <c:y val="4.615391549566631E-2"/>
          <c:w val="0.84380164899363586"/>
          <c:h val="0.7538472864292163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Uniform!$M$2:$M$102</c:f>
              <c:numCache>
                <c:formatCode>0.00</c:formatCode>
                <c:ptCount val="101"/>
                <c:pt idx="0">
                  <c:v>2</c:v>
                </c:pt>
                <c:pt idx="1">
                  <c:v>2.02</c:v>
                </c:pt>
                <c:pt idx="2">
                  <c:v>2.04</c:v>
                </c:pt>
                <c:pt idx="3">
                  <c:v>2.06</c:v>
                </c:pt>
                <c:pt idx="4">
                  <c:v>2.08</c:v>
                </c:pt>
                <c:pt idx="5">
                  <c:v>2.1</c:v>
                </c:pt>
                <c:pt idx="6">
                  <c:v>2.12</c:v>
                </c:pt>
                <c:pt idx="7">
                  <c:v>2.14</c:v>
                </c:pt>
                <c:pt idx="8">
                  <c:v>2.16</c:v>
                </c:pt>
                <c:pt idx="9">
                  <c:v>2.1800000000000002</c:v>
                </c:pt>
                <c:pt idx="10">
                  <c:v>2.2000000000000002</c:v>
                </c:pt>
                <c:pt idx="11">
                  <c:v>2.2200000000000002</c:v>
                </c:pt>
                <c:pt idx="12">
                  <c:v>2.2400000000000002</c:v>
                </c:pt>
                <c:pt idx="13">
                  <c:v>2.2600000000000002</c:v>
                </c:pt>
                <c:pt idx="14">
                  <c:v>2.2800000000000002</c:v>
                </c:pt>
                <c:pt idx="15">
                  <c:v>2.3000000000000003</c:v>
                </c:pt>
                <c:pt idx="16">
                  <c:v>2.3200000000000003</c:v>
                </c:pt>
                <c:pt idx="17">
                  <c:v>2.3400000000000003</c:v>
                </c:pt>
                <c:pt idx="18">
                  <c:v>2.3600000000000003</c:v>
                </c:pt>
                <c:pt idx="19">
                  <c:v>2.3800000000000003</c:v>
                </c:pt>
                <c:pt idx="20">
                  <c:v>2.4000000000000004</c:v>
                </c:pt>
                <c:pt idx="21">
                  <c:v>2.4200000000000004</c:v>
                </c:pt>
                <c:pt idx="22">
                  <c:v>2.4400000000000004</c:v>
                </c:pt>
                <c:pt idx="23">
                  <c:v>2.4600000000000004</c:v>
                </c:pt>
                <c:pt idx="24">
                  <c:v>2.4800000000000004</c:v>
                </c:pt>
                <c:pt idx="25">
                  <c:v>2.5000000000000004</c:v>
                </c:pt>
                <c:pt idx="26">
                  <c:v>2.5200000000000005</c:v>
                </c:pt>
                <c:pt idx="27">
                  <c:v>2.5400000000000005</c:v>
                </c:pt>
                <c:pt idx="28">
                  <c:v>2.5600000000000005</c:v>
                </c:pt>
                <c:pt idx="29">
                  <c:v>2.5800000000000005</c:v>
                </c:pt>
                <c:pt idx="30">
                  <c:v>2.6000000000000005</c:v>
                </c:pt>
                <c:pt idx="31">
                  <c:v>2.6200000000000006</c:v>
                </c:pt>
                <c:pt idx="32">
                  <c:v>2.6400000000000006</c:v>
                </c:pt>
                <c:pt idx="33">
                  <c:v>2.6600000000000006</c:v>
                </c:pt>
                <c:pt idx="34">
                  <c:v>2.6800000000000006</c:v>
                </c:pt>
                <c:pt idx="35">
                  <c:v>2.7000000000000006</c:v>
                </c:pt>
                <c:pt idx="36">
                  <c:v>2.7200000000000006</c:v>
                </c:pt>
                <c:pt idx="37">
                  <c:v>2.7400000000000007</c:v>
                </c:pt>
                <c:pt idx="38">
                  <c:v>2.7600000000000007</c:v>
                </c:pt>
                <c:pt idx="39">
                  <c:v>2.7800000000000007</c:v>
                </c:pt>
                <c:pt idx="40">
                  <c:v>2.8000000000000007</c:v>
                </c:pt>
                <c:pt idx="41">
                  <c:v>2.8200000000000007</c:v>
                </c:pt>
                <c:pt idx="42">
                  <c:v>2.8400000000000007</c:v>
                </c:pt>
                <c:pt idx="43">
                  <c:v>2.8600000000000008</c:v>
                </c:pt>
                <c:pt idx="44">
                  <c:v>2.8800000000000008</c:v>
                </c:pt>
                <c:pt idx="45">
                  <c:v>2.9000000000000008</c:v>
                </c:pt>
                <c:pt idx="46">
                  <c:v>2.9200000000000008</c:v>
                </c:pt>
                <c:pt idx="47">
                  <c:v>2.9400000000000008</c:v>
                </c:pt>
                <c:pt idx="48">
                  <c:v>2.9600000000000009</c:v>
                </c:pt>
                <c:pt idx="49">
                  <c:v>2.9800000000000009</c:v>
                </c:pt>
                <c:pt idx="50">
                  <c:v>3.0000000000000009</c:v>
                </c:pt>
                <c:pt idx="51">
                  <c:v>3.0200000000000009</c:v>
                </c:pt>
                <c:pt idx="52">
                  <c:v>3.0400000000000009</c:v>
                </c:pt>
                <c:pt idx="53">
                  <c:v>3.0600000000000009</c:v>
                </c:pt>
                <c:pt idx="54">
                  <c:v>3.080000000000001</c:v>
                </c:pt>
                <c:pt idx="55">
                  <c:v>3.100000000000001</c:v>
                </c:pt>
                <c:pt idx="56">
                  <c:v>3.120000000000001</c:v>
                </c:pt>
                <c:pt idx="57">
                  <c:v>3.140000000000001</c:v>
                </c:pt>
                <c:pt idx="58">
                  <c:v>3.160000000000001</c:v>
                </c:pt>
                <c:pt idx="59">
                  <c:v>3.180000000000001</c:v>
                </c:pt>
                <c:pt idx="60">
                  <c:v>3.2000000000000011</c:v>
                </c:pt>
                <c:pt idx="61">
                  <c:v>3.2200000000000011</c:v>
                </c:pt>
                <c:pt idx="62">
                  <c:v>3.2400000000000011</c:v>
                </c:pt>
                <c:pt idx="63">
                  <c:v>3.2600000000000011</c:v>
                </c:pt>
                <c:pt idx="64">
                  <c:v>3.2800000000000011</c:v>
                </c:pt>
                <c:pt idx="65">
                  <c:v>3.3000000000000012</c:v>
                </c:pt>
                <c:pt idx="66">
                  <c:v>3.3200000000000012</c:v>
                </c:pt>
                <c:pt idx="67">
                  <c:v>3.3400000000000012</c:v>
                </c:pt>
                <c:pt idx="68">
                  <c:v>3.3600000000000012</c:v>
                </c:pt>
                <c:pt idx="69">
                  <c:v>3.3800000000000012</c:v>
                </c:pt>
                <c:pt idx="70">
                  <c:v>3.4000000000000012</c:v>
                </c:pt>
                <c:pt idx="71">
                  <c:v>3.4200000000000013</c:v>
                </c:pt>
                <c:pt idx="72">
                  <c:v>3.4400000000000013</c:v>
                </c:pt>
                <c:pt idx="73">
                  <c:v>3.4600000000000013</c:v>
                </c:pt>
                <c:pt idx="74">
                  <c:v>3.4800000000000013</c:v>
                </c:pt>
                <c:pt idx="75">
                  <c:v>3.5000000000000013</c:v>
                </c:pt>
                <c:pt idx="76">
                  <c:v>3.5200000000000014</c:v>
                </c:pt>
                <c:pt idx="77">
                  <c:v>3.5400000000000014</c:v>
                </c:pt>
                <c:pt idx="78">
                  <c:v>3.5600000000000014</c:v>
                </c:pt>
                <c:pt idx="79">
                  <c:v>3.5800000000000014</c:v>
                </c:pt>
                <c:pt idx="80">
                  <c:v>3.6000000000000014</c:v>
                </c:pt>
                <c:pt idx="81">
                  <c:v>3.6200000000000014</c:v>
                </c:pt>
                <c:pt idx="82">
                  <c:v>3.6400000000000015</c:v>
                </c:pt>
                <c:pt idx="83">
                  <c:v>3.6600000000000015</c:v>
                </c:pt>
                <c:pt idx="84">
                  <c:v>3.6800000000000015</c:v>
                </c:pt>
                <c:pt idx="85">
                  <c:v>3.7000000000000015</c:v>
                </c:pt>
                <c:pt idx="86">
                  <c:v>3.7200000000000015</c:v>
                </c:pt>
                <c:pt idx="87">
                  <c:v>3.7400000000000015</c:v>
                </c:pt>
                <c:pt idx="88">
                  <c:v>3.7600000000000016</c:v>
                </c:pt>
                <c:pt idx="89">
                  <c:v>3.7800000000000016</c:v>
                </c:pt>
                <c:pt idx="90">
                  <c:v>3.8000000000000016</c:v>
                </c:pt>
                <c:pt idx="91">
                  <c:v>3.8200000000000016</c:v>
                </c:pt>
                <c:pt idx="92">
                  <c:v>3.8400000000000016</c:v>
                </c:pt>
                <c:pt idx="93">
                  <c:v>3.8600000000000017</c:v>
                </c:pt>
                <c:pt idx="94">
                  <c:v>3.8800000000000017</c:v>
                </c:pt>
                <c:pt idx="95">
                  <c:v>3.9000000000000017</c:v>
                </c:pt>
                <c:pt idx="96">
                  <c:v>3.9200000000000017</c:v>
                </c:pt>
                <c:pt idx="97">
                  <c:v>3.9400000000000017</c:v>
                </c:pt>
                <c:pt idx="98">
                  <c:v>3.9600000000000017</c:v>
                </c:pt>
                <c:pt idx="99">
                  <c:v>3.9800000000000018</c:v>
                </c:pt>
                <c:pt idx="100">
                  <c:v>4.0000000000000018</c:v>
                </c:pt>
              </c:numCache>
            </c:numRef>
          </c:cat>
          <c:val>
            <c:numRef>
              <c:f>Uniform!$O$2:$O$102</c:f>
              <c:numCache>
                <c:formatCode>0.00000</c:formatCode>
                <c:ptCount val="101"/>
                <c:pt idx="0">
                  <c:v>1.0000000000000009E-2</c:v>
                </c:pt>
                <c:pt idx="1">
                  <c:v>1.0000000000000009E-2</c:v>
                </c:pt>
                <c:pt idx="2">
                  <c:v>1.0000000000000009E-2</c:v>
                </c:pt>
                <c:pt idx="3">
                  <c:v>1.0000000000000009E-2</c:v>
                </c:pt>
                <c:pt idx="4">
                  <c:v>1.0000000000000009E-2</c:v>
                </c:pt>
                <c:pt idx="5">
                  <c:v>1.0000000000000009E-2</c:v>
                </c:pt>
                <c:pt idx="6">
                  <c:v>1.0000000000000009E-2</c:v>
                </c:pt>
                <c:pt idx="7">
                  <c:v>1.0000000000000009E-2</c:v>
                </c:pt>
                <c:pt idx="8">
                  <c:v>1.0000000000000009E-2</c:v>
                </c:pt>
                <c:pt idx="9">
                  <c:v>1.0000000000000009E-2</c:v>
                </c:pt>
                <c:pt idx="10">
                  <c:v>1.0000000000000009E-2</c:v>
                </c:pt>
                <c:pt idx="11">
                  <c:v>1.0000000000000009E-2</c:v>
                </c:pt>
                <c:pt idx="12">
                  <c:v>1.0000000000000009E-2</c:v>
                </c:pt>
                <c:pt idx="13">
                  <c:v>1.0000000000000009E-2</c:v>
                </c:pt>
                <c:pt idx="14">
                  <c:v>1.0000000000000009E-2</c:v>
                </c:pt>
                <c:pt idx="15">
                  <c:v>1.0000000000000009E-2</c:v>
                </c:pt>
                <c:pt idx="16">
                  <c:v>1.0000000000000009E-2</c:v>
                </c:pt>
                <c:pt idx="17">
                  <c:v>1.0000000000000009E-2</c:v>
                </c:pt>
                <c:pt idx="18">
                  <c:v>1.0000000000000009E-2</c:v>
                </c:pt>
                <c:pt idx="19">
                  <c:v>1.0000000000000009E-2</c:v>
                </c:pt>
                <c:pt idx="20">
                  <c:v>1.0000000000000009E-2</c:v>
                </c:pt>
                <c:pt idx="21">
                  <c:v>1.0000000000000009E-2</c:v>
                </c:pt>
                <c:pt idx="22">
                  <c:v>1.0000000000000009E-2</c:v>
                </c:pt>
                <c:pt idx="23">
                  <c:v>1.0000000000000009E-2</c:v>
                </c:pt>
                <c:pt idx="24">
                  <c:v>1.0000000000000009E-2</c:v>
                </c:pt>
                <c:pt idx="25">
                  <c:v>1.0000000000000009E-2</c:v>
                </c:pt>
                <c:pt idx="26">
                  <c:v>1.0000000000000009E-2</c:v>
                </c:pt>
                <c:pt idx="27">
                  <c:v>1.0000000000000009E-2</c:v>
                </c:pt>
                <c:pt idx="28">
                  <c:v>1.0000000000000009E-2</c:v>
                </c:pt>
                <c:pt idx="29">
                  <c:v>1.0000000000000009E-2</c:v>
                </c:pt>
                <c:pt idx="30">
                  <c:v>1.0000000000000009E-2</c:v>
                </c:pt>
                <c:pt idx="31">
                  <c:v>1.0000000000000009E-2</c:v>
                </c:pt>
                <c:pt idx="32">
                  <c:v>1.0000000000000009E-2</c:v>
                </c:pt>
                <c:pt idx="33">
                  <c:v>1.0000000000000009E-2</c:v>
                </c:pt>
                <c:pt idx="34">
                  <c:v>1.0000000000000009E-2</c:v>
                </c:pt>
                <c:pt idx="35">
                  <c:v>1.0000000000000009E-2</c:v>
                </c:pt>
                <c:pt idx="36">
                  <c:v>1.0000000000000009E-2</c:v>
                </c:pt>
                <c:pt idx="37">
                  <c:v>1.0000000000000009E-2</c:v>
                </c:pt>
                <c:pt idx="38">
                  <c:v>1.0000000000000009E-2</c:v>
                </c:pt>
                <c:pt idx="39">
                  <c:v>1.0000000000000009E-2</c:v>
                </c:pt>
                <c:pt idx="40">
                  <c:v>1.0000000000000009E-2</c:v>
                </c:pt>
                <c:pt idx="41">
                  <c:v>1.0000000000000009E-2</c:v>
                </c:pt>
                <c:pt idx="42">
                  <c:v>1.0000000000000009E-2</c:v>
                </c:pt>
                <c:pt idx="43">
                  <c:v>1.0000000000000009E-2</c:v>
                </c:pt>
                <c:pt idx="44">
                  <c:v>1.0000000000000009E-2</c:v>
                </c:pt>
                <c:pt idx="45">
                  <c:v>1.0000000000000009E-2</c:v>
                </c:pt>
                <c:pt idx="46">
                  <c:v>1.0000000000000009E-2</c:v>
                </c:pt>
                <c:pt idx="47">
                  <c:v>1.0000000000000009E-2</c:v>
                </c:pt>
                <c:pt idx="48">
                  <c:v>1.0000000000000009E-2</c:v>
                </c:pt>
                <c:pt idx="49">
                  <c:v>1.0000000000000009E-2</c:v>
                </c:pt>
                <c:pt idx="50">
                  <c:v>1.0000000000000009E-2</c:v>
                </c:pt>
                <c:pt idx="51">
                  <c:v>1.0000000000000009E-2</c:v>
                </c:pt>
                <c:pt idx="52">
                  <c:v>1.0000000000000009E-2</c:v>
                </c:pt>
                <c:pt idx="53">
                  <c:v>1.0000000000000009E-2</c:v>
                </c:pt>
                <c:pt idx="54">
                  <c:v>1.0000000000000009E-2</c:v>
                </c:pt>
                <c:pt idx="55">
                  <c:v>1.0000000000000009E-2</c:v>
                </c:pt>
                <c:pt idx="56">
                  <c:v>1.0000000000000009E-2</c:v>
                </c:pt>
                <c:pt idx="57">
                  <c:v>1.0000000000000009E-2</c:v>
                </c:pt>
                <c:pt idx="58">
                  <c:v>1.0000000000000009E-2</c:v>
                </c:pt>
                <c:pt idx="59">
                  <c:v>1.0000000000000009E-2</c:v>
                </c:pt>
                <c:pt idx="60">
                  <c:v>1.0000000000000009E-2</c:v>
                </c:pt>
                <c:pt idx="61">
                  <c:v>1.0000000000000009E-2</c:v>
                </c:pt>
                <c:pt idx="62">
                  <c:v>1.0000000000000009E-2</c:v>
                </c:pt>
                <c:pt idx="63">
                  <c:v>1.0000000000000009E-2</c:v>
                </c:pt>
                <c:pt idx="64">
                  <c:v>1.0000000000000009E-2</c:v>
                </c:pt>
                <c:pt idx="65">
                  <c:v>1.0000000000000009E-2</c:v>
                </c:pt>
                <c:pt idx="66">
                  <c:v>1.0000000000000009E-2</c:v>
                </c:pt>
                <c:pt idx="67">
                  <c:v>1.0000000000000009E-2</c:v>
                </c:pt>
                <c:pt idx="68">
                  <c:v>1.0000000000000009E-2</c:v>
                </c:pt>
                <c:pt idx="69">
                  <c:v>1.0000000000000009E-2</c:v>
                </c:pt>
                <c:pt idx="70">
                  <c:v>1.0000000000000009E-2</c:v>
                </c:pt>
                <c:pt idx="71">
                  <c:v>1.0000000000000009E-2</c:v>
                </c:pt>
                <c:pt idx="72">
                  <c:v>1.0000000000000009E-2</c:v>
                </c:pt>
                <c:pt idx="73">
                  <c:v>1.0000000000000009E-2</c:v>
                </c:pt>
                <c:pt idx="74">
                  <c:v>1.0000000000000009E-2</c:v>
                </c:pt>
                <c:pt idx="75">
                  <c:v>1.0000000000000009E-2</c:v>
                </c:pt>
                <c:pt idx="76">
                  <c:v>1.0000000000000009E-2</c:v>
                </c:pt>
                <c:pt idx="77">
                  <c:v>1.0000000000000009E-2</c:v>
                </c:pt>
                <c:pt idx="78">
                  <c:v>1.0000000000000009E-2</c:v>
                </c:pt>
                <c:pt idx="79">
                  <c:v>1.0000000000000009E-2</c:v>
                </c:pt>
                <c:pt idx="80">
                  <c:v>1.0000000000000009E-2</c:v>
                </c:pt>
                <c:pt idx="81">
                  <c:v>1.0000000000000009E-2</c:v>
                </c:pt>
                <c:pt idx="82">
                  <c:v>1.0000000000000009E-2</c:v>
                </c:pt>
                <c:pt idx="83">
                  <c:v>1.0000000000000009E-2</c:v>
                </c:pt>
                <c:pt idx="84">
                  <c:v>1.0000000000000009E-2</c:v>
                </c:pt>
                <c:pt idx="85">
                  <c:v>1.0000000000000009E-2</c:v>
                </c:pt>
                <c:pt idx="86">
                  <c:v>1.0000000000000009E-2</c:v>
                </c:pt>
                <c:pt idx="87">
                  <c:v>1.0000000000000009E-2</c:v>
                </c:pt>
                <c:pt idx="88">
                  <c:v>1.0000000000000009E-2</c:v>
                </c:pt>
                <c:pt idx="89">
                  <c:v>1.0000000000000009E-2</c:v>
                </c:pt>
                <c:pt idx="90">
                  <c:v>1.0000000000000009E-2</c:v>
                </c:pt>
                <c:pt idx="91">
                  <c:v>1.0000000000000009E-2</c:v>
                </c:pt>
                <c:pt idx="92">
                  <c:v>1.0000000000000009E-2</c:v>
                </c:pt>
                <c:pt idx="93">
                  <c:v>1.0000000000000009E-2</c:v>
                </c:pt>
                <c:pt idx="94">
                  <c:v>1.0000000000000009E-2</c:v>
                </c:pt>
                <c:pt idx="95">
                  <c:v>1.0000000000000009E-2</c:v>
                </c:pt>
                <c:pt idx="96">
                  <c:v>1.0000000000000009E-2</c:v>
                </c:pt>
                <c:pt idx="97">
                  <c:v>1.0000000000000009E-2</c:v>
                </c:pt>
                <c:pt idx="98">
                  <c:v>1.0000000000000009E-2</c:v>
                </c:pt>
                <c:pt idx="99">
                  <c:v>1.0000000000000009E-2</c:v>
                </c:pt>
                <c:pt idx="100">
                  <c:v>1.0000000000000009E-2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13-4907-9ED6-A5E2427A5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359216"/>
        <c:axId val="1"/>
      </c:lineChart>
      <c:catAx>
        <c:axId val="96835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203050705618319"/>
              <c:y val="0.77230898445386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3.1669350509930222E-2"/>
              <c:y val="0.190769230769230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592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25733012739358E-2"/>
          <c:y val="4.615391549566631E-2"/>
          <c:w val="0.84380164899363586"/>
          <c:h val="0.7538472864292163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Triangular!$M$2:$M$102</c:f>
              <c:numCache>
                <c:formatCode>0.00</c:formatCode>
                <c:ptCount val="101"/>
                <c:pt idx="0">
                  <c:v>2</c:v>
                </c:pt>
                <c:pt idx="1">
                  <c:v>2.04</c:v>
                </c:pt>
                <c:pt idx="2">
                  <c:v>2.08</c:v>
                </c:pt>
                <c:pt idx="3">
                  <c:v>2.12</c:v>
                </c:pt>
                <c:pt idx="4">
                  <c:v>2.16</c:v>
                </c:pt>
                <c:pt idx="5">
                  <c:v>2.2000000000000002</c:v>
                </c:pt>
                <c:pt idx="6">
                  <c:v>2.2400000000000002</c:v>
                </c:pt>
                <c:pt idx="7">
                  <c:v>2.2800000000000002</c:v>
                </c:pt>
                <c:pt idx="8">
                  <c:v>2.3200000000000003</c:v>
                </c:pt>
                <c:pt idx="9">
                  <c:v>2.3600000000000003</c:v>
                </c:pt>
                <c:pt idx="10">
                  <c:v>2.4000000000000004</c:v>
                </c:pt>
                <c:pt idx="11">
                  <c:v>2.4400000000000004</c:v>
                </c:pt>
                <c:pt idx="12">
                  <c:v>2.4800000000000004</c:v>
                </c:pt>
                <c:pt idx="13">
                  <c:v>2.5200000000000005</c:v>
                </c:pt>
                <c:pt idx="14">
                  <c:v>2.5600000000000005</c:v>
                </c:pt>
                <c:pt idx="15">
                  <c:v>2.6000000000000005</c:v>
                </c:pt>
                <c:pt idx="16">
                  <c:v>2.6400000000000006</c:v>
                </c:pt>
                <c:pt idx="17">
                  <c:v>2.6800000000000006</c:v>
                </c:pt>
                <c:pt idx="18">
                  <c:v>2.7200000000000006</c:v>
                </c:pt>
                <c:pt idx="19">
                  <c:v>2.7600000000000007</c:v>
                </c:pt>
                <c:pt idx="20">
                  <c:v>2.8000000000000007</c:v>
                </c:pt>
                <c:pt idx="21">
                  <c:v>2.8400000000000007</c:v>
                </c:pt>
                <c:pt idx="22">
                  <c:v>2.8800000000000008</c:v>
                </c:pt>
                <c:pt idx="23">
                  <c:v>2.9200000000000008</c:v>
                </c:pt>
                <c:pt idx="24">
                  <c:v>2.9600000000000009</c:v>
                </c:pt>
                <c:pt idx="25">
                  <c:v>3.0000000000000009</c:v>
                </c:pt>
                <c:pt idx="26">
                  <c:v>3.0400000000000009</c:v>
                </c:pt>
                <c:pt idx="27">
                  <c:v>3.080000000000001</c:v>
                </c:pt>
                <c:pt idx="28">
                  <c:v>3.120000000000001</c:v>
                </c:pt>
                <c:pt idx="29">
                  <c:v>3.160000000000001</c:v>
                </c:pt>
                <c:pt idx="30">
                  <c:v>3.2000000000000011</c:v>
                </c:pt>
                <c:pt idx="31">
                  <c:v>3.2400000000000011</c:v>
                </c:pt>
                <c:pt idx="32">
                  <c:v>3.2800000000000011</c:v>
                </c:pt>
                <c:pt idx="33">
                  <c:v>3.3200000000000012</c:v>
                </c:pt>
                <c:pt idx="34">
                  <c:v>3.3600000000000012</c:v>
                </c:pt>
                <c:pt idx="35">
                  <c:v>3.4000000000000012</c:v>
                </c:pt>
                <c:pt idx="36">
                  <c:v>3.4400000000000013</c:v>
                </c:pt>
                <c:pt idx="37">
                  <c:v>3.4800000000000013</c:v>
                </c:pt>
                <c:pt idx="38">
                  <c:v>3.5200000000000014</c:v>
                </c:pt>
                <c:pt idx="39">
                  <c:v>3.5600000000000014</c:v>
                </c:pt>
                <c:pt idx="40">
                  <c:v>3.6000000000000014</c:v>
                </c:pt>
                <c:pt idx="41">
                  <c:v>3.6400000000000015</c:v>
                </c:pt>
                <c:pt idx="42">
                  <c:v>3.6800000000000015</c:v>
                </c:pt>
                <c:pt idx="43">
                  <c:v>3.7200000000000015</c:v>
                </c:pt>
                <c:pt idx="44">
                  <c:v>3.7600000000000016</c:v>
                </c:pt>
                <c:pt idx="45">
                  <c:v>3.8000000000000016</c:v>
                </c:pt>
                <c:pt idx="46">
                  <c:v>3.8400000000000016</c:v>
                </c:pt>
                <c:pt idx="47">
                  <c:v>3.8800000000000017</c:v>
                </c:pt>
                <c:pt idx="48">
                  <c:v>3.9200000000000017</c:v>
                </c:pt>
                <c:pt idx="49">
                  <c:v>3.9600000000000017</c:v>
                </c:pt>
                <c:pt idx="50">
                  <c:v>4.0000000000000018</c:v>
                </c:pt>
                <c:pt idx="51">
                  <c:v>4.0400000000000018</c:v>
                </c:pt>
                <c:pt idx="52">
                  <c:v>4.0800000000000018</c:v>
                </c:pt>
                <c:pt idx="53">
                  <c:v>4.1200000000000019</c:v>
                </c:pt>
                <c:pt idx="54">
                  <c:v>4.1600000000000019</c:v>
                </c:pt>
                <c:pt idx="55">
                  <c:v>4.200000000000002</c:v>
                </c:pt>
                <c:pt idx="56">
                  <c:v>4.240000000000002</c:v>
                </c:pt>
                <c:pt idx="57">
                  <c:v>4.280000000000002</c:v>
                </c:pt>
                <c:pt idx="58">
                  <c:v>4.3200000000000021</c:v>
                </c:pt>
                <c:pt idx="59">
                  <c:v>4.3600000000000021</c:v>
                </c:pt>
                <c:pt idx="60">
                  <c:v>4.4000000000000021</c:v>
                </c:pt>
                <c:pt idx="61">
                  <c:v>4.4400000000000022</c:v>
                </c:pt>
                <c:pt idx="62">
                  <c:v>4.4800000000000022</c:v>
                </c:pt>
                <c:pt idx="63">
                  <c:v>4.5200000000000022</c:v>
                </c:pt>
                <c:pt idx="64">
                  <c:v>4.5600000000000023</c:v>
                </c:pt>
                <c:pt idx="65">
                  <c:v>4.6000000000000023</c:v>
                </c:pt>
                <c:pt idx="66">
                  <c:v>4.6400000000000023</c:v>
                </c:pt>
                <c:pt idx="67">
                  <c:v>4.6800000000000024</c:v>
                </c:pt>
                <c:pt idx="68">
                  <c:v>4.7200000000000024</c:v>
                </c:pt>
                <c:pt idx="69">
                  <c:v>4.7600000000000025</c:v>
                </c:pt>
                <c:pt idx="70">
                  <c:v>4.8000000000000025</c:v>
                </c:pt>
                <c:pt idx="71">
                  <c:v>4.8400000000000025</c:v>
                </c:pt>
                <c:pt idx="72">
                  <c:v>4.8800000000000026</c:v>
                </c:pt>
                <c:pt idx="73">
                  <c:v>4.9200000000000026</c:v>
                </c:pt>
                <c:pt idx="74">
                  <c:v>4.9600000000000026</c:v>
                </c:pt>
                <c:pt idx="75">
                  <c:v>5.0000000000000027</c:v>
                </c:pt>
                <c:pt idx="76">
                  <c:v>5.0400000000000027</c:v>
                </c:pt>
                <c:pt idx="77">
                  <c:v>5.0800000000000027</c:v>
                </c:pt>
                <c:pt idx="78">
                  <c:v>5.1200000000000028</c:v>
                </c:pt>
                <c:pt idx="79">
                  <c:v>5.1600000000000028</c:v>
                </c:pt>
                <c:pt idx="80">
                  <c:v>5.2000000000000028</c:v>
                </c:pt>
                <c:pt idx="81">
                  <c:v>5.2400000000000029</c:v>
                </c:pt>
                <c:pt idx="82">
                  <c:v>5.2800000000000029</c:v>
                </c:pt>
                <c:pt idx="83">
                  <c:v>5.3200000000000029</c:v>
                </c:pt>
                <c:pt idx="84">
                  <c:v>5.360000000000003</c:v>
                </c:pt>
                <c:pt idx="85">
                  <c:v>5.400000000000003</c:v>
                </c:pt>
                <c:pt idx="86">
                  <c:v>5.4400000000000031</c:v>
                </c:pt>
                <c:pt idx="87">
                  <c:v>5.4800000000000031</c:v>
                </c:pt>
                <c:pt idx="88">
                  <c:v>5.5200000000000031</c:v>
                </c:pt>
                <c:pt idx="89">
                  <c:v>5.5600000000000032</c:v>
                </c:pt>
                <c:pt idx="90">
                  <c:v>5.6000000000000032</c:v>
                </c:pt>
                <c:pt idx="91">
                  <c:v>5.6400000000000032</c:v>
                </c:pt>
                <c:pt idx="92">
                  <c:v>5.6800000000000033</c:v>
                </c:pt>
                <c:pt idx="93">
                  <c:v>5.7200000000000033</c:v>
                </c:pt>
                <c:pt idx="94">
                  <c:v>5.7600000000000033</c:v>
                </c:pt>
                <c:pt idx="95">
                  <c:v>5.8000000000000034</c:v>
                </c:pt>
                <c:pt idx="96">
                  <c:v>5.8400000000000034</c:v>
                </c:pt>
                <c:pt idx="97">
                  <c:v>5.8800000000000034</c:v>
                </c:pt>
                <c:pt idx="98">
                  <c:v>5.9200000000000035</c:v>
                </c:pt>
                <c:pt idx="99">
                  <c:v>5.9600000000000035</c:v>
                </c:pt>
                <c:pt idx="100">
                  <c:v>6.0000000000000036</c:v>
                </c:pt>
              </c:numCache>
            </c:numRef>
          </c:cat>
          <c:val>
            <c:numRef>
              <c:f>Triangular!$O$2:$O$102</c:f>
              <c:numCache>
                <c:formatCode>0.00000</c:formatCode>
                <c:ptCount val="101"/>
                <c:pt idx="0">
                  <c:v>0</c:v>
                </c:pt>
                <c:pt idx="1">
                  <c:v>2.0000000000000018E-2</c:v>
                </c:pt>
                <c:pt idx="2">
                  <c:v>4.0000000000000036E-2</c:v>
                </c:pt>
                <c:pt idx="3">
                  <c:v>6.0000000000000053E-2</c:v>
                </c:pt>
                <c:pt idx="4">
                  <c:v>8.0000000000000071E-2</c:v>
                </c:pt>
                <c:pt idx="5">
                  <c:v>0.10000000000000009</c:v>
                </c:pt>
                <c:pt idx="6">
                  <c:v>0.12000000000000011</c:v>
                </c:pt>
                <c:pt idx="7">
                  <c:v>0.14000000000000012</c:v>
                </c:pt>
                <c:pt idx="8">
                  <c:v>0.16000000000000014</c:v>
                </c:pt>
                <c:pt idx="9">
                  <c:v>0.18000000000000016</c:v>
                </c:pt>
                <c:pt idx="10">
                  <c:v>0.20000000000000018</c:v>
                </c:pt>
                <c:pt idx="11">
                  <c:v>0.2200000000000002</c:v>
                </c:pt>
                <c:pt idx="12">
                  <c:v>0.24000000000000021</c:v>
                </c:pt>
                <c:pt idx="13">
                  <c:v>0.26000000000000023</c:v>
                </c:pt>
                <c:pt idx="14">
                  <c:v>0.28000000000000025</c:v>
                </c:pt>
                <c:pt idx="15">
                  <c:v>0.30000000000000027</c:v>
                </c:pt>
                <c:pt idx="16">
                  <c:v>0.32000000000000028</c:v>
                </c:pt>
                <c:pt idx="17">
                  <c:v>0.3400000000000003</c:v>
                </c:pt>
                <c:pt idx="18">
                  <c:v>0.36000000000000032</c:v>
                </c:pt>
                <c:pt idx="19">
                  <c:v>0.38000000000000034</c:v>
                </c:pt>
                <c:pt idx="20">
                  <c:v>0.40000000000000036</c:v>
                </c:pt>
                <c:pt idx="21">
                  <c:v>0.42000000000000037</c:v>
                </c:pt>
                <c:pt idx="22">
                  <c:v>0.44000000000000039</c:v>
                </c:pt>
                <c:pt idx="23">
                  <c:v>0.46000000000000041</c:v>
                </c:pt>
                <c:pt idx="24">
                  <c:v>0.48000000000000043</c:v>
                </c:pt>
                <c:pt idx="25">
                  <c:v>0.50000000000000044</c:v>
                </c:pt>
                <c:pt idx="26">
                  <c:v>0.49333333333333318</c:v>
                </c:pt>
                <c:pt idx="27">
                  <c:v>0.48666666666666653</c:v>
                </c:pt>
                <c:pt idx="28">
                  <c:v>0.47999999999999982</c:v>
                </c:pt>
                <c:pt idx="29">
                  <c:v>0.47333333333333316</c:v>
                </c:pt>
                <c:pt idx="30">
                  <c:v>0.46666666666666651</c:v>
                </c:pt>
                <c:pt idx="31">
                  <c:v>0.4599999999999998</c:v>
                </c:pt>
                <c:pt idx="32">
                  <c:v>0.45333333333333314</c:v>
                </c:pt>
                <c:pt idx="33">
                  <c:v>0.44666666666666649</c:v>
                </c:pt>
                <c:pt idx="34">
                  <c:v>0.43999999999999978</c:v>
                </c:pt>
                <c:pt idx="35">
                  <c:v>0.43333333333333313</c:v>
                </c:pt>
                <c:pt idx="36">
                  <c:v>0.42666666666666647</c:v>
                </c:pt>
                <c:pt idx="37">
                  <c:v>0.41999999999999976</c:v>
                </c:pt>
                <c:pt idx="38">
                  <c:v>0.41333333333333311</c:v>
                </c:pt>
                <c:pt idx="39">
                  <c:v>0.40666666666666645</c:v>
                </c:pt>
                <c:pt idx="40">
                  <c:v>0.39999999999999974</c:v>
                </c:pt>
                <c:pt idx="41">
                  <c:v>0.39333333333333309</c:v>
                </c:pt>
                <c:pt idx="42">
                  <c:v>0.38666666666666644</c:v>
                </c:pt>
                <c:pt idx="43">
                  <c:v>0.37999999999999973</c:v>
                </c:pt>
                <c:pt idx="44">
                  <c:v>0.37333333333333307</c:v>
                </c:pt>
                <c:pt idx="45">
                  <c:v>0.36666666666666642</c:v>
                </c:pt>
                <c:pt idx="46">
                  <c:v>0.35999999999999971</c:v>
                </c:pt>
                <c:pt idx="47">
                  <c:v>0.35333333333333306</c:v>
                </c:pt>
                <c:pt idx="48">
                  <c:v>0.3466666666666664</c:v>
                </c:pt>
                <c:pt idx="49">
                  <c:v>0.33999999999999969</c:v>
                </c:pt>
                <c:pt idx="50">
                  <c:v>0.33333333333333304</c:v>
                </c:pt>
                <c:pt idx="51">
                  <c:v>0.32666666666666638</c:v>
                </c:pt>
                <c:pt idx="52">
                  <c:v>0.31999999999999967</c:v>
                </c:pt>
                <c:pt idx="53">
                  <c:v>0.31333333333333302</c:v>
                </c:pt>
                <c:pt idx="54">
                  <c:v>0.30666666666666637</c:v>
                </c:pt>
                <c:pt idx="55">
                  <c:v>0.29999999999999966</c:v>
                </c:pt>
                <c:pt idx="56">
                  <c:v>0.293333333333333</c:v>
                </c:pt>
                <c:pt idx="57">
                  <c:v>0.28666666666666635</c:v>
                </c:pt>
                <c:pt idx="58">
                  <c:v>0.27999999999999964</c:v>
                </c:pt>
                <c:pt idx="59">
                  <c:v>0.27333333333333298</c:v>
                </c:pt>
                <c:pt idx="60">
                  <c:v>0.26666666666666633</c:v>
                </c:pt>
                <c:pt idx="61">
                  <c:v>0.25999999999999962</c:v>
                </c:pt>
                <c:pt idx="62">
                  <c:v>0.25333333333333297</c:v>
                </c:pt>
                <c:pt idx="63">
                  <c:v>0.24666666666666628</c:v>
                </c:pt>
                <c:pt idx="64">
                  <c:v>0.23999999999999963</c:v>
                </c:pt>
                <c:pt idx="65">
                  <c:v>0.23333333333333295</c:v>
                </c:pt>
                <c:pt idx="66">
                  <c:v>0.22666666666666627</c:v>
                </c:pt>
                <c:pt idx="67">
                  <c:v>0.21999999999999961</c:v>
                </c:pt>
                <c:pt idx="68">
                  <c:v>0.21333333333333293</c:v>
                </c:pt>
                <c:pt idx="69">
                  <c:v>0.20666666666666625</c:v>
                </c:pt>
                <c:pt idx="70">
                  <c:v>0.19999999999999959</c:v>
                </c:pt>
                <c:pt idx="71">
                  <c:v>0.19333333333333291</c:v>
                </c:pt>
                <c:pt idx="72">
                  <c:v>0.18666666666666623</c:v>
                </c:pt>
                <c:pt idx="73">
                  <c:v>0.17999999999999958</c:v>
                </c:pt>
                <c:pt idx="74">
                  <c:v>0.1733333333333329</c:v>
                </c:pt>
                <c:pt idx="75">
                  <c:v>0.16666666666666621</c:v>
                </c:pt>
                <c:pt idx="76">
                  <c:v>0.15999999999999956</c:v>
                </c:pt>
                <c:pt idx="77">
                  <c:v>0.15333333333333288</c:v>
                </c:pt>
                <c:pt idx="78">
                  <c:v>0.1466666666666662</c:v>
                </c:pt>
                <c:pt idx="79">
                  <c:v>0.13999999999999954</c:v>
                </c:pt>
                <c:pt idx="80">
                  <c:v>0.13333333333333286</c:v>
                </c:pt>
                <c:pt idx="81">
                  <c:v>0.12666666666666618</c:v>
                </c:pt>
                <c:pt idx="82">
                  <c:v>0.11999999999999951</c:v>
                </c:pt>
                <c:pt idx="83">
                  <c:v>0.11333333333333284</c:v>
                </c:pt>
                <c:pt idx="84">
                  <c:v>0.10666666666666617</c:v>
                </c:pt>
                <c:pt idx="85">
                  <c:v>9.9999999999999492E-2</c:v>
                </c:pt>
                <c:pt idx="86">
                  <c:v>9.3333333333332824E-2</c:v>
                </c:pt>
                <c:pt idx="87">
                  <c:v>8.6666666666666156E-2</c:v>
                </c:pt>
                <c:pt idx="88">
                  <c:v>7.9999999999999474E-2</c:v>
                </c:pt>
                <c:pt idx="89">
                  <c:v>7.3333333333332806E-2</c:v>
                </c:pt>
                <c:pt idx="90">
                  <c:v>6.6666666666666138E-2</c:v>
                </c:pt>
                <c:pt idx="91">
                  <c:v>5.9999999999999463E-2</c:v>
                </c:pt>
                <c:pt idx="92">
                  <c:v>5.3333333333332789E-2</c:v>
                </c:pt>
                <c:pt idx="93">
                  <c:v>4.6666666666666114E-2</c:v>
                </c:pt>
                <c:pt idx="94">
                  <c:v>3.9999999999999446E-2</c:v>
                </c:pt>
                <c:pt idx="95">
                  <c:v>3.3333333333332771E-2</c:v>
                </c:pt>
                <c:pt idx="96">
                  <c:v>2.6666666666666099E-2</c:v>
                </c:pt>
                <c:pt idx="97">
                  <c:v>1.9999999999999424E-2</c:v>
                </c:pt>
                <c:pt idx="98">
                  <c:v>1.3333333333332753E-2</c:v>
                </c:pt>
                <c:pt idx="99">
                  <c:v>6.6666666666660808E-3</c:v>
                </c:pt>
                <c:pt idx="100">
                  <c:v>-5.9211894646675012E-16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E87-4DBB-A6FE-CB195815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743752"/>
        <c:axId val="1"/>
      </c:lineChart>
      <c:catAx>
        <c:axId val="972743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203050705618319"/>
              <c:y val="0.77230898445386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3.3816425120772944E-2"/>
              <c:y val="0.2071794871794871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72743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3642172523961"/>
          <c:y val="4.9342184515998463E-2"/>
          <c:w val="0.82587859424920129"/>
          <c:h val="0.7006590201271781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Erlang!$M$2:$M$103</c:f>
              <c:numCache>
                <c:formatCode>0.0</c:formatCode>
                <c:ptCount val="102"/>
                <c:pt idx="0">
                  <c:v>0</c:v>
                </c:pt>
                <c:pt idx="1">
                  <c:v>2.8019823049618222E-2</c:v>
                </c:pt>
                <c:pt idx="2">
                  <c:v>5.6039646099236444E-2</c:v>
                </c:pt>
                <c:pt idx="3">
                  <c:v>8.4059469148854662E-2</c:v>
                </c:pt>
                <c:pt idx="4">
                  <c:v>0.11207929219847289</c:v>
                </c:pt>
                <c:pt idx="5">
                  <c:v>0.1400991152480911</c:v>
                </c:pt>
                <c:pt idx="6">
                  <c:v>0.16811893829770932</c:v>
                </c:pt>
                <c:pt idx="7">
                  <c:v>0.19613876134732755</c:v>
                </c:pt>
                <c:pt idx="8">
                  <c:v>0.22415858439694578</c:v>
                </c:pt>
                <c:pt idx="9">
                  <c:v>0.252178407446564</c:v>
                </c:pt>
                <c:pt idx="10">
                  <c:v>0.2801982304961822</c:v>
                </c:pt>
                <c:pt idx="11">
                  <c:v>0.3082180535458004</c:v>
                </c:pt>
                <c:pt idx="12">
                  <c:v>0.33623787659541859</c:v>
                </c:pt>
                <c:pt idx="13">
                  <c:v>0.36425769964503679</c:v>
                </c:pt>
                <c:pt idx="14">
                  <c:v>0.39227752269465499</c:v>
                </c:pt>
                <c:pt idx="15">
                  <c:v>0.42029734574427319</c:v>
                </c:pt>
                <c:pt idx="16">
                  <c:v>0.44831716879389139</c:v>
                </c:pt>
                <c:pt idx="17">
                  <c:v>0.47633699184350958</c:v>
                </c:pt>
                <c:pt idx="18">
                  <c:v>0.50435681489312778</c:v>
                </c:pt>
                <c:pt idx="19">
                  <c:v>0.53237663794274603</c:v>
                </c:pt>
                <c:pt idx="20">
                  <c:v>0.56039646099236429</c:v>
                </c:pt>
                <c:pt idx="21">
                  <c:v>0.58841628404198254</c:v>
                </c:pt>
                <c:pt idx="22">
                  <c:v>0.61643610709160079</c:v>
                </c:pt>
                <c:pt idx="23">
                  <c:v>0.64445593014121905</c:v>
                </c:pt>
                <c:pt idx="24">
                  <c:v>0.6724757531908373</c:v>
                </c:pt>
                <c:pt idx="25">
                  <c:v>0.70049557624045555</c:v>
                </c:pt>
                <c:pt idx="26">
                  <c:v>0.72851539929007381</c:v>
                </c:pt>
                <c:pt idx="27">
                  <c:v>0.75653522233969206</c:v>
                </c:pt>
                <c:pt idx="28">
                  <c:v>0.78455504538931031</c:v>
                </c:pt>
                <c:pt idx="29">
                  <c:v>0.81257486843892857</c:v>
                </c:pt>
                <c:pt idx="30">
                  <c:v>0.84059469148854682</c:v>
                </c:pt>
                <c:pt idx="31">
                  <c:v>0.86861451453816507</c:v>
                </c:pt>
                <c:pt idx="32">
                  <c:v>0.89663433758778333</c:v>
                </c:pt>
                <c:pt idx="33">
                  <c:v>0.92465416063740158</c:v>
                </c:pt>
                <c:pt idx="34">
                  <c:v>0.95267398368701983</c:v>
                </c:pt>
                <c:pt idx="35">
                  <c:v>0.98069380673663809</c:v>
                </c:pt>
                <c:pt idx="36">
                  <c:v>1.0087136297862562</c:v>
                </c:pt>
                <c:pt idx="37">
                  <c:v>1.0367334528358745</c:v>
                </c:pt>
                <c:pt idx="38">
                  <c:v>1.0647532758854927</c:v>
                </c:pt>
                <c:pt idx="39">
                  <c:v>1.092773098935111</c:v>
                </c:pt>
                <c:pt idx="40">
                  <c:v>1.1207929219847292</c:v>
                </c:pt>
                <c:pt idx="41">
                  <c:v>1.1488127450343475</c:v>
                </c:pt>
                <c:pt idx="42">
                  <c:v>1.1768325680839657</c:v>
                </c:pt>
                <c:pt idx="43">
                  <c:v>1.204852391133584</c:v>
                </c:pt>
                <c:pt idx="44">
                  <c:v>1.2328722141832023</c:v>
                </c:pt>
                <c:pt idx="45">
                  <c:v>1.2608920372328205</c:v>
                </c:pt>
                <c:pt idx="46">
                  <c:v>1.2889118602824388</c:v>
                </c:pt>
                <c:pt idx="47">
                  <c:v>1.316931683332057</c:v>
                </c:pt>
                <c:pt idx="48">
                  <c:v>1.3449515063816753</c:v>
                </c:pt>
                <c:pt idx="49">
                  <c:v>1.3729713294312935</c:v>
                </c:pt>
                <c:pt idx="50">
                  <c:v>1.4009911524809118</c:v>
                </c:pt>
                <c:pt idx="51">
                  <c:v>1.42901097553053</c:v>
                </c:pt>
                <c:pt idx="52">
                  <c:v>1.4570307985801483</c:v>
                </c:pt>
                <c:pt idx="53">
                  <c:v>1.4850506216297665</c:v>
                </c:pt>
                <c:pt idx="54">
                  <c:v>1.5130704446793848</c:v>
                </c:pt>
                <c:pt idx="55">
                  <c:v>1.541090267729003</c:v>
                </c:pt>
                <c:pt idx="56">
                  <c:v>1.5691100907786213</c:v>
                </c:pt>
                <c:pt idx="57">
                  <c:v>1.5971299138282395</c:v>
                </c:pt>
                <c:pt idx="58">
                  <c:v>1.6251497368778578</c:v>
                </c:pt>
                <c:pt idx="59">
                  <c:v>1.6531695599274761</c:v>
                </c:pt>
                <c:pt idx="60">
                  <c:v>1.6811893829770943</c:v>
                </c:pt>
                <c:pt idx="61">
                  <c:v>1.7092092060267126</c:v>
                </c:pt>
                <c:pt idx="62">
                  <c:v>1.7372290290763308</c:v>
                </c:pt>
                <c:pt idx="63">
                  <c:v>1.7652488521259491</c:v>
                </c:pt>
                <c:pt idx="64">
                  <c:v>1.7932686751755673</c:v>
                </c:pt>
                <c:pt idx="65">
                  <c:v>1.8212884982251856</c:v>
                </c:pt>
                <c:pt idx="66">
                  <c:v>1.8493083212748038</c:v>
                </c:pt>
                <c:pt idx="67">
                  <c:v>1.8773281443244221</c:v>
                </c:pt>
                <c:pt idx="68">
                  <c:v>1.9053479673740403</c:v>
                </c:pt>
                <c:pt idx="69">
                  <c:v>1.9333677904236586</c:v>
                </c:pt>
                <c:pt idx="70">
                  <c:v>1.9613876134732768</c:v>
                </c:pt>
                <c:pt idx="71">
                  <c:v>1.9894074365228951</c:v>
                </c:pt>
                <c:pt idx="72">
                  <c:v>2.0174272595725133</c:v>
                </c:pt>
                <c:pt idx="73">
                  <c:v>2.0454470826221316</c:v>
                </c:pt>
                <c:pt idx="74">
                  <c:v>2.0734669056717498</c:v>
                </c:pt>
                <c:pt idx="75">
                  <c:v>2.1014867287213681</c:v>
                </c:pt>
                <c:pt idx="76">
                  <c:v>2.1295065517709864</c:v>
                </c:pt>
                <c:pt idx="77">
                  <c:v>2.1575263748206046</c:v>
                </c:pt>
                <c:pt idx="78">
                  <c:v>2.1855461978702229</c:v>
                </c:pt>
                <c:pt idx="79">
                  <c:v>2.2135660209198411</c:v>
                </c:pt>
                <c:pt idx="80">
                  <c:v>2.2415858439694594</c:v>
                </c:pt>
                <c:pt idx="81">
                  <c:v>2.2696056670190776</c:v>
                </c:pt>
                <c:pt idx="82">
                  <c:v>2.2976254900686959</c:v>
                </c:pt>
                <c:pt idx="83">
                  <c:v>2.3256453131183141</c:v>
                </c:pt>
                <c:pt idx="84">
                  <c:v>2.3536651361679324</c:v>
                </c:pt>
                <c:pt idx="85">
                  <c:v>2.3816849592175506</c:v>
                </c:pt>
                <c:pt idx="86">
                  <c:v>2.4097047822671689</c:v>
                </c:pt>
                <c:pt idx="87">
                  <c:v>2.4377246053167871</c:v>
                </c:pt>
                <c:pt idx="88">
                  <c:v>2.4657444283664054</c:v>
                </c:pt>
                <c:pt idx="89">
                  <c:v>2.4937642514160236</c:v>
                </c:pt>
                <c:pt idx="90">
                  <c:v>2.5217840744656419</c:v>
                </c:pt>
                <c:pt idx="91">
                  <c:v>2.5498038975152602</c:v>
                </c:pt>
                <c:pt idx="92">
                  <c:v>2.5778237205648784</c:v>
                </c:pt>
                <c:pt idx="93">
                  <c:v>2.6058435436144967</c:v>
                </c:pt>
                <c:pt idx="94">
                  <c:v>2.6338633666641149</c:v>
                </c:pt>
                <c:pt idx="95">
                  <c:v>2.6618831897137332</c:v>
                </c:pt>
                <c:pt idx="96">
                  <c:v>2.6899030127633514</c:v>
                </c:pt>
                <c:pt idx="97">
                  <c:v>2.7179228358129697</c:v>
                </c:pt>
                <c:pt idx="98">
                  <c:v>2.7459426588625879</c:v>
                </c:pt>
                <c:pt idx="99">
                  <c:v>2.7739624819122062</c:v>
                </c:pt>
                <c:pt idx="100">
                  <c:v>2.8019823049618244</c:v>
                </c:pt>
                <c:pt idx="101">
                  <c:v>2.8300021280114427</c:v>
                </c:pt>
              </c:numCache>
            </c:numRef>
          </c:cat>
          <c:val>
            <c:numRef>
              <c:f>Erlang!$O$3:$O$103</c:f>
              <c:numCache>
                <c:formatCode>0.00000</c:formatCode>
                <c:ptCount val="101"/>
                <c:pt idx="0">
                  <c:v>9.2957955499288101E-5</c:v>
                </c:pt>
                <c:pt idx="1">
                  <c:v>6.0554962833489273E-4</c:v>
                </c:pt>
                <c:pt idx="2">
                  <c:v>1.5164110861765126E-3</c:v>
                </c:pt>
                <c:pt idx="3">
                  <c:v>2.719168250095781E-3</c:v>
                </c:pt>
                <c:pt idx="4">
                  <c:v>4.125140713751493E-3</c:v>
                </c:pt>
                <c:pt idx="5">
                  <c:v>5.6609277895613881E-3</c:v>
                </c:pt>
                <c:pt idx="6">
                  <c:v>7.2662891314257665E-3</c:v>
                </c:pt>
                <c:pt idx="7">
                  <c:v>8.8922864851769014E-3</c:v>
                </c:pt>
                <c:pt idx="8">
                  <c:v>1.0499656728905914E-2</c:v>
                </c:pt>
                <c:pt idx="9">
                  <c:v>1.2057389600797323E-2</c:v>
                </c:pt>
                <c:pt idx="10">
                  <c:v>1.354148641001731E-2</c:v>
                </c:pt>
                <c:pt idx="11">
                  <c:v>1.4933878620743316E-2</c:v>
                </c:pt>
                <c:pt idx="12">
                  <c:v>1.6221487521400513E-2</c:v>
                </c:pt>
                <c:pt idx="13">
                  <c:v>1.73954082683348E-2</c:v>
                </c:pt>
                <c:pt idx="14">
                  <c:v>1.8450203450504021E-2</c:v>
                </c:pt>
                <c:pt idx="15">
                  <c:v>1.9383292981804329E-2</c:v>
                </c:pt>
                <c:pt idx="16">
                  <c:v>2.0194428610653264E-2</c:v>
                </c:pt>
                <c:pt idx="17">
                  <c:v>2.0885242660618031E-2</c:v>
                </c:pt>
                <c:pt idx="18">
                  <c:v>2.1458861797675199E-2</c:v>
                </c:pt>
                <c:pt idx="19">
                  <c:v>2.1919577673798346E-2</c:v>
                </c:pt>
                <c:pt idx="20">
                  <c:v>2.227256723633847E-2</c:v>
                </c:pt>
                <c:pt idx="21">
                  <c:v>2.2523656329980435E-2</c:v>
                </c:pt>
                <c:pt idx="22">
                  <c:v>2.2679120963632671E-2</c:v>
                </c:pt>
                <c:pt idx="23">
                  <c:v>2.274552127813928E-2</c:v>
                </c:pt>
                <c:pt idx="24">
                  <c:v>2.2729563840766964E-2</c:v>
                </c:pt>
                <c:pt idx="25">
                  <c:v>2.2637988416846611E-2</c:v>
                </c:pt>
                <c:pt idx="26">
                  <c:v>2.2477475834684846E-2</c:v>
                </c:pt>
                <c:pt idx="27">
                  <c:v>2.2254573973171821E-2</c:v>
                </c:pt>
                <c:pt idx="28">
                  <c:v>2.1975639268018266E-2</c:v>
                </c:pt>
                <c:pt idx="29">
                  <c:v>2.1646791457288095E-2</c:v>
                </c:pt>
                <c:pt idx="30">
                  <c:v>2.1273879574355281E-2</c:v>
                </c:pt>
                <c:pt idx="31">
                  <c:v>2.0862457450683214E-2</c:v>
                </c:pt>
                <c:pt idx="32">
                  <c:v>2.0417767215472171E-2</c:v>
                </c:pt>
                <c:pt idx="33">
                  <c:v>1.9944729477549439E-2</c:v>
                </c:pt>
                <c:pt idx="34">
                  <c:v>1.944793904972697E-2</c:v>
                </c:pt>
                <c:pt idx="35">
                  <c:v>1.8931665229883876E-2</c:v>
                </c:pt>
                <c:pt idx="36">
                  <c:v>1.8399855788509223E-2</c:v>
                </c:pt>
                <c:pt idx="37">
                  <c:v>1.7856143931475277E-2</c:v>
                </c:pt>
                <c:pt idx="38">
                  <c:v>1.7303857611257634E-2</c:v>
                </c:pt>
                <c:pt idx="39">
                  <c:v>1.6746030651308086E-2</c:v>
                </c:pt>
                <c:pt idx="40">
                  <c:v>1.618541522830419E-2</c:v>
                </c:pt>
                <c:pt idx="41">
                  <c:v>1.5624495326894694E-2</c:v>
                </c:pt>
                <c:pt idx="42">
                  <c:v>1.5065500842454727E-2</c:v>
                </c:pt>
                <c:pt idx="43">
                  <c:v>1.4510422060340922E-2</c:v>
                </c:pt>
                <c:pt idx="44">
                  <c:v>1.3961024286127222E-2</c:v>
                </c:pt>
                <c:pt idx="45">
                  <c:v>1.3418862441107016E-2</c:v>
                </c:pt>
                <c:pt idx="46">
                  <c:v>1.2885295471740332E-2</c:v>
                </c:pt>
                <c:pt idx="47">
                  <c:v>1.2361500451331664E-2</c:v>
                </c:pt>
                <c:pt idx="48">
                  <c:v>1.1848486277643788E-2</c:v>
                </c:pt>
                <c:pt idx="49">
                  <c:v>1.1347106891892E-2</c:v>
                </c:pt>
                <c:pt idx="50">
                  <c:v>1.0858073963089021E-2</c:v>
                </c:pt>
                <c:pt idx="51">
                  <c:v>1.0381968997412838E-2</c:v>
                </c:pt>
                <c:pt idx="52">
                  <c:v>9.9192548455250273E-3</c:v>
                </c:pt>
                <c:pt idx="53">
                  <c:v>9.4702865918812051E-3</c:v>
                </c:pt>
                <c:pt idx="54">
                  <c:v>9.0353218193244267E-3</c:v>
                </c:pt>
                <c:pt idx="55">
                  <c:v>8.6145302499025522E-3</c:v>
                </c:pt>
                <c:pt idx="56">
                  <c:v>8.2080027690901725E-3</c:v>
                </c:pt>
                <c:pt idx="57">
                  <c:v>7.8157598456555233E-3</c:v>
                </c:pt>
                <c:pt idx="58">
                  <c:v>7.4377593634076256E-3</c:v>
                </c:pt>
                <c:pt idx="59">
                  <c:v>7.073903884204702E-3</c:v>
                </c:pt>
                <c:pt idx="60">
                  <c:v>6.7240473639612608E-3</c:v>
                </c:pt>
                <c:pt idx="61">
                  <c:v>6.3880013451239614E-3</c:v>
                </c:pt>
                <c:pt idx="62">
                  <c:v>6.0655406502724274E-3</c:v>
                </c:pt>
                <c:pt idx="63">
                  <c:v>5.756408602223706E-3</c:v>
                </c:pt>
                <c:pt idx="64">
                  <c:v>5.4603217963627992E-3</c:v>
                </c:pt>
                <c:pt idx="65">
                  <c:v>5.1769744509565507E-3</c:v>
                </c:pt>
                <c:pt idx="66">
                  <c:v>4.9060423609642578E-3</c:v>
                </c:pt>
                <c:pt idx="67">
                  <c:v>4.6471864804261687E-3</c:v>
                </c:pt>
                <c:pt idx="68">
                  <c:v>4.400056157888188E-3</c:v>
                </c:pt>
                <c:pt idx="69">
                  <c:v>4.1642920485815971E-3</c:v>
                </c:pt>
                <c:pt idx="70">
                  <c:v>3.9395287262276035E-3</c:v>
                </c:pt>
                <c:pt idx="71">
                  <c:v>3.725397016409282E-3</c:v>
                </c:pt>
                <c:pt idx="72">
                  <c:v>3.5215260724823505E-3</c:v>
                </c:pt>
                <c:pt idx="73">
                  <c:v>3.3275452139817085E-3</c:v>
                </c:pt>
                <c:pt idx="74">
                  <c:v>3.1430855464514851E-3</c:v>
                </c:pt>
                <c:pt idx="75">
                  <c:v>2.9677813805926156E-3</c:v>
                </c:pt>
                <c:pt idx="76">
                  <c:v>2.8012714675942352E-3</c:v>
                </c:pt>
                <c:pt idx="77">
                  <c:v>2.6432000664948774E-3</c:v>
                </c:pt>
                <c:pt idx="78">
                  <c:v>2.4932178584373688E-3</c:v>
                </c:pt>
                <c:pt idx="79">
                  <c:v>2.35098272170009E-3</c:v>
                </c:pt>
                <c:pt idx="80">
                  <c:v>2.2161603804720098E-3</c:v>
                </c:pt>
                <c:pt idx="81">
                  <c:v>2.0884249394247378E-3</c:v>
                </c:pt>
                <c:pt idx="82">
                  <c:v>1.9674593152827491E-3</c:v>
                </c:pt>
                <c:pt idx="83">
                  <c:v>1.8529555757678118E-3</c:v>
                </c:pt>
                <c:pt idx="84">
                  <c:v>1.7446151955152756E-3</c:v>
                </c:pt>
                <c:pt idx="85">
                  <c:v>1.6421492378142499E-3</c:v>
                </c:pt>
                <c:pt idx="86">
                  <c:v>1.5452784703275935E-3</c:v>
                </c:pt>
                <c:pt idx="87">
                  <c:v>1.4537334222872733E-3</c:v>
                </c:pt>
                <c:pt idx="88">
                  <c:v>1.3672543900359324E-3</c:v>
                </c:pt>
                <c:pt idx="89">
                  <c:v>1.2855913972104061E-3</c:v>
                </c:pt>
                <c:pt idx="90">
                  <c:v>1.2085041153122589E-3</c:v>
                </c:pt>
                <c:pt idx="91">
                  <c:v>1.1357617499050399E-3</c:v>
                </c:pt>
                <c:pt idx="92">
                  <c:v>1.0671428972018893E-3</c:v>
                </c:pt>
                <c:pt idx="93">
                  <c:v>1.002435375372035E-3</c:v>
                </c:pt>
                <c:pt idx="94">
                  <c:v>9.4143603447660595E-4</c:v>
                </c:pt>
                <c:pt idx="95">
                  <c:v>8.8395054857270949E-4</c:v>
                </c:pt>
                <c:pt idx="96">
                  <c:v>8.2979319317488809E-4</c:v>
                </c:pt>
                <c:pt idx="97">
                  <c:v>7.7878661093144785E-4</c:v>
                </c:pt>
                <c:pt idx="98">
                  <c:v>7.307615680847146E-4</c:v>
                </c:pt>
                <c:pt idx="99">
                  <c:v>6.8555670400516355E-4</c:v>
                </c:pt>
                <c:pt idx="100">
                  <c:v>6.4301827584012372E-4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EE-492C-9510-C624A2AD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54616"/>
        <c:axId val="1"/>
      </c:lineChart>
      <c:catAx>
        <c:axId val="545854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408945686900958"/>
              <c:y val="0.736843141317861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5.1118210862619806E-2"/>
              <c:y val="0.1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458546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81942336874058E-2"/>
          <c:y val="4.6012269938650305E-2"/>
          <c:w val="0.83611532625189677"/>
          <c:h val="0.717791411042944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Gamma!$M$2:$M$203</c:f>
              <c:numCache>
                <c:formatCode>0.0</c:formatCode>
                <c:ptCount val="202"/>
                <c:pt idx="0">
                  <c:v>0</c:v>
                </c:pt>
                <c:pt idx="1">
                  <c:v>0.13276704135987616</c:v>
                </c:pt>
                <c:pt idx="2">
                  <c:v>0.26553408271975232</c:v>
                </c:pt>
                <c:pt idx="3">
                  <c:v>0.39830112407962848</c:v>
                </c:pt>
                <c:pt idx="4">
                  <c:v>0.53106816543950464</c:v>
                </c:pt>
                <c:pt idx="5">
                  <c:v>0.66383520679938079</c:v>
                </c:pt>
                <c:pt idx="6">
                  <c:v>0.79660224815925695</c:v>
                </c:pt>
                <c:pt idx="7">
                  <c:v>0.92936928951913311</c:v>
                </c:pt>
                <c:pt idx="8">
                  <c:v>1.0621363308790093</c:v>
                </c:pt>
                <c:pt idx="9">
                  <c:v>1.1949033722388855</c:v>
                </c:pt>
                <c:pt idx="10">
                  <c:v>1.3276704135987618</c:v>
                </c:pt>
                <c:pt idx="11">
                  <c:v>1.4604374549586381</c:v>
                </c:pt>
                <c:pt idx="12">
                  <c:v>1.5932044963185144</c:v>
                </c:pt>
                <c:pt idx="13">
                  <c:v>1.7259715376783906</c:v>
                </c:pt>
                <c:pt idx="14">
                  <c:v>1.8587385790382669</c:v>
                </c:pt>
                <c:pt idx="15">
                  <c:v>1.9915056203981432</c:v>
                </c:pt>
                <c:pt idx="16">
                  <c:v>2.1242726617580194</c:v>
                </c:pt>
                <c:pt idx="17">
                  <c:v>2.2570397031178957</c:v>
                </c:pt>
                <c:pt idx="18">
                  <c:v>2.389806744477772</c:v>
                </c:pt>
                <c:pt idx="19">
                  <c:v>2.5225737858376482</c:v>
                </c:pt>
                <c:pt idx="20">
                  <c:v>2.6553408271975245</c:v>
                </c:pt>
                <c:pt idx="21">
                  <c:v>2.7881078685574008</c:v>
                </c:pt>
                <c:pt idx="22">
                  <c:v>2.9208749099172771</c:v>
                </c:pt>
                <c:pt idx="23">
                  <c:v>3.0536419512771533</c:v>
                </c:pt>
                <c:pt idx="24">
                  <c:v>3.1864089926370296</c:v>
                </c:pt>
                <c:pt idx="25">
                  <c:v>3.3191760339969059</c:v>
                </c:pt>
                <c:pt idx="26">
                  <c:v>3.4519430753567821</c:v>
                </c:pt>
                <c:pt idx="27">
                  <c:v>3.5847101167166584</c:v>
                </c:pt>
                <c:pt idx="28">
                  <c:v>3.7174771580765347</c:v>
                </c:pt>
                <c:pt idx="29">
                  <c:v>3.8502441994364109</c:v>
                </c:pt>
                <c:pt idx="30">
                  <c:v>3.9830112407962872</c:v>
                </c:pt>
                <c:pt idx="31">
                  <c:v>4.115778282156163</c:v>
                </c:pt>
                <c:pt idx="32">
                  <c:v>4.2485453235160389</c:v>
                </c:pt>
                <c:pt idx="33">
                  <c:v>4.3813123648759147</c:v>
                </c:pt>
                <c:pt idx="34">
                  <c:v>4.5140794062357905</c:v>
                </c:pt>
                <c:pt idx="35">
                  <c:v>4.6468464475956663</c:v>
                </c:pt>
                <c:pt idx="36">
                  <c:v>4.7796134889555422</c:v>
                </c:pt>
                <c:pt idx="37">
                  <c:v>4.912380530315418</c:v>
                </c:pt>
                <c:pt idx="38">
                  <c:v>5.0451475716752938</c:v>
                </c:pt>
                <c:pt idx="39">
                  <c:v>5.1779146130351696</c:v>
                </c:pt>
                <c:pt idx="40">
                  <c:v>5.3106816543950455</c:v>
                </c:pt>
                <c:pt idx="41">
                  <c:v>5.4434486957549213</c:v>
                </c:pt>
                <c:pt idx="42">
                  <c:v>5.5762157371147971</c:v>
                </c:pt>
                <c:pt idx="43">
                  <c:v>5.7089827784746729</c:v>
                </c:pt>
                <c:pt idx="44">
                  <c:v>5.8417498198345488</c:v>
                </c:pt>
                <c:pt idx="45">
                  <c:v>5.9745168611944246</c:v>
                </c:pt>
                <c:pt idx="46">
                  <c:v>6.1072839025543004</c:v>
                </c:pt>
                <c:pt idx="47">
                  <c:v>6.2400509439141763</c:v>
                </c:pt>
                <c:pt idx="48">
                  <c:v>6.3728179852740521</c:v>
                </c:pt>
                <c:pt idx="49">
                  <c:v>6.5055850266339279</c:v>
                </c:pt>
                <c:pt idx="50">
                  <c:v>6.6383520679938037</c:v>
                </c:pt>
                <c:pt idx="51">
                  <c:v>6.7711191093536796</c:v>
                </c:pt>
                <c:pt idx="52">
                  <c:v>6.9038861507135554</c:v>
                </c:pt>
                <c:pt idx="53">
                  <c:v>7.0366531920734312</c:v>
                </c:pt>
                <c:pt idx="54">
                  <c:v>7.169420233433307</c:v>
                </c:pt>
                <c:pt idx="55">
                  <c:v>7.3021872747931829</c:v>
                </c:pt>
                <c:pt idx="56">
                  <c:v>7.4349543161530587</c:v>
                </c:pt>
                <c:pt idx="57">
                  <c:v>7.5677213575129345</c:v>
                </c:pt>
                <c:pt idx="58">
                  <c:v>7.7004883988728103</c:v>
                </c:pt>
                <c:pt idx="59">
                  <c:v>7.8332554402326862</c:v>
                </c:pt>
                <c:pt idx="60">
                  <c:v>7.966022481592562</c:v>
                </c:pt>
                <c:pt idx="61">
                  <c:v>8.0987895229524387</c:v>
                </c:pt>
                <c:pt idx="62">
                  <c:v>8.2315565643123154</c:v>
                </c:pt>
                <c:pt idx="63">
                  <c:v>8.3643236056721921</c:v>
                </c:pt>
                <c:pt idx="64">
                  <c:v>8.4970906470320688</c:v>
                </c:pt>
                <c:pt idx="65">
                  <c:v>8.6298576883919456</c:v>
                </c:pt>
                <c:pt idx="66">
                  <c:v>8.7626247297518223</c:v>
                </c:pt>
                <c:pt idx="67">
                  <c:v>8.895391771111699</c:v>
                </c:pt>
                <c:pt idx="68">
                  <c:v>9.0281588124715757</c:v>
                </c:pt>
                <c:pt idx="69">
                  <c:v>9.1609258538314524</c:v>
                </c:pt>
                <c:pt idx="70">
                  <c:v>9.2936928951913291</c:v>
                </c:pt>
                <c:pt idx="71">
                  <c:v>9.4264599365512058</c:v>
                </c:pt>
                <c:pt idx="72">
                  <c:v>9.5592269779110826</c:v>
                </c:pt>
                <c:pt idx="73">
                  <c:v>9.6919940192709593</c:v>
                </c:pt>
                <c:pt idx="74">
                  <c:v>9.824761060630836</c:v>
                </c:pt>
                <c:pt idx="75">
                  <c:v>9.9575281019907127</c:v>
                </c:pt>
                <c:pt idx="76">
                  <c:v>10.090295143350589</c:v>
                </c:pt>
                <c:pt idx="77">
                  <c:v>10.223062184710466</c:v>
                </c:pt>
                <c:pt idx="78">
                  <c:v>10.355829226070343</c:v>
                </c:pt>
                <c:pt idx="79">
                  <c:v>10.48859626743022</c:v>
                </c:pt>
                <c:pt idx="80">
                  <c:v>10.621363308790096</c:v>
                </c:pt>
                <c:pt idx="81">
                  <c:v>10.754130350149973</c:v>
                </c:pt>
                <c:pt idx="82">
                  <c:v>10.88689739150985</c:v>
                </c:pt>
                <c:pt idx="83">
                  <c:v>11.019664432869726</c:v>
                </c:pt>
                <c:pt idx="84">
                  <c:v>11.152431474229603</c:v>
                </c:pt>
                <c:pt idx="85">
                  <c:v>11.28519851558948</c:v>
                </c:pt>
                <c:pt idx="86">
                  <c:v>11.417965556949357</c:v>
                </c:pt>
                <c:pt idx="87">
                  <c:v>11.550732598309233</c:v>
                </c:pt>
                <c:pt idx="88">
                  <c:v>11.68349963966911</c:v>
                </c:pt>
                <c:pt idx="89">
                  <c:v>11.816266681028987</c:v>
                </c:pt>
                <c:pt idx="90">
                  <c:v>11.949033722388863</c:v>
                </c:pt>
                <c:pt idx="91">
                  <c:v>12.08180076374874</c:v>
                </c:pt>
                <c:pt idx="92">
                  <c:v>12.214567805108617</c:v>
                </c:pt>
                <c:pt idx="93">
                  <c:v>12.347334846468494</c:v>
                </c:pt>
                <c:pt idx="94">
                  <c:v>12.48010188782837</c:v>
                </c:pt>
                <c:pt idx="95">
                  <c:v>12.612868929188247</c:v>
                </c:pt>
                <c:pt idx="96">
                  <c:v>12.745635970548124</c:v>
                </c:pt>
                <c:pt idx="97">
                  <c:v>12.878403011908</c:v>
                </c:pt>
                <c:pt idx="98">
                  <c:v>13.011170053267877</c:v>
                </c:pt>
                <c:pt idx="99">
                  <c:v>13.143937094627754</c:v>
                </c:pt>
                <c:pt idx="100">
                  <c:v>13.276704135987631</c:v>
                </c:pt>
                <c:pt idx="101">
                  <c:v>13.409471177347507</c:v>
                </c:pt>
                <c:pt idx="102">
                  <c:v>13.542238218707384</c:v>
                </c:pt>
                <c:pt idx="103">
                  <c:v>13.675005260067261</c:v>
                </c:pt>
                <c:pt idx="104">
                  <c:v>13.807772301427137</c:v>
                </c:pt>
                <c:pt idx="105">
                  <c:v>13.940539342787014</c:v>
                </c:pt>
                <c:pt idx="106">
                  <c:v>14.073306384146891</c:v>
                </c:pt>
                <c:pt idx="107">
                  <c:v>14.206073425506768</c:v>
                </c:pt>
                <c:pt idx="108">
                  <c:v>14.338840466866644</c:v>
                </c:pt>
                <c:pt idx="109">
                  <c:v>14.471607508226521</c:v>
                </c:pt>
                <c:pt idx="110">
                  <c:v>14.604374549586398</c:v>
                </c:pt>
                <c:pt idx="111">
                  <c:v>14.737141590946274</c:v>
                </c:pt>
                <c:pt idx="112">
                  <c:v>14.869908632306151</c:v>
                </c:pt>
                <c:pt idx="113">
                  <c:v>15.002675673666028</c:v>
                </c:pt>
                <c:pt idx="114">
                  <c:v>15.135442715025905</c:v>
                </c:pt>
                <c:pt idx="115">
                  <c:v>15.268209756385781</c:v>
                </c:pt>
                <c:pt idx="116">
                  <c:v>15.400976797745658</c:v>
                </c:pt>
                <c:pt idx="117">
                  <c:v>15.533743839105535</c:v>
                </c:pt>
                <c:pt idx="118">
                  <c:v>15.666510880465411</c:v>
                </c:pt>
                <c:pt idx="119">
                  <c:v>15.799277921825288</c:v>
                </c:pt>
                <c:pt idx="120">
                  <c:v>15.932044963185165</c:v>
                </c:pt>
                <c:pt idx="121">
                  <c:v>16.06481200454504</c:v>
                </c:pt>
                <c:pt idx="122">
                  <c:v>16.197579045904916</c:v>
                </c:pt>
                <c:pt idx="123">
                  <c:v>16.330346087264793</c:v>
                </c:pt>
                <c:pt idx="124">
                  <c:v>16.46311312862467</c:v>
                </c:pt>
                <c:pt idx="125">
                  <c:v>16.595880169984547</c:v>
                </c:pt>
                <c:pt idx="126">
                  <c:v>16.728647211344423</c:v>
                </c:pt>
                <c:pt idx="127">
                  <c:v>16.8614142527043</c:v>
                </c:pt>
                <c:pt idx="128">
                  <c:v>16.994181294064177</c:v>
                </c:pt>
                <c:pt idx="129">
                  <c:v>17.126948335424053</c:v>
                </c:pt>
                <c:pt idx="130">
                  <c:v>17.25971537678393</c:v>
                </c:pt>
                <c:pt idx="131">
                  <c:v>17.392482418143807</c:v>
                </c:pt>
                <c:pt idx="132">
                  <c:v>17.525249459503684</c:v>
                </c:pt>
                <c:pt idx="133">
                  <c:v>17.65801650086356</c:v>
                </c:pt>
                <c:pt idx="134">
                  <c:v>17.790783542223437</c:v>
                </c:pt>
                <c:pt idx="135">
                  <c:v>17.923550583583314</c:v>
                </c:pt>
                <c:pt idx="136">
                  <c:v>18.05631762494319</c:v>
                </c:pt>
                <c:pt idx="137">
                  <c:v>18.189084666303067</c:v>
                </c:pt>
                <c:pt idx="138">
                  <c:v>18.321851707662944</c:v>
                </c:pt>
                <c:pt idx="139">
                  <c:v>18.454618749022821</c:v>
                </c:pt>
                <c:pt idx="140">
                  <c:v>18.587385790382697</c:v>
                </c:pt>
                <c:pt idx="141">
                  <c:v>18.720152831742574</c:v>
                </c:pt>
                <c:pt idx="142">
                  <c:v>18.852919873102451</c:v>
                </c:pt>
                <c:pt idx="143">
                  <c:v>18.985686914462327</c:v>
                </c:pt>
                <c:pt idx="144">
                  <c:v>19.118453955822204</c:v>
                </c:pt>
                <c:pt idx="145">
                  <c:v>19.251220997182081</c:v>
                </c:pt>
                <c:pt idx="146">
                  <c:v>19.383988038541958</c:v>
                </c:pt>
                <c:pt idx="147">
                  <c:v>19.516755079901834</c:v>
                </c:pt>
                <c:pt idx="148">
                  <c:v>19.649522121261711</c:v>
                </c:pt>
                <c:pt idx="149">
                  <c:v>19.782289162621588</c:v>
                </c:pt>
                <c:pt idx="150">
                  <c:v>19.915056203981464</c:v>
                </c:pt>
                <c:pt idx="151">
                  <c:v>20.047823245341341</c:v>
                </c:pt>
                <c:pt idx="152">
                  <c:v>20.180590286701218</c:v>
                </c:pt>
                <c:pt idx="153">
                  <c:v>20.313357328061095</c:v>
                </c:pt>
                <c:pt idx="154">
                  <c:v>20.446124369420971</c:v>
                </c:pt>
                <c:pt idx="155">
                  <c:v>20.578891410780848</c:v>
                </c:pt>
                <c:pt idx="156">
                  <c:v>20.711658452140725</c:v>
                </c:pt>
                <c:pt idx="157">
                  <c:v>20.844425493500601</c:v>
                </c:pt>
                <c:pt idx="158">
                  <c:v>20.977192534860478</c:v>
                </c:pt>
                <c:pt idx="159">
                  <c:v>21.109959576220355</c:v>
                </c:pt>
                <c:pt idx="160">
                  <c:v>21.242726617580232</c:v>
                </c:pt>
                <c:pt idx="161">
                  <c:v>21.375493658940108</c:v>
                </c:pt>
                <c:pt idx="162">
                  <c:v>21.508260700299985</c:v>
                </c:pt>
                <c:pt idx="163">
                  <c:v>21.641027741659862</c:v>
                </c:pt>
                <c:pt idx="164">
                  <c:v>21.773794783019738</c:v>
                </c:pt>
                <c:pt idx="165">
                  <c:v>21.906561824379615</c:v>
                </c:pt>
                <c:pt idx="166">
                  <c:v>22.039328865739492</c:v>
                </c:pt>
                <c:pt idx="167">
                  <c:v>22.172095907099369</c:v>
                </c:pt>
                <c:pt idx="168">
                  <c:v>22.304862948459245</c:v>
                </c:pt>
                <c:pt idx="169">
                  <c:v>22.437629989819122</c:v>
                </c:pt>
                <c:pt idx="170">
                  <c:v>22.570397031178999</c:v>
                </c:pt>
                <c:pt idx="171">
                  <c:v>22.703164072538875</c:v>
                </c:pt>
                <c:pt idx="172">
                  <c:v>22.835931113898752</c:v>
                </c:pt>
                <c:pt idx="173">
                  <c:v>22.968698155258629</c:v>
                </c:pt>
                <c:pt idx="174">
                  <c:v>23.101465196618506</c:v>
                </c:pt>
                <c:pt idx="175">
                  <c:v>23.234232237978382</c:v>
                </c:pt>
                <c:pt idx="176">
                  <c:v>23.366999279338259</c:v>
                </c:pt>
                <c:pt idx="177">
                  <c:v>23.499766320698136</c:v>
                </c:pt>
                <c:pt idx="178">
                  <c:v>23.632533362058012</c:v>
                </c:pt>
                <c:pt idx="179">
                  <c:v>23.765300403417889</c:v>
                </c:pt>
                <c:pt idx="180">
                  <c:v>23.898067444777766</c:v>
                </c:pt>
                <c:pt idx="181">
                  <c:v>24.030834486137643</c:v>
                </c:pt>
                <c:pt idx="182">
                  <c:v>24.163601527497519</c:v>
                </c:pt>
                <c:pt idx="183">
                  <c:v>24.296368568857396</c:v>
                </c:pt>
                <c:pt idx="184">
                  <c:v>24.429135610217273</c:v>
                </c:pt>
                <c:pt idx="185">
                  <c:v>24.561902651577149</c:v>
                </c:pt>
                <c:pt idx="186">
                  <c:v>24.694669692937026</c:v>
                </c:pt>
                <c:pt idx="187">
                  <c:v>24.827436734296903</c:v>
                </c:pt>
                <c:pt idx="188">
                  <c:v>24.96020377565678</c:v>
                </c:pt>
                <c:pt idx="189">
                  <c:v>25.092970817016656</c:v>
                </c:pt>
                <c:pt idx="190">
                  <c:v>25.225737858376533</c:v>
                </c:pt>
                <c:pt idx="191">
                  <c:v>25.35850489973641</c:v>
                </c:pt>
                <c:pt idx="192">
                  <c:v>25.491271941096286</c:v>
                </c:pt>
                <c:pt idx="193">
                  <c:v>25.624038982456163</c:v>
                </c:pt>
                <c:pt idx="194">
                  <c:v>25.75680602381604</c:v>
                </c:pt>
                <c:pt idx="195">
                  <c:v>25.889573065175917</c:v>
                </c:pt>
                <c:pt idx="196">
                  <c:v>26.022340106535793</c:v>
                </c:pt>
                <c:pt idx="197">
                  <c:v>26.15510714789567</c:v>
                </c:pt>
                <c:pt idx="198">
                  <c:v>26.287874189255547</c:v>
                </c:pt>
                <c:pt idx="199">
                  <c:v>26.420641230615423</c:v>
                </c:pt>
                <c:pt idx="200">
                  <c:v>26.5534082719753</c:v>
                </c:pt>
                <c:pt idx="201">
                  <c:v>26.686175313335177</c:v>
                </c:pt>
              </c:numCache>
            </c:numRef>
          </c:cat>
          <c:val>
            <c:numRef>
              <c:f>Gamma!$O$3:$O$203</c:f>
              <c:numCache>
                <c:formatCode>0.00000</c:formatCode>
                <c:ptCount val="201"/>
                <c:pt idx="0">
                  <c:v>2.1082586370913107E-3</c:v>
                </c:pt>
                <c:pt idx="1">
                  <c:v>5.9626876313179089E-3</c:v>
                </c:pt>
                <c:pt idx="2">
                  <c:v>9.3132942928197768E-3</c:v>
                </c:pt>
                <c:pt idx="3">
                  <c:v>1.2208897241349638E-2</c:v>
                </c:pt>
                <c:pt idx="4">
                  <c:v>1.4694122435015569E-2</c:v>
                </c:pt>
                <c:pt idx="5">
                  <c:v>1.680974035469382E-2</c:v>
                </c:pt>
                <c:pt idx="6">
                  <c:v>1.8592977170786479E-2</c:v>
                </c:pt>
                <c:pt idx="7">
                  <c:v>2.0077801843484538E-2</c:v>
                </c:pt>
                <c:pt idx="8">
                  <c:v>2.1295190964384605E-2</c:v>
                </c:pt>
                <c:pt idx="9">
                  <c:v>2.227337301436233E-2</c:v>
                </c:pt>
                <c:pt idx="10">
                  <c:v>2.3038053589273216E-2</c:v>
                </c:pt>
                <c:pt idx="11">
                  <c:v>2.3612623030656338E-2</c:v>
                </c:pt>
                <c:pt idx="12">
                  <c:v>2.4018347792516853E-2</c:v>
                </c:pt>
                <c:pt idx="13">
                  <c:v>2.4274546776859834E-2</c:v>
                </c:pt>
                <c:pt idx="14">
                  <c:v>2.4398753779395349E-2</c:v>
                </c:pt>
                <c:pt idx="15">
                  <c:v>2.4406867102224061E-2</c:v>
                </c:pt>
                <c:pt idx="16">
                  <c:v>2.4313287311853338E-2</c:v>
                </c:pt>
                <c:pt idx="17">
                  <c:v>2.4131044048160688E-2</c:v>
                </c:pt>
                <c:pt idx="18">
                  <c:v>2.3871912722493005E-2</c:v>
                </c:pt>
                <c:pt idx="19">
                  <c:v>2.3546521880582871E-2</c:v>
                </c:pt>
                <c:pt idx="20">
                  <c:v>2.3164451948041342E-2</c:v>
                </c:pt>
                <c:pt idx="21">
                  <c:v>2.2734326022483375E-2</c:v>
                </c:pt>
                <c:pt idx="22">
                  <c:v>2.2263893326599948E-2</c:v>
                </c:pt>
                <c:pt idx="23">
                  <c:v>2.1760105890381909E-2</c:v>
                </c:pt>
                <c:pt idx="24">
                  <c:v>2.1229188987988756E-2</c:v>
                </c:pt>
                <c:pt idx="25">
                  <c:v>2.0676705815182328E-2</c:v>
                </c:pt>
                <c:pt idx="26">
                  <c:v>2.0107616856594235E-2</c:v>
                </c:pt>
                <c:pt idx="27">
                  <c:v>1.9526334358135333E-2</c:v>
                </c:pt>
                <c:pt idx="28">
                  <c:v>1.8936772288423942E-2</c:v>
                </c:pt>
                <c:pt idx="29">
                  <c:v>1.8342392143974262E-2</c:v>
                </c:pt>
                <c:pt idx="30">
                  <c:v>1.7746244925949672E-2</c:v>
                </c:pt>
                <c:pt idx="31">
                  <c:v>1.7151009591296562E-2</c:v>
                </c:pt>
                <c:pt idx="32">
                  <c:v>1.6559028257987496E-2</c:v>
                </c:pt>
                <c:pt idx="33">
                  <c:v>1.5972338422713284E-2</c:v>
                </c:pt>
                <c:pt idx="34">
                  <c:v>1.5392702429549154E-2</c:v>
                </c:pt>
                <c:pt idx="35">
                  <c:v>1.4821634409834306E-2</c:v>
                </c:pt>
                <c:pt idx="36">
                  <c:v>1.426042489652557E-2</c:v>
                </c:pt>
                <c:pt idx="37">
                  <c:v>1.3710163300625133E-2</c:v>
                </c:pt>
                <c:pt idx="38">
                  <c:v>1.3171758422772295E-2</c:v>
                </c:pt>
                <c:pt idx="39">
                  <c:v>1.2645957159670429E-2</c:v>
                </c:pt>
                <c:pt idx="40">
                  <c:v>1.2133361552621014E-2</c:v>
                </c:pt>
                <c:pt idx="41">
                  <c:v>1.1634444313962655E-2</c:v>
                </c:pt>
                <c:pt idx="42">
                  <c:v>1.1149562956605519E-2</c:v>
                </c:pt>
                <c:pt idx="43">
                  <c:v>1.0678972642055862E-2</c:v>
                </c:pt>
                <c:pt idx="44">
                  <c:v>1.0222837853256617E-2</c:v>
                </c:pt>
                <c:pt idx="45">
                  <c:v>9.7812429902064402E-3</c:v>
                </c:pt>
                <c:pt idx="46">
                  <c:v>9.3542019785747277E-3</c:v>
                </c:pt>
                <c:pt idx="47">
                  <c:v>8.94166697439569E-3</c:v>
                </c:pt>
                <c:pt idx="48">
                  <c:v>8.5435362413120997E-3</c:v>
                </c:pt>
                <c:pt idx="49">
                  <c:v>8.1596612707549587E-3</c:v>
                </c:pt>
                <c:pt idx="50">
                  <c:v>7.7898532098111817E-3</c:v>
                </c:pt>
                <c:pt idx="51">
                  <c:v>7.4338886563384277E-3</c:v>
                </c:pt>
                <c:pt idx="52">
                  <c:v>7.0915148760926083E-3</c:v>
                </c:pt>
                <c:pt idx="53">
                  <c:v>6.7624544922068042E-3</c:v>
                </c:pt>
                <c:pt idx="54">
                  <c:v>6.4464096932802528E-3</c:v>
                </c:pt>
                <c:pt idx="55">
                  <c:v>6.1430660025687533E-3</c:v>
                </c:pt>
                <c:pt idx="56">
                  <c:v>5.8520956472964958E-3</c:v>
                </c:pt>
                <c:pt idx="57">
                  <c:v>5.5731605639092185E-3</c:v>
                </c:pt>
                <c:pt idx="58">
                  <c:v>5.3059150721309623E-3</c:v>
                </c:pt>
                <c:pt idx="59">
                  <c:v>5.0500082479761899E-3</c:v>
                </c:pt>
                <c:pt idx="60">
                  <c:v>4.8050860233526116E-3</c:v>
                </c:pt>
                <c:pt idx="61">
                  <c:v>4.5707930375898931E-3</c:v>
                </c:pt>
                <c:pt idx="62">
                  <c:v>4.346774264098574E-3</c:v>
                </c:pt>
                <c:pt idx="63">
                  <c:v>4.1326764334046473E-3</c:v>
                </c:pt>
                <c:pt idx="64">
                  <c:v>3.9281492720116828E-3</c:v>
                </c:pt>
                <c:pt idx="65">
                  <c:v>3.7328465748719397E-3</c:v>
                </c:pt>
                <c:pt idx="66">
                  <c:v>3.5464271277341197E-3</c:v>
                </c:pt>
                <c:pt idx="67">
                  <c:v>3.3685554942264329E-3</c:v>
                </c:pt>
                <c:pt idx="68">
                  <c:v>3.1989026812461185E-3</c:v>
                </c:pt>
                <c:pt idx="69">
                  <c:v>3.0371466950388504E-3</c:v>
                </c:pt>
                <c:pt idx="70">
                  <c:v>2.8829729992683184E-3</c:v>
                </c:pt>
                <c:pt idx="71">
                  <c:v>2.7360748853673122E-3</c:v>
                </c:pt>
                <c:pt idx="72">
                  <c:v>2.5961537645549093E-3</c:v>
                </c:pt>
                <c:pt idx="73">
                  <c:v>2.4629193900462809E-3</c:v>
                </c:pt>
                <c:pt idx="74">
                  <c:v>2.3360900172262333E-3</c:v>
                </c:pt>
                <c:pt idx="75">
                  <c:v>2.2153925088311821E-3</c:v>
                </c:pt>
                <c:pt idx="76">
                  <c:v>2.1005623915498761E-3</c:v>
                </c:pt>
                <c:pt idx="77">
                  <c:v>1.9913438698424546E-3</c:v>
                </c:pt>
                <c:pt idx="78">
                  <c:v>1.8874898022455122E-3</c:v>
                </c:pt>
                <c:pt idx="79">
                  <c:v>1.7887616449231425E-3</c:v>
                </c:pt>
                <c:pt idx="80">
                  <c:v>1.6949293667669618E-3</c:v>
                </c:pt>
                <c:pt idx="81">
                  <c:v>1.6057713399373341E-3</c:v>
                </c:pt>
                <c:pt idx="82">
                  <c:v>1.5210742093462182E-3</c:v>
                </c:pt>
                <c:pt idx="83">
                  <c:v>1.4406327442405553E-3</c:v>
                </c:pt>
                <c:pt idx="84">
                  <c:v>1.3642496747245936E-3</c:v>
                </c:pt>
                <c:pt idx="85">
                  <c:v>1.2917355157660015E-3</c:v>
                </c:pt>
                <c:pt idx="86">
                  <c:v>1.2229083809685015E-3</c:v>
                </c:pt>
                <c:pt idx="87">
                  <c:v>1.1575937881540543E-3</c:v>
                </c:pt>
                <c:pt idx="88">
                  <c:v>1.0956244585702546E-3</c:v>
                </c:pt>
                <c:pt idx="89">
                  <c:v>1.036840111349413E-3</c:v>
                </c:pt>
                <c:pt idx="90">
                  <c:v>9.810872546525129E-4</c:v>
                </c:pt>
                <c:pt idx="91">
                  <c:v>9.2821897477457505E-4</c:v>
                </c:pt>
                <c:pt idx="92">
                  <c:v>8.7809472433508784E-4</c:v>
                </c:pt>
                <c:pt idx="93">
                  <c:v>8.3058011053960268E-4</c:v>
                </c:pt>
                <c:pt idx="94">
                  <c:v>7.8554668437780251E-4</c:v>
                </c:pt>
                <c:pt idx="95">
                  <c:v>7.4287173151077468E-4</c:v>
                </c:pt>
                <c:pt idx="96">
                  <c:v>7.0243806550207566E-4</c:v>
                </c:pt>
                <c:pt idx="97">
                  <c:v>6.6413382395014153E-4</c:v>
                </c:pt>
                <c:pt idx="98">
                  <c:v>6.2785226800765592E-4</c:v>
                </c:pt>
                <c:pt idx="99">
                  <c:v>5.9349158568844373E-4</c:v>
                </c:pt>
                <c:pt idx="100">
                  <c:v>5.609546993060599E-4</c:v>
                </c:pt>
                <c:pt idx="101">
                  <c:v>5.3014907732362726E-4</c:v>
                </c:pt>
                <c:pt idx="102">
                  <c:v>5.0098655084207522E-4</c:v>
                </c:pt>
                <c:pt idx="103">
                  <c:v>4.733831349080786E-4</c:v>
                </c:pt>
                <c:pt idx="104">
                  <c:v>4.4725885477903127E-4</c:v>
                </c:pt>
                <c:pt idx="105">
                  <c:v>4.225375772447526E-4</c:v>
                </c:pt>
                <c:pt idx="106">
                  <c:v>3.991468470749826E-4</c:v>
                </c:pt>
                <c:pt idx="107">
                  <c:v>3.7701772862919203E-4</c:v>
                </c:pt>
                <c:pt idx="108">
                  <c:v>3.5608465263770039E-4</c:v>
                </c:pt>
                <c:pt idx="109">
                  <c:v>3.3628526814821758E-4</c:v>
                </c:pt>
                <c:pt idx="110">
                  <c:v>3.1756029960283705E-4</c:v>
                </c:pt>
                <c:pt idx="111">
                  <c:v>2.9985340899651991E-4</c:v>
                </c:pt>
                <c:pt idx="112">
                  <c:v>2.8311106305800582E-4</c:v>
                </c:pt>
                <c:pt idx="113">
                  <c:v>2.6728240537143844E-4</c:v>
                </c:pt>
                <c:pt idx="114">
                  <c:v>2.5231913335632683E-4</c:v>
                </c:pt>
                <c:pt idx="115">
                  <c:v>2.3817538000781013E-4</c:v>
                </c:pt>
                <c:pt idx="116">
                  <c:v>2.2480760028942282E-4</c:v>
                </c:pt>
                <c:pt idx="117">
                  <c:v>2.1217446207810742E-4</c:v>
                </c:pt>
                <c:pt idx="118">
                  <c:v>2.0023674153257787E-4</c:v>
                </c:pt>
                <c:pt idx="119">
                  <c:v>1.8895722277956217E-4</c:v>
                </c:pt>
                <c:pt idx="120">
                  <c:v>1.7830060178369855E-4</c:v>
                </c:pt>
                <c:pt idx="121">
                  <c:v>1.6823339428584383E-4</c:v>
                </c:pt>
                <c:pt idx="122">
                  <c:v>1.5872384768012004E-4</c:v>
                </c:pt>
                <c:pt idx="123">
                  <c:v>1.4974185670202367E-4</c:v>
                </c:pt>
                <c:pt idx="124">
                  <c:v>1.4125888280469567E-4</c:v>
                </c:pt>
                <c:pt idx="125">
                  <c:v>1.3324787709723118E-4</c:v>
                </c:pt>
                <c:pt idx="126">
                  <c:v>1.2568320671602073E-4</c:v>
                </c:pt>
                <c:pt idx="127">
                  <c:v>1.1854058451232774E-4</c:v>
                </c:pt>
                <c:pt idx="128">
                  <c:v>1.1179700192787134E-4</c:v>
                </c:pt>
                <c:pt idx="129">
                  <c:v>1.0543066494206332E-4</c:v>
                </c:pt>
                <c:pt idx="130">
                  <c:v>9.942093297443666E-5</c:v>
                </c:pt>
                <c:pt idx="131">
                  <c:v>9.3748260622805724E-5</c:v>
                </c:pt>
                <c:pt idx="132">
                  <c:v>8.8394142128578324E-5</c:v>
                </c:pt>
                <c:pt idx="133">
                  <c:v>8.3341058458419326E-5</c:v>
                </c:pt>
                <c:pt idx="134">
                  <c:v>7.8572426892797864E-5</c:v>
                </c:pt>
                <c:pt idx="135">
                  <c:v>7.40725530221642E-5</c:v>
                </c:pt>
                <c:pt idx="136">
                  <c:v>6.9826585045840162E-5</c:v>
                </c:pt>
                <c:pt idx="137">
                  <c:v>6.5820470276145571E-5</c:v>
                </c:pt>
                <c:pt idx="138">
                  <c:v>6.2040913755501137E-5</c:v>
                </c:pt>
                <c:pt idx="139">
                  <c:v>5.8475338892027828E-5</c:v>
                </c:pt>
                <c:pt idx="140">
                  <c:v>5.5111850025935105E-5</c:v>
                </c:pt>
                <c:pt idx="141">
                  <c:v>5.1939196840655733E-5</c:v>
                </c:pt>
                <c:pt idx="142">
                  <c:v>4.8946740538569067E-5</c:v>
                </c:pt>
                <c:pt idx="143">
                  <c:v>4.6124421695714624E-5</c:v>
                </c:pt>
                <c:pt idx="144">
                  <c:v>4.3462729727439253E-5</c:v>
                </c:pt>
                <c:pt idx="145">
                  <c:v>4.0952673882932444E-5</c:v>
                </c:pt>
                <c:pt idx="146">
                  <c:v>3.858575570336864E-5</c:v>
                </c:pt>
                <c:pt idx="147">
                  <c:v>3.6353942872713318E-5</c:v>
                </c:pt>
                <c:pt idx="148">
                  <c:v>3.4249644397688073E-5</c:v>
                </c:pt>
                <c:pt idx="149">
                  <c:v>3.226568705161359E-5</c:v>
                </c:pt>
                <c:pt idx="150">
                  <c:v>3.0395293025065051E-5</c:v>
                </c:pt>
                <c:pt idx="151">
                  <c:v>2.8632058722832809E-5</c:v>
                </c:pt>
                <c:pt idx="152">
                  <c:v>2.6969934654674788E-5</c:v>
                </c:pt>
                <c:pt idx="153">
                  <c:v>2.5403206364460473E-5</c:v>
                </c:pt>
                <c:pt idx="154">
                  <c:v>2.392647634763545E-5</c:v>
                </c:pt>
                <c:pt idx="155">
                  <c:v>2.25346469123755E-5</c:v>
                </c:pt>
                <c:pt idx="156">
                  <c:v>2.122290393113957E-5</c:v>
                </c:pt>
                <c:pt idx="157">
                  <c:v>1.9986701444763E-5</c:v>
                </c:pt>
                <c:pt idx="158">
                  <c:v>1.8821747074571071E-5</c:v>
                </c:pt>
                <c:pt idx="159">
                  <c:v>1.7723988201101548E-5</c:v>
                </c:pt>
                <c:pt idx="160">
                  <c:v>1.6689598872576816E-5</c:v>
                </c:pt>
                <c:pt idx="161">
                  <c:v>1.5714967406377234E-5</c:v>
                </c:pt>
                <c:pt idx="162">
                  <c:v>1.4796684648099578E-5</c:v>
                </c:pt>
                <c:pt idx="163">
                  <c:v>1.3931532854116746E-5</c:v>
                </c:pt>
                <c:pt idx="164">
                  <c:v>1.3116475166996544E-5</c:v>
                </c:pt>
                <c:pt idx="165">
                  <c:v>1.2348645654913781E-5</c:v>
                </c:pt>
                <c:pt idx="166">
                  <c:v>1.1625339881415897E-5</c:v>
                </c:pt>
                <c:pt idx="167">
                  <c:v>1.0944005984225846E-5</c:v>
                </c:pt>
                <c:pt idx="168">
                  <c:v>1.0302236231440887E-5</c:v>
                </c:pt>
                <c:pt idx="169">
                  <c:v>9.6977590354763166E-6</c:v>
                </c:pt>
                <c:pt idx="170">
                  <c:v>9.1284313961104147E-6</c:v>
                </c:pt>
                <c:pt idx="171">
                  <c:v>8.592231753423718E-6</c:v>
                </c:pt>
                <c:pt idx="172">
                  <c:v>8.0872532290943155E-6</c:v>
                </c:pt>
                <c:pt idx="173">
                  <c:v>7.6116972338446942E-6</c:v>
                </c:pt>
                <c:pt idx="174">
                  <c:v>7.1638674234986155E-6</c:v>
                </c:pt>
                <c:pt idx="175">
                  <c:v>6.7421639842191183E-6</c:v>
                </c:pt>
                <c:pt idx="176">
                  <c:v>6.3450782312735043E-6</c:v>
                </c:pt>
                <c:pt idx="177">
                  <c:v>5.9711875015633353E-6</c:v>
                </c:pt>
                <c:pt idx="178">
                  <c:v>5.6191503281510791E-6</c:v>
                </c:pt>
                <c:pt idx="179">
                  <c:v>5.2877018785757457E-6</c:v>
                </c:pt>
                <c:pt idx="180">
                  <c:v>4.9756496445230169E-6</c:v>
                </c:pt>
                <c:pt idx="181">
                  <c:v>4.6818693690831026E-6</c:v>
                </c:pt>
                <c:pt idx="182">
                  <c:v>4.4053011988287594E-6</c:v>
                </c:pt>
                <c:pt idx="183">
                  <c:v>4.144946049167153E-6</c:v>
                </c:pt>
                <c:pt idx="184">
                  <c:v>3.8998621691987978E-6</c:v>
                </c:pt>
                <c:pt idx="185">
                  <c:v>3.6691618998663245E-6</c:v>
                </c:pt>
                <c:pt idx="186">
                  <c:v>3.452008608850754E-6</c:v>
                </c:pt>
                <c:pt idx="187">
                  <c:v>3.2476137988846077E-6</c:v>
                </c:pt>
                <c:pt idx="188">
                  <c:v>3.0552343750489541E-6</c:v>
                </c:pt>
                <c:pt idx="189">
                  <c:v>2.8741700665024794E-6</c:v>
                </c:pt>
                <c:pt idx="190">
                  <c:v>2.7037609889868364E-6</c:v>
                </c:pt>
                <c:pt idx="191">
                  <c:v>2.5433853476641843E-6</c:v>
                </c:pt>
                <c:pt idx="192">
                  <c:v>2.3924572649658415E-6</c:v>
                </c:pt>
                <c:pt idx="193">
                  <c:v>2.2504247332300054E-6</c:v>
                </c:pt>
                <c:pt idx="194">
                  <c:v>2.1167676792499535E-6</c:v>
                </c:pt>
                <c:pt idx="195">
                  <c:v>1.9909961407327259E-6</c:v>
                </c:pt>
                <c:pt idx="196">
                  <c:v>1.8726485430109463E-6</c:v>
                </c:pt>
                <c:pt idx="197">
                  <c:v>1.7612900734542691E-6</c:v>
                </c:pt>
                <c:pt idx="198">
                  <c:v>1.6565111488064943E-6</c:v>
                </c:pt>
                <c:pt idx="199">
                  <c:v>1.5579259667886092E-6</c:v>
                </c:pt>
                <c:pt idx="200">
                  <c:v>1.4651711423008251E-6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F4-4099-A9F3-460DDE217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317360"/>
        <c:axId val="1"/>
      </c:lineChart>
      <c:catAx>
        <c:axId val="37831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688922610015169"/>
              <c:y val="0.72392638036809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4.6535154274152758E-2"/>
              <c:y val="0.213701431492842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78317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05594405594401E-2"/>
          <c:y val="5.4151720004583154E-2"/>
          <c:w val="0.82867132867132864"/>
          <c:h val="0.69675213072563658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Lognormal!$M$2:$M$202</c:f>
              <c:numCache>
                <c:formatCode>0.0</c:formatCode>
                <c:ptCount val="201"/>
                <c:pt idx="0">
                  <c:v>0</c:v>
                </c:pt>
                <c:pt idx="1">
                  <c:v>6.980685914923683E-2</c:v>
                </c:pt>
                <c:pt idx="2">
                  <c:v>0.13961371829847366</c:v>
                </c:pt>
                <c:pt idx="3">
                  <c:v>0.20942057744771048</c:v>
                </c:pt>
                <c:pt idx="4">
                  <c:v>0.27922743659694732</c:v>
                </c:pt>
                <c:pt idx="5">
                  <c:v>0.34903429574618416</c:v>
                </c:pt>
                <c:pt idx="6">
                  <c:v>0.41884115489542101</c:v>
                </c:pt>
                <c:pt idx="7">
                  <c:v>0.48864801404465785</c:v>
                </c:pt>
                <c:pt idx="8">
                  <c:v>0.55845487319389464</c:v>
                </c:pt>
                <c:pt idx="9">
                  <c:v>0.62826173234313143</c:v>
                </c:pt>
                <c:pt idx="10">
                  <c:v>0.69806859149236822</c:v>
                </c:pt>
                <c:pt idx="11">
                  <c:v>0.76787545064160501</c:v>
                </c:pt>
                <c:pt idx="12">
                  <c:v>0.83768230979084179</c:v>
                </c:pt>
                <c:pt idx="13">
                  <c:v>0.90748916894007858</c:v>
                </c:pt>
                <c:pt idx="14">
                  <c:v>0.97729602808931537</c:v>
                </c:pt>
                <c:pt idx="15">
                  <c:v>1.0471028872385522</c:v>
                </c:pt>
                <c:pt idx="16">
                  <c:v>1.1169097463877891</c:v>
                </c:pt>
                <c:pt idx="17">
                  <c:v>1.186716605537026</c:v>
                </c:pt>
                <c:pt idx="18">
                  <c:v>1.2565234646862629</c:v>
                </c:pt>
                <c:pt idx="19">
                  <c:v>1.3263303238354998</c:v>
                </c:pt>
                <c:pt idx="20">
                  <c:v>1.3961371829847367</c:v>
                </c:pt>
                <c:pt idx="21">
                  <c:v>1.4659440421339736</c:v>
                </c:pt>
                <c:pt idx="22">
                  <c:v>1.5357509012832105</c:v>
                </c:pt>
                <c:pt idx="23">
                  <c:v>1.6055577604324474</c:v>
                </c:pt>
                <c:pt idx="24">
                  <c:v>1.6753646195816843</c:v>
                </c:pt>
                <c:pt idx="25">
                  <c:v>1.7451714787309212</c:v>
                </c:pt>
                <c:pt idx="26">
                  <c:v>1.8149783378801581</c:v>
                </c:pt>
                <c:pt idx="27">
                  <c:v>1.884785197029395</c:v>
                </c:pt>
                <c:pt idx="28">
                  <c:v>1.9545920561786319</c:v>
                </c:pt>
                <c:pt idx="29">
                  <c:v>2.0243989153278688</c:v>
                </c:pt>
                <c:pt idx="30">
                  <c:v>2.0942057744771057</c:v>
                </c:pt>
                <c:pt idx="31">
                  <c:v>2.1640126336263426</c:v>
                </c:pt>
                <c:pt idx="32">
                  <c:v>2.2338194927755795</c:v>
                </c:pt>
                <c:pt idx="33">
                  <c:v>2.3036263519248164</c:v>
                </c:pt>
                <c:pt idx="34">
                  <c:v>2.3734332110740533</c:v>
                </c:pt>
                <c:pt idx="35">
                  <c:v>2.4432400702232902</c:v>
                </c:pt>
                <c:pt idx="36">
                  <c:v>2.513046929372527</c:v>
                </c:pt>
                <c:pt idx="37">
                  <c:v>2.5828537885217639</c:v>
                </c:pt>
                <c:pt idx="38">
                  <c:v>2.6526606476710008</c:v>
                </c:pt>
                <c:pt idx="39">
                  <c:v>2.7224675068202377</c:v>
                </c:pt>
                <c:pt idx="40">
                  <c:v>2.7922743659694746</c:v>
                </c:pt>
                <c:pt idx="41">
                  <c:v>2.8620812251187115</c:v>
                </c:pt>
                <c:pt idx="42">
                  <c:v>2.9318880842679484</c:v>
                </c:pt>
                <c:pt idx="43">
                  <c:v>3.0016949434171853</c:v>
                </c:pt>
                <c:pt idx="44">
                  <c:v>3.0715018025664222</c:v>
                </c:pt>
                <c:pt idx="45">
                  <c:v>3.1413086617156591</c:v>
                </c:pt>
                <c:pt idx="46">
                  <c:v>3.211115520864896</c:v>
                </c:pt>
                <c:pt idx="47">
                  <c:v>3.2809223800141329</c:v>
                </c:pt>
                <c:pt idx="48">
                  <c:v>3.3507292391633698</c:v>
                </c:pt>
                <c:pt idx="49">
                  <c:v>3.4205360983126067</c:v>
                </c:pt>
                <c:pt idx="50">
                  <c:v>3.4903429574618436</c:v>
                </c:pt>
                <c:pt idx="51">
                  <c:v>3.5601498166110805</c:v>
                </c:pt>
                <c:pt idx="52">
                  <c:v>3.6299566757603174</c:v>
                </c:pt>
                <c:pt idx="53">
                  <c:v>3.6997635349095543</c:v>
                </c:pt>
                <c:pt idx="54">
                  <c:v>3.7695703940587912</c:v>
                </c:pt>
                <c:pt idx="55">
                  <c:v>3.8393772532080281</c:v>
                </c:pt>
                <c:pt idx="56">
                  <c:v>3.909184112357265</c:v>
                </c:pt>
                <c:pt idx="57">
                  <c:v>3.9789909715065019</c:v>
                </c:pt>
                <c:pt idx="58">
                  <c:v>4.0487978306557384</c:v>
                </c:pt>
                <c:pt idx="59">
                  <c:v>4.1186046898049753</c:v>
                </c:pt>
                <c:pt idx="60">
                  <c:v>4.1884115489542122</c:v>
                </c:pt>
                <c:pt idx="61">
                  <c:v>4.2582184081034491</c:v>
                </c:pt>
                <c:pt idx="62">
                  <c:v>4.328025267252686</c:v>
                </c:pt>
                <c:pt idx="63">
                  <c:v>4.3978321264019229</c:v>
                </c:pt>
                <c:pt idx="64">
                  <c:v>4.4676389855511598</c:v>
                </c:pt>
                <c:pt idx="65">
                  <c:v>4.5374458447003967</c:v>
                </c:pt>
                <c:pt idx="66">
                  <c:v>4.6072527038496336</c:v>
                </c:pt>
                <c:pt idx="67">
                  <c:v>4.6770595629988705</c:v>
                </c:pt>
                <c:pt idx="68">
                  <c:v>4.7468664221481074</c:v>
                </c:pt>
                <c:pt idx="69">
                  <c:v>4.8166732812973443</c:v>
                </c:pt>
                <c:pt idx="70">
                  <c:v>4.8864801404465812</c:v>
                </c:pt>
                <c:pt idx="71">
                  <c:v>4.9562869995958181</c:v>
                </c:pt>
                <c:pt idx="72">
                  <c:v>5.026093858745055</c:v>
                </c:pt>
                <c:pt idx="73">
                  <c:v>5.0959007178942919</c:v>
                </c:pt>
                <c:pt idx="74">
                  <c:v>5.1657075770435288</c:v>
                </c:pt>
                <c:pt idx="75">
                  <c:v>5.2355144361927657</c:v>
                </c:pt>
                <c:pt idx="76">
                  <c:v>5.3053212953420026</c:v>
                </c:pt>
                <c:pt idx="77">
                  <c:v>5.3751281544912395</c:v>
                </c:pt>
                <c:pt idx="78">
                  <c:v>5.4449350136404764</c:v>
                </c:pt>
                <c:pt idx="79">
                  <c:v>5.5147418727897133</c:v>
                </c:pt>
                <c:pt idx="80">
                  <c:v>5.5845487319389502</c:v>
                </c:pt>
                <c:pt idx="81">
                  <c:v>5.6543555910881871</c:v>
                </c:pt>
                <c:pt idx="82">
                  <c:v>5.724162450237424</c:v>
                </c:pt>
                <c:pt idx="83">
                  <c:v>5.7939693093866609</c:v>
                </c:pt>
                <c:pt idx="84">
                  <c:v>5.8637761685358978</c:v>
                </c:pt>
                <c:pt idx="85">
                  <c:v>5.9335830276851347</c:v>
                </c:pt>
                <c:pt idx="86">
                  <c:v>6.0033898868343716</c:v>
                </c:pt>
                <c:pt idx="87">
                  <c:v>6.0731967459836085</c:v>
                </c:pt>
                <c:pt idx="88">
                  <c:v>6.1430036051328454</c:v>
                </c:pt>
                <c:pt idx="89">
                  <c:v>6.2128104642820823</c:v>
                </c:pt>
                <c:pt idx="90">
                  <c:v>6.2826173234313192</c:v>
                </c:pt>
                <c:pt idx="91">
                  <c:v>6.3524241825805561</c:v>
                </c:pt>
                <c:pt idx="92">
                  <c:v>6.422231041729793</c:v>
                </c:pt>
                <c:pt idx="93">
                  <c:v>6.4920379008790299</c:v>
                </c:pt>
                <c:pt idx="94">
                  <c:v>6.5618447600282668</c:v>
                </c:pt>
                <c:pt idx="95">
                  <c:v>6.6316516191775037</c:v>
                </c:pt>
                <c:pt idx="96">
                  <c:v>6.7014584783267406</c:v>
                </c:pt>
                <c:pt idx="97">
                  <c:v>6.7712653374759775</c:v>
                </c:pt>
                <c:pt idx="98">
                  <c:v>6.8410721966252144</c:v>
                </c:pt>
                <c:pt idx="99">
                  <c:v>6.9108790557744513</c:v>
                </c:pt>
                <c:pt idx="100">
                  <c:v>6.9806859149236882</c:v>
                </c:pt>
                <c:pt idx="101">
                  <c:v>7.0504927740729251</c:v>
                </c:pt>
                <c:pt idx="102">
                  <c:v>7.120299633222162</c:v>
                </c:pt>
                <c:pt idx="103">
                  <c:v>7.1901064923713989</c:v>
                </c:pt>
                <c:pt idx="104">
                  <c:v>7.2599133515206358</c:v>
                </c:pt>
                <c:pt idx="105">
                  <c:v>7.3297202106698727</c:v>
                </c:pt>
                <c:pt idx="106">
                  <c:v>7.3995270698191096</c:v>
                </c:pt>
                <c:pt idx="107">
                  <c:v>7.4693339289683465</c:v>
                </c:pt>
                <c:pt idx="108">
                  <c:v>7.5391407881175834</c:v>
                </c:pt>
                <c:pt idx="109">
                  <c:v>7.6089476472668203</c:v>
                </c:pt>
                <c:pt idx="110">
                  <c:v>7.6787545064160572</c:v>
                </c:pt>
                <c:pt idx="111">
                  <c:v>7.7485613655652941</c:v>
                </c:pt>
                <c:pt idx="112">
                  <c:v>7.818368224714531</c:v>
                </c:pt>
                <c:pt idx="113">
                  <c:v>7.8881750838637679</c:v>
                </c:pt>
                <c:pt idx="114">
                  <c:v>7.9579819430130048</c:v>
                </c:pt>
                <c:pt idx="115">
                  <c:v>8.0277888021622417</c:v>
                </c:pt>
                <c:pt idx="116">
                  <c:v>8.0975956613114786</c:v>
                </c:pt>
                <c:pt idx="117">
                  <c:v>8.1674025204607155</c:v>
                </c:pt>
                <c:pt idx="118">
                  <c:v>8.2372093796099524</c:v>
                </c:pt>
                <c:pt idx="119">
                  <c:v>8.3070162387591893</c:v>
                </c:pt>
                <c:pt idx="120">
                  <c:v>8.3768230979084262</c:v>
                </c:pt>
                <c:pt idx="121">
                  <c:v>8.4466299570576631</c:v>
                </c:pt>
                <c:pt idx="122">
                  <c:v>8.5164368162069</c:v>
                </c:pt>
                <c:pt idx="123">
                  <c:v>8.5862436753561369</c:v>
                </c:pt>
                <c:pt idx="124">
                  <c:v>8.6560505345053738</c:v>
                </c:pt>
                <c:pt idx="125">
                  <c:v>8.7258573936546107</c:v>
                </c:pt>
                <c:pt idx="126">
                  <c:v>8.7956642528038476</c:v>
                </c:pt>
                <c:pt idx="127">
                  <c:v>8.8654711119530845</c:v>
                </c:pt>
                <c:pt idx="128">
                  <c:v>8.9352779711023214</c:v>
                </c:pt>
                <c:pt idx="129">
                  <c:v>9.0050848302515583</c:v>
                </c:pt>
                <c:pt idx="130">
                  <c:v>9.0748916894007952</c:v>
                </c:pt>
                <c:pt idx="131">
                  <c:v>9.1446985485500321</c:v>
                </c:pt>
                <c:pt idx="132">
                  <c:v>9.214505407699269</c:v>
                </c:pt>
                <c:pt idx="133">
                  <c:v>9.2843122668485059</c:v>
                </c:pt>
                <c:pt idx="134">
                  <c:v>9.3541191259977428</c:v>
                </c:pt>
                <c:pt idx="135">
                  <c:v>9.4239259851469797</c:v>
                </c:pt>
                <c:pt idx="136">
                  <c:v>9.4937328442962166</c:v>
                </c:pt>
                <c:pt idx="137">
                  <c:v>9.5635397034454535</c:v>
                </c:pt>
                <c:pt idx="138">
                  <c:v>9.6333465625946904</c:v>
                </c:pt>
                <c:pt idx="139">
                  <c:v>9.7031534217439273</c:v>
                </c:pt>
                <c:pt idx="140">
                  <c:v>9.7729602808931642</c:v>
                </c:pt>
                <c:pt idx="141">
                  <c:v>9.8427671400424011</c:v>
                </c:pt>
                <c:pt idx="142">
                  <c:v>9.912573999191638</c:v>
                </c:pt>
                <c:pt idx="143">
                  <c:v>9.9823808583408749</c:v>
                </c:pt>
                <c:pt idx="144">
                  <c:v>10.052187717490112</c:v>
                </c:pt>
                <c:pt idx="145">
                  <c:v>10.121994576639349</c:v>
                </c:pt>
                <c:pt idx="146">
                  <c:v>10.191801435788586</c:v>
                </c:pt>
                <c:pt idx="147">
                  <c:v>10.261608294937822</c:v>
                </c:pt>
                <c:pt idx="148">
                  <c:v>10.331415154087059</c:v>
                </c:pt>
                <c:pt idx="149">
                  <c:v>10.401222013236296</c:v>
                </c:pt>
                <c:pt idx="150">
                  <c:v>10.471028872385533</c:v>
                </c:pt>
                <c:pt idx="151">
                  <c:v>10.54083573153477</c:v>
                </c:pt>
                <c:pt idx="152">
                  <c:v>10.610642590684007</c:v>
                </c:pt>
                <c:pt idx="153">
                  <c:v>10.680449449833244</c:v>
                </c:pt>
                <c:pt idx="154">
                  <c:v>10.750256308982481</c:v>
                </c:pt>
                <c:pt idx="155">
                  <c:v>10.820063168131718</c:v>
                </c:pt>
                <c:pt idx="156">
                  <c:v>10.889870027280955</c:v>
                </c:pt>
                <c:pt idx="157">
                  <c:v>10.959676886430191</c:v>
                </c:pt>
                <c:pt idx="158">
                  <c:v>11.029483745579428</c:v>
                </c:pt>
                <c:pt idx="159">
                  <c:v>11.099290604728665</c:v>
                </c:pt>
                <c:pt idx="160">
                  <c:v>11.169097463877902</c:v>
                </c:pt>
                <c:pt idx="161">
                  <c:v>11.238904323027139</c:v>
                </c:pt>
                <c:pt idx="162">
                  <c:v>11.308711182176376</c:v>
                </c:pt>
                <c:pt idx="163">
                  <c:v>11.378518041325613</c:v>
                </c:pt>
                <c:pt idx="164">
                  <c:v>11.44832490047485</c:v>
                </c:pt>
                <c:pt idx="165">
                  <c:v>11.518131759624087</c:v>
                </c:pt>
                <c:pt idx="166">
                  <c:v>11.587938618773324</c:v>
                </c:pt>
                <c:pt idx="167">
                  <c:v>11.65774547792256</c:v>
                </c:pt>
                <c:pt idx="168">
                  <c:v>11.727552337071797</c:v>
                </c:pt>
                <c:pt idx="169">
                  <c:v>11.797359196221034</c:v>
                </c:pt>
                <c:pt idx="170">
                  <c:v>11.867166055370271</c:v>
                </c:pt>
                <c:pt idx="171">
                  <c:v>11.936972914519508</c:v>
                </c:pt>
                <c:pt idx="172">
                  <c:v>12.006779773668745</c:v>
                </c:pt>
                <c:pt idx="173">
                  <c:v>12.076586632817982</c:v>
                </c:pt>
                <c:pt idx="174">
                  <c:v>12.146393491967219</c:v>
                </c:pt>
                <c:pt idx="175">
                  <c:v>12.216200351116456</c:v>
                </c:pt>
                <c:pt idx="176">
                  <c:v>12.286007210265693</c:v>
                </c:pt>
                <c:pt idx="177">
                  <c:v>12.355814069414929</c:v>
                </c:pt>
                <c:pt idx="178">
                  <c:v>12.425620928564166</c:v>
                </c:pt>
                <c:pt idx="179">
                  <c:v>12.495427787713403</c:v>
                </c:pt>
                <c:pt idx="180">
                  <c:v>12.56523464686264</c:v>
                </c:pt>
                <c:pt idx="181">
                  <c:v>12.635041506011877</c:v>
                </c:pt>
                <c:pt idx="182">
                  <c:v>12.704848365161114</c:v>
                </c:pt>
                <c:pt idx="183">
                  <c:v>12.774655224310351</c:v>
                </c:pt>
                <c:pt idx="184">
                  <c:v>12.844462083459588</c:v>
                </c:pt>
                <c:pt idx="185">
                  <c:v>12.914268942608825</c:v>
                </c:pt>
                <c:pt idx="186">
                  <c:v>12.984075801758062</c:v>
                </c:pt>
                <c:pt idx="187">
                  <c:v>13.053882660907298</c:v>
                </c:pt>
                <c:pt idx="188">
                  <c:v>13.123689520056535</c:v>
                </c:pt>
                <c:pt idx="189">
                  <c:v>13.193496379205772</c:v>
                </c:pt>
                <c:pt idx="190">
                  <c:v>13.263303238355009</c:v>
                </c:pt>
                <c:pt idx="191">
                  <c:v>13.333110097504246</c:v>
                </c:pt>
                <c:pt idx="192">
                  <c:v>13.402916956653483</c:v>
                </c:pt>
                <c:pt idx="193">
                  <c:v>13.47272381580272</c:v>
                </c:pt>
                <c:pt idx="194">
                  <c:v>13.542530674951957</c:v>
                </c:pt>
                <c:pt idx="195">
                  <c:v>13.612337534101194</c:v>
                </c:pt>
                <c:pt idx="196">
                  <c:v>13.682144393250431</c:v>
                </c:pt>
                <c:pt idx="197">
                  <c:v>13.751951252399667</c:v>
                </c:pt>
                <c:pt idx="198">
                  <c:v>13.821758111548904</c:v>
                </c:pt>
                <c:pt idx="199">
                  <c:v>13.891564970698141</c:v>
                </c:pt>
                <c:pt idx="200">
                  <c:v>13.961371829847378</c:v>
                </c:pt>
              </c:numCache>
            </c:numRef>
          </c:cat>
          <c:val>
            <c:numRef>
              <c:f>Lognormal!$O$2:$O$202</c:f>
              <c:numCache>
                <c:formatCode>0.00000</c:formatCode>
                <c:ptCount val="201"/>
                <c:pt idx="1">
                  <c:v>1.1160944144644726E-7</c:v>
                </c:pt>
                <c:pt idx="2">
                  <c:v>1.3315452959831741E-5</c:v>
                </c:pt>
                <c:pt idx="3">
                  <c:v>1.3093619262950719E-4</c:v>
                </c:pt>
                <c:pt idx="4">
                  <c:v>5.0025201291764034E-4</c:v>
                </c:pt>
                <c:pt idx="5">
                  <c:v>1.2046357859112082E-3</c:v>
                </c:pt>
                <c:pt idx="6">
                  <c:v>2.2358735402788856E-3</c:v>
                </c:pt>
                <c:pt idx="7">
                  <c:v>3.5280508877503494E-3</c:v>
                </c:pt>
                <c:pt idx="8">
                  <c:v>4.9938255360001543E-3</c:v>
                </c:pt>
                <c:pt idx="9">
                  <c:v>6.5472817238442366E-3</c:v>
                </c:pt>
                <c:pt idx="10">
                  <c:v>8.1149207454039377E-3</c:v>
                </c:pt>
                <c:pt idx="11">
                  <c:v>9.6392476726778614E-3</c:v>
                </c:pt>
                <c:pt idx="12">
                  <c:v>1.1078467683520513E-2</c:v>
                </c:pt>
                <c:pt idx="13">
                  <c:v>1.2404462041885847E-2</c:v>
                </c:pt>
                <c:pt idx="14">
                  <c:v>1.3600231593815348E-2</c:v>
                </c:pt>
                <c:pt idx="15">
                  <c:v>1.4657394921629749E-2</c:v>
                </c:pt>
                <c:pt idx="16">
                  <c:v>1.5573992444341253E-2</c:v>
                </c:pt>
                <c:pt idx="17">
                  <c:v>1.6352672424607514E-2</c:v>
                </c:pt>
                <c:pt idx="18">
                  <c:v>1.6999250285395409E-2</c:v>
                </c:pt>
                <c:pt idx="19">
                  <c:v>1.752159693142899E-2</c:v>
                </c:pt>
                <c:pt idx="20">
                  <c:v>1.7928801066312477E-2</c:v>
                </c:pt>
                <c:pt idx="21">
                  <c:v>1.8230551729573663E-2</c:v>
                </c:pt>
                <c:pt idx="22">
                  <c:v>1.8436693530010345E-2</c:v>
                </c:pt>
                <c:pt idx="23">
                  <c:v>1.8556914810033825E-2</c:v>
                </c:pt>
                <c:pt idx="24">
                  <c:v>1.8600536568865067E-2</c:v>
                </c:pt>
                <c:pt idx="25">
                  <c:v>1.8576376697591546E-2</c:v>
                </c:pt>
                <c:pt idx="26">
                  <c:v>1.8492669723726374E-2</c:v>
                </c:pt>
                <c:pt idx="27">
                  <c:v>1.8357026847827307E-2</c:v>
                </c:pt>
                <c:pt idx="28">
                  <c:v>1.8176424699182236E-2</c:v>
                </c:pt>
                <c:pt idx="29">
                  <c:v>1.7957214090865536E-2</c:v>
                </c:pt>
                <c:pt idx="30">
                  <c:v>1.7705142263518769E-2</c:v>
                </c:pt>
                <c:pt idx="31">
                  <c:v>1.7425383802626648E-2</c:v>
                </c:pt>
                <c:pt idx="32">
                  <c:v>1.7122576705921044E-2</c:v>
                </c:pt>
                <c:pt idx="33">
                  <c:v>1.6800861055656313E-2</c:v>
                </c:pt>
                <c:pt idx="34">
                  <c:v>1.6463918486585516E-2</c:v>
                </c:pt>
                <c:pt idx="35">
                  <c:v>1.6115011190996176E-2</c:v>
                </c:pt>
                <c:pt idx="36">
                  <c:v>1.5757019611157996E-2</c:v>
                </c:pt>
                <c:pt idx="37">
                  <c:v>1.5392478271025078E-2</c:v>
                </c:pt>
                <c:pt idx="38">
                  <c:v>1.5023609419237749E-2</c:v>
                </c:pt>
                <c:pt idx="39">
                  <c:v>1.465235431441736E-2</c:v>
                </c:pt>
                <c:pt idx="40">
                  <c:v>1.4280402096773059E-2</c:v>
                </c:pt>
                <c:pt idx="41">
                  <c:v>1.3909216268795488E-2</c:v>
                </c:pt>
                <c:pt idx="42">
                  <c:v>1.3540058861111426E-2</c:v>
                </c:pt>
                <c:pt idx="43">
                  <c:v>1.3174012394157275E-2</c:v>
                </c:pt>
                <c:pt idx="44">
                  <c:v>1.2811999767188387E-2</c:v>
                </c:pt>
                <c:pt idx="45">
                  <c:v>1.2454802217118033E-2</c:v>
                </c:pt>
                <c:pt idx="46">
                  <c:v>1.2103075493614779E-2</c:v>
                </c:pt>
                <c:pt idx="47">
                  <c:v>1.1757364395869496E-2</c:v>
                </c:pt>
                <c:pt idx="48">
                  <c:v>1.1418115812108387E-2</c:v>
                </c:pt>
                <c:pt idx="49">
                  <c:v>1.1085690396397729E-2</c:v>
                </c:pt>
                <c:pt idx="50">
                  <c:v>1.0760373009414126E-2</c:v>
                </c:pt>
                <c:pt idx="51">
                  <c:v>1.0442382041290665E-2</c:v>
                </c:pt>
                <c:pt idx="52">
                  <c:v>1.0131877725793714E-2</c:v>
                </c:pt>
                <c:pt idx="53">
                  <c:v>9.8289695462665527E-3</c:v>
                </c:pt>
                <c:pt idx="54">
                  <c:v>9.5337228252106998E-3</c:v>
                </c:pt>
                <c:pt idx="55">
                  <c:v>9.2461645811903193E-3</c:v>
                </c:pt>
                <c:pt idx="56">
                  <c:v>8.966288729017613E-3</c:v>
                </c:pt>
                <c:pt idx="57">
                  <c:v>8.6940606919837515E-3</c:v>
                </c:pt>
                <c:pt idx="58">
                  <c:v>8.4294214882265628E-3</c:v>
                </c:pt>
                <c:pt idx="59">
                  <c:v>8.1722913471897751E-3</c:v>
                </c:pt>
                <c:pt idx="60">
                  <c:v>7.9225729065149908E-3</c:v>
                </c:pt>
                <c:pt idx="61">
                  <c:v>7.6801540345946551E-3</c:v>
                </c:pt>
                <c:pt idx="62">
                  <c:v>7.4449103193583444E-3</c:v>
                </c:pt>
                <c:pt idx="63">
                  <c:v>7.2167072596656112E-3</c:v>
                </c:pt>
                <c:pt idx="64">
                  <c:v>6.9954021918717801E-3</c:v>
                </c:pt>
                <c:pt idx="65">
                  <c:v>6.7808459807101595E-3</c:v>
                </c:pt>
                <c:pt idx="66">
                  <c:v>6.5728845005463832E-3</c:v>
                </c:pt>
                <c:pt idx="67">
                  <c:v>6.3713599302931412E-3</c:v>
                </c:pt>
                <c:pt idx="68">
                  <c:v>6.1761118827838857E-3</c:v>
                </c:pt>
                <c:pt idx="69">
                  <c:v>5.9869783871746574E-3</c:v>
                </c:pt>
                <c:pt idx="70">
                  <c:v>5.8037967409451108E-3</c:v>
                </c:pt>
                <c:pt idx="71">
                  <c:v>5.6264042462802477E-3</c:v>
                </c:pt>
                <c:pt idx="72">
                  <c:v>5.4546388440199767E-3</c:v>
                </c:pt>
                <c:pt idx="73">
                  <c:v>5.2883396569202157E-3</c:v>
                </c:pt>
                <c:pt idx="74">
                  <c:v>5.1273474527094853E-3</c:v>
                </c:pt>
                <c:pt idx="75">
                  <c:v>4.9715050362609814E-3</c:v>
                </c:pt>
                <c:pt idx="76">
                  <c:v>4.8206575792029138E-3</c:v>
                </c:pt>
                <c:pt idx="77">
                  <c:v>4.6746528943550913E-3</c:v>
                </c:pt>
                <c:pt idx="78">
                  <c:v>4.533341661589585E-3</c:v>
                </c:pt>
                <c:pt idx="79">
                  <c:v>4.3965776109681221E-3</c:v>
                </c:pt>
                <c:pt idx="80">
                  <c:v>4.2642176683760358E-3</c:v>
                </c:pt>
                <c:pt idx="81">
                  <c:v>4.1361220682852862E-3</c:v>
                </c:pt>
                <c:pt idx="82">
                  <c:v>4.0121544377668128E-3</c:v>
                </c:pt>
                <c:pt idx="83">
                  <c:v>3.89218185541651E-3</c:v>
                </c:pt>
                <c:pt idx="84">
                  <c:v>3.7760748884412276E-3</c:v>
                </c:pt>
                <c:pt idx="85">
                  <c:v>3.6637076107919331E-3</c:v>
                </c:pt>
                <c:pt idx="86">
                  <c:v>3.5549576049055398E-3</c:v>
                </c:pt>
                <c:pt idx="87">
                  <c:v>3.4497059493178162E-3</c:v>
                </c:pt>
                <c:pt idx="88">
                  <c:v>3.3478371941627616E-3</c:v>
                </c:pt>
                <c:pt idx="89">
                  <c:v>3.2492393263340302E-3</c:v>
                </c:pt>
                <c:pt idx="90">
                  <c:v>3.1538037258803664E-3</c:v>
                </c:pt>
                <c:pt idx="91">
                  <c:v>3.0614251150261618E-3</c:v>
                </c:pt>
                <c:pt idx="92">
                  <c:v>2.9720015010420431E-3</c:v>
                </c:pt>
                <c:pt idx="93">
                  <c:v>2.885434114044072E-3</c:v>
                </c:pt>
                <c:pt idx="94">
                  <c:v>2.8016273406773484E-3</c:v>
                </c:pt>
                <c:pt idx="95">
                  <c:v>2.7204886545125762E-3</c:v>
                </c:pt>
                <c:pt idx="96">
                  <c:v>2.64192854389389E-3</c:v>
                </c:pt>
                <c:pt idx="97">
                  <c:v>2.5658604378774319E-3</c:v>
                </c:pt>
                <c:pt idx="98">
                  <c:v>2.4922006308215616E-3</c:v>
                </c:pt>
                <c:pt idx="99">
                  <c:v>2.4208682061143127E-3</c:v>
                </c:pt>
                <c:pt idx="100">
                  <c:v>2.3517849594673068E-3</c:v>
                </c:pt>
                <c:pt idx="101">
                  <c:v>2.2848753221377249E-3</c:v>
                </c:pt>
                <c:pt idx="102">
                  <c:v>2.2200662844005237E-3</c:v>
                </c:pt>
                <c:pt idx="103">
                  <c:v>2.1572873195357944E-3</c:v>
                </c:pt>
                <c:pt idx="104">
                  <c:v>2.0964703085728509E-3</c:v>
                </c:pt>
                <c:pt idx="105">
                  <c:v>2.0375494659780058E-3</c:v>
                </c:pt>
                <c:pt idx="106">
                  <c:v>1.9804612664611199E-3</c:v>
                </c:pt>
                <c:pt idx="107">
                  <c:v>1.9251443730331497E-3</c:v>
                </c:pt>
                <c:pt idx="108">
                  <c:v>1.8715395664326007E-3</c:v>
                </c:pt>
                <c:pt idx="109">
                  <c:v>1.8195896760136998E-3</c:v>
                </c:pt>
                <c:pt idx="110">
                  <c:v>1.7692395121692295E-3</c:v>
                </c:pt>
                <c:pt idx="111">
                  <c:v>1.7204358003474196E-3</c:v>
                </c:pt>
                <c:pt idx="112">
                  <c:v>1.6731271167065298E-3</c:v>
                </c:pt>
                <c:pt idx="113">
                  <c:v>1.6272638254369864E-3</c:v>
                </c:pt>
                <c:pt idx="114">
                  <c:v>1.5827980177713918E-3</c:v>
                </c:pt>
                <c:pt idx="115">
                  <c:v>1.5396834526947289E-3</c:v>
                </c:pt>
                <c:pt idx="116">
                  <c:v>1.4978754993529853E-3</c:v>
                </c:pt>
                <c:pt idx="117">
                  <c:v>1.4573310811593077E-3</c:v>
                </c:pt>
                <c:pt idx="118">
                  <c:v>1.4180086215836996E-3</c:v>
                </c:pt>
                <c:pt idx="119">
                  <c:v>1.3798679916111611E-3</c:v>
                </c:pt>
                <c:pt idx="120">
                  <c:v>1.3428704588470675E-3</c:v>
                </c:pt>
                <c:pt idx="121">
                  <c:v>1.3069786382438053E-3</c:v>
                </c:pt>
                <c:pt idx="122">
                  <c:v>1.272156444424688E-3</c:v>
                </c:pt>
                <c:pt idx="123">
                  <c:v>1.2383690455695096E-3</c:v>
                </c:pt>
                <c:pt idx="124">
                  <c:v>1.2055828188325401E-3</c:v>
                </c:pt>
                <c:pt idx="125">
                  <c:v>1.1737653072597665E-3</c:v>
                </c:pt>
                <c:pt idx="126">
                  <c:v>1.1428851781648541E-3</c:v>
                </c:pt>
                <c:pt idx="127">
                  <c:v>1.1129121829334121E-3</c:v>
                </c:pt>
                <c:pt idx="128">
                  <c:v>1.0838171182127043E-3</c:v>
                </c:pt>
                <c:pt idx="129">
                  <c:v>1.0555717884542792E-3</c:v>
                </c:pt>
                <c:pt idx="130">
                  <c:v>1.0281489697663293E-3</c:v>
                </c:pt>
                <c:pt idx="131">
                  <c:v>1.0015223750421409E-3</c:v>
                </c:pt>
                <c:pt idx="132">
                  <c:v>9.7566662032377849E-4</c:v>
                </c:pt>
                <c:pt idx="133">
                  <c:v>9.505571923643652E-4</c:v>
                </c:pt>
                <c:pt idx="134">
                  <c:v>9.2617041735221228E-4</c:v>
                </c:pt>
                <c:pt idx="135">
                  <c:v>9.0248343075860493E-4</c:v>
                </c:pt>
                <c:pt idx="136">
                  <c:v>8.7947414827349579E-4</c:v>
                </c:pt>
                <c:pt idx="137">
                  <c:v>8.5712123779413396E-4</c:v>
                </c:pt>
                <c:pt idx="138">
                  <c:v>8.3540409243010316E-4</c:v>
                </c:pt>
                <c:pt idx="139">
                  <c:v>8.1430280449146242E-4</c:v>
                </c:pt>
                <c:pt idx="140">
                  <c:v>7.937981404271266E-4</c:v>
                </c:pt>
                <c:pt idx="141">
                  <c:v>7.738715166788479E-4</c:v>
                </c:pt>
                <c:pt idx="142">
                  <c:v>7.5450497641971204E-4</c:v>
                </c:pt>
                <c:pt idx="143">
                  <c:v>7.3568116714828324E-4</c:v>
                </c:pt>
                <c:pt idx="144">
                  <c:v>7.1738331910353725E-4</c:v>
                </c:pt>
                <c:pt idx="145">
                  <c:v>6.9959522447637923E-4</c:v>
                </c:pt>
                <c:pt idx="146">
                  <c:v>6.8230121738532823E-4</c:v>
                </c:pt>
                <c:pt idx="147">
                  <c:v>6.6548615458994487E-4</c:v>
                </c:pt>
                <c:pt idx="148">
                  <c:v>6.4913539691779931E-4</c:v>
                </c:pt>
                <c:pt idx="149">
                  <c:v>6.3323479137333827E-4</c:v>
                </c:pt>
                <c:pt idx="150">
                  <c:v>6.1777065390988817E-4</c:v>
                </c:pt>
                <c:pt idx="151">
                  <c:v>6.0272975283559571E-4</c:v>
                </c:pt>
                <c:pt idx="152">
                  <c:v>5.8809929283321072E-4</c:v>
                </c:pt>
                <c:pt idx="153">
                  <c:v>5.7386689956828718E-4</c:v>
                </c:pt>
                <c:pt idx="154">
                  <c:v>5.6002060486648464E-4</c:v>
                </c:pt>
                <c:pt idx="155">
                  <c:v>5.4654883243632213E-4</c:v>
                </c:pt>
                <c:pt idx="156">
                  <c:v>5.33440384118955E-4</c:v>
                </c:pt>
                <c:pt idx="157">
                  <c:v>5.2068442664476855E-4</c:v>
                </c:pt>
                <c:pt idx="158">
                  <c:v>5.0827047887624932E-4</c:v>
                </c:pt>
                <c:pt idx="159">
                  <c:v>4.9618839952147997E-4</c:v>
                </c:pt>
                <c:pt idx="160">
                  <c:v>4.8442837529860672E-4</c:v>
                </c:pt>
                <c:pt idx="161">
                  <c:v>4.7298090953495908E-4</c:v>
                </c:pt>
                <c:pt idx="162">
                  <c:v>4.6183681118416864E-4</c:v>
                </c:pt>
                <c:pt idx="163">
                  <c:v>4.5098718424629869E-4</c:v>
                </c:pt>
                <c:pt idx="164">
                  <c:v>4.4042341757444259E-4</c:v>
                </c:pt>
                <c:pt idx="165">
                  <c:v>4.3013717505491211E-4</c:v>
                </c:pt>
                <c:pt idx="166">
                  <c:v>4.2012038614491765E-4</c:v>
                </c:pt>
                <c:pt idx="167">
                  <c:v>4.103652367554167E-4</c:v>
                </c:pt>
                <c:pt idx="168">
                  <c:v>4.0086416046725137E-4</c:v>
                </c:pt>
                <c:pt idx="169">
                  <c:v>3.9160983006458761E-4</c:v>
                </c:pt>
                <c:pt idx="170">
                  <c:v>3.8259514937655226E-4</c:v>
                </c:pt>
                <c:pt idx="171">
                  <c:v>3.7381324541618799E-4</c:v>
                </c:pt>
                <c:pt idx="172">
                  <c:v>3.6525746079996146E-4</c:v>
                </c:pt>
                <c:pt idx="173">
                  <c:v>3.5692134644649265E-4</c:v>
                </c:pt>
                <c:pt idx="174">
                  <c:v>3.4879865453274483E-4</c:v>
                </c:pt>
                <c:pt idx="175">
                  <c:v>3.4088333170934071E-4</c:v>
                </c:pt>
                <c:pt idx="176">
                  <c:v>3.3316951255546456E-4</c:v>
                </c:pt>
                <c:pt idx="177">
                  <c:v>3.2565151327157427E-4</c:v>
                </c:pt>
                <c:pt idx="178">
                  <c:v>3.1832382559560113E-4</c:v>
                </c:pt>
                <c:pt idx="179">
                  <c:v>3.1118111093919598E-4</c:v>
                </c:pt>
                <c:pt idx="180">
                  <c:v>3.0421819473069878E-4</c:v>
                </c:pt>
                <c:pt idx="181">
                  <c:v>2.9743006096094593E-4</c:v>
                </c:pt>
                <c:pt idx="182">
                  <c:v>2.9081184692369977E-4</c:v>
                </c:pt>
                <c:pt idx="183">
                  <c:v>2.8435883814004193E-4</c:v>
                </c:pt>
                <c:pt idx="184">
                  <c:v>2.7806646346562047E-4</c:v>
                </c:pt>
                <c:pt idx="185">
                  <c:v>2.7193029036809424E-4</c:v>
                </c:pt>
                <c:pt idx="186">
                  <c:v>2.6594602037333104E-4</c:v>
                </c:pt>
                <c:pt idx="187">
                  <c:v>2.6010948467036776E-4</c:v>
                </c:pt>
                <c:pt idx="188">
                  <c:v>2.5441663987046947E-4</c:v>
                </c:pt>
                <c:pt idx="189">
                  <c:v>2.4886356391728981E-4</c:v>
                </c:pt>
                <c:pt idx="190">
                  <c:v>2.4344645213614236E-4</c:v>
                </c:pt>
                <c:pt idx="191">
                  <c:v>2.3816161342515851E-4</c:v>
                </c:pt>
                <c:pt idx="192">
                  <c:v>2.3300546657634147E-4</c:v>
                </c:pt>
                <c:pt idx="193">
                  <c:v>2.2797453672507295E-4</c:v>
                </c:pt>
                <c:pt idx="194">
                  <c:v>2.2306545192385396E-4</c:v>
                </c:pt>
                <c:pt idx="195">
                  <c:v>2.1827493983295199E-4</c:v>
                </c:pt>
                <c:pt idx="196">
                  <c:v>2.1359982452695547E-4</c:v>
                </c:pt>
                <c:pt idx="197">
                  <c:v>2.0903702340924202E-4</c:v>
                </c:pt>
                <c:pt idx="198">
                  <c:v>2.0458354423502634E-4</c:v>
                </c:pt>
                <c:pt idx="199">
                  <c:v>2.0023648223466139E-4</c:v>
                </c:pt>
                <c:pt idx="200">
                  <c:v>1.9599301733530528E-4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6-4155-8263-D3FD3E58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360288"/>
        <c:axId val="1"/>
      </c:lineChart>
      <c:catAx>
        <c:axId val="62136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3881118881118886"/>
              <c:y val="0.7292430142983029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4.9533799533799536E-2"/>
              <c:y val="0.172081829121540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213602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39274924471296E-2"/>
          <c:y val="5.4545454545454543E-2"/>
          <c:w val="0.85649546827794565"/>
          <c:h val="0.694545454545454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Exponential!$M$2:$M$103</c:f>
              <c:numCache>
                <c:formatCode>0.0</c:formatCode>
                <c:ptCount val="102"/>
                <c:pt idx="0">
                  <c:v>0</c:v>
                </c:pt>
                <c:pt idx="1">
                  <c:v>2.3025850929940455E-2</c:v>
                </c:pt>
                <c:pt idx="2">
                  <c:v>4.605170185988091E-2</c:v>
                </c:pt>
                <c:pt idx="3">
                  <c:v>6.9077552789821361E-2</c:v>
                </c:pt>
                <c:pt idx="4">
                  <c:v>9.210340371976182E-2</c:v>
                </c:pt>
                <c:pt idx="5">
                  <c:v>0.11512925464970228</c:v>
                </c:pt>
                <c:pt idx="6">
                  <c:v>0.13815510557964272</c:v>
                </c:pt>
                <c:pt idx="7">
                  <c:v>0.16118095650958317</c:v>
                </c:pt>
                <c:pt idx="8">
                  <c:v>0.18420680743952361</c:v>
                </c:pt>
                <c:pt idx="9">
                  <c:v>0.20723265836946406</c:v>
                </c:pt>
                <c:pt idx="10">
                  <c:v>0.2302585092994045</c:v>
                </c:pt>
                <c:pt idx="11">
                  <c:v>0.25328436022934497</c:v>
                </c:pt>
                <c:pt idx="12">
                  <c:v>0.27631021115928545</c:v>
                </c:pt>
                <c:pt idx="13">
                  <c:v>0.29933606208922592</c:v>
                </c:pt>
                <c:pt idx="14">
                  <c:v>0.32236191301916639</c:v>
                </c:pt>
                <c:pt idx="15">
                  <c:v>0.34538776394910686</c:v>
                </c:pt>
                <c:pt idx="16">
                  <c:v>0.36841361487904734</c:v>
                </c:pt>
                <c:pt idx="17">
                  <c:v>0.39143946580898781</c:v>
                </c:pt>
                <c:pt idx="18">
                  <c:v>0.41446531673892828</c:v>
                </c:pt>
                <c:pt idx="19">
                  <c:v>0.43749116766886875</c:v>
                </c:pt>
                <c:pt idx="20">
                  <c:v>0.46051701859880922</c:v>
                </c:pt>
                <c:pt idx="21">
                  <c:v>0.4835428695287497</c:v>
                </c:pt>
                <c:pt idx="22">
                  <c:v>0.50656872045869017</c:v>
                </c:pt>
                <c:pt idx="23">
                  <c:v>0.52959457138863064</c:v>
                </c:pt>
                <c:pt idx="24">
                  <c:v>0.55262042231857111</c:v>
                </c:pt>
                <c:pt idx="25">
                  <c:v>0.57564627324851159</c:v>
                </c:pt>
                <c:pt idx="26">
                  <c:v>0.59867212417845206</c:v>
                </c:pt>
                <c:pt idx="27">
                  <c:v>0.62169797510839253</c:v>
                </c:pt>
                <c:pt idx="28">
                  <c:v>0.644723826038333</c:v>
                </c:pt>
                <c:pt idx="29">
                  <c:v>0.66774967696827348</c:v>
                </c:pt>
                <c:pt idx="30">
                  <c:v>0.69077552789821395</c:v>
                </c:pt>
                <c:pt idx="31">
                  <c:v>0.71380137882815442</c:v>
                </c:pt>
                <c:pt idx="32">
                  <c:v>0.73682722975809489</c:v>
                </c:pt>
                <c:pt idx="33">
                  <c:v>0.75985308068803536</c:v>
                </c:pt>
                <c:pt idx="34">
                  <c:v>0.78287893161797584</c:v>
                </c:pt>
                <c:pt idx="35">
                  <c:v>0.80590478254791631</c:v>
                </c:pt>
                <c:pt idx="36">
                  <c:v>0.82893063347785678</c:v>
                </c:pt>
                <c:pt idx="37">
                  <c:v>0.85195648440779725</c:v>
                </c:pt>
                <c:pt idx="38">
                  <c:v>0.87498233533773773</c:v>
                </c:pt>
                <c:pt idx="39">
                  <c:v>0.8980081862676782</c:v>
                </c:pt>
                <c:pt idx="40">
                  <c:v>0.92103403719761867</c:v>
                </c:pt>
                <c:pt idx="41">
                  <c:v>0.94405988812755914</c:v>
                </c:pt>
                <c:pt idx="42">
                  <c:v>0.96708573905749962</c:v>
                </c:pt>
                <c:pt idx="43">
                  <c:v>0.99011158998744009</c:v>
                </c:pt>
                <c:pt idx="44">
                  <c:v>1.0131374409173806</c:v>
                </c:pt>
                <c:pt idx="45">
                  <c:v>1.0361632918473209</c:v>
                </c:pt>
                <c:pt idx="46">
                  <c:v>1.0591891427772613</c:v>
                </c:pt>
                <c:pt idx="47">
                  <c:v>1.0822149937072016</c:v>
                </c:pt>
                <c:pt idx="48">
                  <c:v>1.105240844637142</c:v>
                </c:pt>
                <c:pt idx="49">
                  <c:v>1.1282666955670824</c:v>
                </c:pt>
                <c:pt idx="50">
                  <c:v>1.1512925464970227</c:v>
                </c:pt>
                <c:pt idx="51">
                  <c:v>1.1743183974269631</c:v>
                </c:pt>
                <c:pt idx="52">
                  <c:v>1.1973442483569035</c:v>
                </c:pt>
                <c:pt idx="53">
                  <c:v>1.2203700992868438</c:v>
                </c:pt>
                <c:pt idx="54">
                  <c:v>1.2433959502167842</c:v>
                </c:pt>
                <c:pt idx="55">
                  <c:v>1.2664218011467245</c:v>
                </c:pt>
                <c:pt idx="56">
                  <c:v>1.2894476520766649</c:v>
                </c:pt>
                <c:pt idx="57">
                  <c:v>1.3124735030066053</c:v>
                </c:pt>
                <c:pt idx="58">
                  <c:v>1.3354993539365456</c:v>
                </c:pt>
                <c:pt idx="59">
                  <c:v>1.358525204866486</c:v>
                </c:pt>
                <c:pt idx="60">
                  <c:v>1.3815510557964263</c:v>
                </c:pt>
                <c:pt idx="61">
                  <c:v>1.4045769067263667</c:v>
                </c:pt>
                <c:pt idx="62">
                  <c:v>1.4276027576563071</c:v>
                </c:pt>
                <c:pt idx="63">
                  <c:v>1.4506286085862474</c:v>
                </c:pt>
                <c:pt idx="64">
                  <c:v>1.4736544595161878</c:v>
                </c:pt>
                <c:pt idx="65">
                  <c:v>1.4966803104461281</c:v>
                </c:pt>
                <c:pt idx="66">
                  <c:v>1.5197061613760685</c:v>
                </c:pt>
                <c:pt idx="67">
                  <c:v>1.5427320123060089</c:v>
                </c:pt>
                <c:pt idx="68">
                  <c:v>1.5657578632359492</c:v>
                </c:pt>
                <c:pt idx="69">
                  <c:v>1.5887837141658896</c:v>
                </c:pt>
                <c:pt idx="70">
                  <c:v>1.61180956509583</c:v>
                </c:pt>
                <c:pt idx="71">
                  <c:v>1.6348354160257703</c:v>
                </c:pt>
                <c:pt idx="72">
                  <c:v>1.6578612669557107</c:v>
                </c:pt>
                <c:pt idx="73">
                  <c:v>1.680887117885651</c:v>
                </c:pt>
                <c:pt idx="74">
                  <c:v>1.7039129688155914</c:v>
                </c:pt>
                <c:pt idx="75">
                  <c:v>1.7269388197455318</c:v>
                </c:pt>
                <c:pt idx="76">
                  <c:v>1.7499646706754721</c:v>
                </c:pt>
                <c:pt idx="77">
                  <c:v>1.7729905216054125</c:v>
                </c:pt>
                <c:pt idx="78">
                  <c:v>1.7960163725353528</c:v>
                </c:pt>
                <c:pt idx="79">
                  <c:v>1.8190422234652932</c:v>
                </c:pt>
                <c:pt idx="80">
                  <c:v>1.8420680743952336</c:v>
                </c:pt>
                <c:pt idx="81">
                  <c:v>1.8650939253251739</c:v>
                </c:pt>
                <c:pt idx="82">
                  <c:v>1.8881197762551143</c:v>
                </c:pt>
                <c:pt idx="83">
                  <c:v>1.9111456271850547</c:v>
                </c:pt>
                <c:pt idx="84">
                  <c:v>1.934171478114995</c:v>
                </c:pt>
                <c:pt idx="85">
                  <c:v>1.9571973290449354</c:v>
                </c:pt>
                <c:pt idx="86">
                  <c:v>1.9802231799748757</c:v>
                </c:pt>
                <c:pt idx="87">
                  <c:v>2.0032490309048163</c:v>
                </c:pt>
                <c:pt idx="88">
                  <c:v>2.0262748818347567</c:v>
                </c:pt>
                <c:pt idx="89">
                  <c:v>2.049300732764697</c:v>
                </c:pt>
                <c:pt idx="90">
                  <c:v>2.0723265836946374</c:v>
                </c:pt>
                <c:pt idx="91">
                  <c:v>2.0953524346245778</c:v>
                </c:pt>
                <c:pt idx="92">
                  <c:v>2.1183782855545181</c:v>
                </c:pt>
                <c:pt idx="93">
                  <c:v>2.1414041364844585</c:v>
                </c:pt>
                <c:pt idx="94">
                  <c:v>2.1644299874143988</c:v>
                </c:pt>
                <c:pt idx="95">
                  <c:v>2.1874558383443392</c:v>
                </c:pt>
                <c:pt idx="96">
                  <c:v>2.2104816892742796</c:v>
                </c:pt>
                <c:pt idx="97">
                  <c:v>2.2335075402042199</c:v>
                </c:pt>
                <c:pt idx="98">
                  <c:v>2.2565333911341603</c:v>
                </c:pt>
                <c:pt idx="99">
                  <c:v>2.2795592420641007</c:v>
                </c:pt>
                <c:pt idx="100">
                  <c:v>2.302585092994041</c:v>
                </c:pt>
                <c:pt idx="101">
                  <c:v>2.3256109439239814</c:v>
                </c:pt>
              </c:numCache>
            </c:numRef>
          </c:cat>
          <c:val>
            <c:numRef>
              <c:f>Exponential!$O$3:$O$103</c:f>
              <c:numCache>
                <c:formatCode>0.00000</c:formatCode>
                <c:ptCount val="101"/>
                <c:pt idx="0">
                  <c:v>2.2762779044189312E-2</c:v>
                </c:pt>
                <c:pt idx="1">
                  <c:v>2.2244634934374733E-2</c:v>
                </c:pt>
                <c:pt idx="2">
                  <c:v>2.1738285224444903E-2</c:v>
                </c:pt>
                <c:pt idx="3">
                  <c:v>2.1243461441081302E-2</c:v>
                </c:pt>
                <c:pt idx="4">
                  <c:v>2.0759901222164215E-2</c:v>
                </c:pt>
                <c:pt idx="5">
                  <c:v>2.0287348177664893E-2</c:v>
                </c:pt>
                <c:pt idx="6">
                  <c:v>1.9825551753704151E-2</c:v>
                </c:pt>
                <c:pt idx="7">
                  <c:v>1.9374267099705467E-2</c:v>
                </c:pt>
                <c:pt idx="8">
                  <c:v>1.8933254938571731E-2</c:v>
                </c:pt>
                <c:pt idx="9">
                  <c:v>1.8502281439817747E-2</c:v>
                </c:pt>
                <c:pt idx="10">
                  <c:v>1.8081118095589765E-2</c:v>
                </c:pt>
                <c:pt idx="11">
                  <c:v>1.7669541599507954E-2</c:v>
                </c:pt>
                <c:pt idx="12">
                  <c:v>1.7267333728266276E-2</c:v>
                </c:pt>
                <c:pt idx="13">
                  <c:v>1.687428122592749E-2</c:v>
                </c:pt>
                <c:pt idx="14">
                  <c:v>1.6490175690852149E-2</c:v>
                </c:pt>
                <c:pt idx="15">
                  <c:v>1.6114813465201439E-2</c:v>
                </c:pt>
                <c:pt idx="16">
                  <c:v>1.5747995526954717E-2</c:v>
                </c:pt>
                <c:pt idx="17">
                  <c:v>1.5389527384385759E-2</c:v>
                </c:pt>
                <c:pt idx="18">
                  <c:v>1.5039218972940582E-2</c:v>
                </c:pt>
                <c:pt idx="19">
                  <c:v>1.4696884554462164E-2</c:v>
                </c:pt>
                <c:pt idx="20">
                  <c:v>1.436234261871111E-2</c:v>
                </c:pt>
                <c:pt idx="21">
                  <c:v>1.4035415787124472E-2</c:v>
                </c:pt>
                <c:pt idx="22">
                  <c:v>1.3715930718768754E-2</c:v>
                </c:pt>
                <c:pt idx="23">
                  <c:v>1.3403718018432098E-2</c:v>
                </c:pt>
                <c:pt idx="24">
                  <c:v>1.3098612146807853E-2</c:v>
                </c:pt>
                <c:pt idx="25">
                  <c:v>1.2800451332724505E-2</c:v>
                </c:pt>
                <c:pt idx="26">
                  <c:v>1.25090774873719E-2</c:v>
                </c:pt>
                <c:pt idx="27">
                  <c:v>1.2224336120480128E-2</c:v>
                </c:pt>
                <c:pt idx="28">
                  <c:v>1.1946076258407712E-2</c:v>
                </c:pt>
                <c:pt idx="29">
                  <c:v>1.1674150364092473E-2</c:v>
                </c:pt>
                <c:pt idx="30">
                  <c:v>1.1408414258826216E-2</c:v>
                </c:pt>
                <c:pt idx="31">
                  <c:v>1.1148727045807827E-2</c:v>
                </c:pt>
                <c:pt idx="32">
                  <c:v>1.0894951035440137E-2</c:v>
                </c:pt>
                <c:pt idx="33">
                  <c:v>1.0646951672323213E-2</c:v>
                </c:pt>
                <c:pt idx="34">
                  <c:v>1.0404597463911869E-2</c:v>
                </c:pt>
                <c:pt idx="35">
                  <c:v>1.0167759910797103E-2</c:v>
                </c:pt>
                <c:pt idx="36">
                  <c:v>9.9363134385733742E-3</c:v>
                </c:pt>
                <c:pt idx="37">
                  <c:v>9.710135331257308E-3</c:v>
                </c:pt>
                <c:pt idx="38">
                  <c:v>9.4891056662226303E-3</c:v>
                </c:pt>
                <c:pt idx="39">
                  <c:v>9.2731072506154755E-3</c:v>
                </c:pt>
                <c:pt idx="40">
                  <c:v>9.0620255592166465E-3</c:v>
                </c:pt>
                <c:pt idx="41">
                  <c:v>8.8557486737194102E-3</c:v>
                </c:pt>
                <c:pt idx="42">
                  <c:v>8.6541672233886313E-3</c:v>
                </c:pt>
                <c:pt idx="43">
                  <c:v>8.4571743270712707E-3</c:v>
                </c:pt>
                <c:pt idx="44">
                  <c:v>8.2646655365258281E-3</c:v>
                </c:pt>
                <c:pt idx="45">
                  <c:v>8.0765387810437517E-3</c:v>
                </c:pt>
                <c:pt idx="46">
                  <c:v>7.8926943133290628E-3</c:v>
                </c:pt>
                <c:pt idx="47">
                  <c:v>7.7130346566114394E-3</c:v>
                </c:pt>
                <c:pt idx="48">
                  <c:v>7.5374645529627804E-3</c:v>
                </c:pt>
                <c:pt idx="49">
                  <c:v>7.3658909127902739E-3</c:v>
                </c:pt>
                <c:pt idx="50">
                  <c:v>7.1982227654788788E-3</c:v>
                </c:pt>
                <c:pt idx="51">
                  <c:v>7.0343712111574641E-3</c:v>
                </c:pt>
                <c:pt idx="52">
                  <c:v>6.8742493735629573E-3</c:v>
                </c:pt>
                <c:pt idx="53">
                  <c:v>6.7177723539779688E-3</c:v>
                </c:pt>
                <c:pt idx="54">
                  <c:v>6.5648571862151339E-3</c:v>
                </c:pt>
                <c:pt idx="55">
                  <c:v>6.4154227926287444E-3</c:v>
                </c:pt>
                <c:pt idx="56">
                  <c:v>6.2693899411250253E-3</c:v>
                </c:pt>
                <c:pt idx="57">
                  <c:v>6.1266812031534057E-3</c:v>
                </c:pt>
                <c:pt idx="58">
                  <c:v>5.9872209126518028E-3</c:v>
                </c:pt>
                <c:pt idx="59">
                  <c:v>5.8509351259283804E-3</c:v>
                </c:pt>
                <c:pt idx="60">
                  <c:v>5.7177515824549108E-3</c:v>
                </c:pt>
                <c:pt idx="61">
                  <c:v>5.5875996665539773E-3</c:v>
                </c:pt>
                <c:pt idx="62">
                  <c:v>5.4604103699568141E-3</c:v>
                </c:pt>
                <c:pt idx="63">
                  <c:v>5.3361162552149066E-3</c:v>
                </c:pt>
                <c:pt idx="64">
                  <c:v>5.2146514199433724E-3</c:v>
                </c:pt>
                <c:pt idx="65">
                  <c:v>5.0959514618786894E-3</c:v>
                </c:pt>
                <c:pt idx="66">
                  <c:v>4.9799534447320104E-3</c:v>
                </c:pt>
                <c:pt idx="67">
                  <c:v>4.8665958648191898E-3</c:v>
                </c:pt>
                <c:pt idx="68">
                  <c:v>4.7558186184510909E-3</c:v>
                </c:pt>
                <c:pt idx="69">
                  <c:v>4.6475629700648557E-3</c:v>
                </c:pt>
                <c:pt idx="70">
                  <c:v>4.5417715210834819E-3</c:v>
                </c:pt>
                <c:pt idx="71">
                  <c:v>4.4383881794798352E-3</c:v>
                </c:pt>
                <c:pt idx="72">
                  <c:v>4.3373581300379938E-3</c:v>
                </c:pt>
                <c:pt idx="73">
                  <c:v>4.2386278052883863E-3</c:v>
                </c:pt>
                <c:pt idx="74">
                  <c:v>4.142144857105956E-3</c:v>
                </c:pt>
                <c:pt idx="75">
                  <c:v>4.0478581289548066E-3</c:v>
                </c:pt>
                <c:pt idx="76">
                  <c:v>3.9557176287631224E-3</c:v>
                </c:pt>
                <c:pt idx="77">
                  <c:v>3.8656745024183703E-3</c:v>
                </c:pt>
                <c:pt idx="78">
                  <c:v>3.7776810078630207E-3</c:v>
                </c:pt>
                <c:pt idx="79">
                  <c:v>3.6916904897815739E-3</c:v>
                </c:pt>
                <c:pt idx="80">
                  <c:v>3.6076573548632362E-3</c:v>
                </c:pt>
                <c:pt idx="81">
                  <c:v>3.5255370476273695E-3</c:v>
                </c:pt>
                <c:pt idx="82">
                  <c:v>3.445286026800054E-3</c:v>
                </c:pt>
                <c:pt idx="83">
                  <c:v>3.3668617422280001E-3</c:v>
                </c:pt>
                <c:pt idx="84">
                  <c:v>3.2902226123172618E-3</c:v>
                </c:pt>
                <c:pt idx="85">
                  <c:v>3.2153280019869834E-3</c:v>
                </c:pt>
                <c:pt idx="86">
                  <c:v>3.1421382011231902E-3</c:v>
                </c:pt>
                <c:pt idx="87">
                  <c:v>3.0706144035246297E-3</c:v>
                </c:pt>
                <c:pt idx="88">
                  <c:v>3.0007186863272306E-3</c:v>
                </c:pt>
                <c:pt idx="89">
                  <c:v>2.9324139898967427E-3</c:v>
                </c:pt>
                <c:pt idx="90">
                  <c:v>2.8656640981785664E-3</c:v>
                </c:pt>
                <c:pt idx="91">
                  <c:v>2.8004336194968893E-3</c:v>
                </c:pt>
                <c:pt idx="92">
                  <c:v>2.7366879677882539E-3</c:v>
                </c:pt>
                <c:pt idx="93">
                  <c:v>2.6743933442646695E-3</c:v>
                </c:pt>
                <c:pt idx="94">
                  <c:v>2.6135167194919484E-3</c:v>
                </c:pt>
                <c:pt idx="95">
                  <c:v>2.5540258158778251E-3</c:v>
                </c:pt>
                <c:pt idx="96">
                  <c:v>2.4958890905578679E-3</c:v>
                </c:pt>
                <c:pt idx="97">
                  <c:v>2.4390757186707468E-3</c:v>
                </c:pt>
                <c:pt idx="98">
                  <c:v>2.3835555770145289E-3</c:v>
                </c:pt>
                <c:pt idx="99">
                  <c:v>2.3292992280754543E-3</c:v>
                </c:pt>
                <c:pt idx="100">
                  <c:v>2.2762779044188663E-3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EC8-45F6-A284-A8AB40C6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18352"/>
        <c:axId val="1"/>
      </c:lineChart>
      <c:catAx>
        <c:axId val="54261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015105740181272"/>
              <c:y val="0.72727272727272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3.2225579053373615E-2"/>
              <c:y val="0.153939393939393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42618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7275464968717E-2"/>
          <c:y val="4.615391549566631E-2"/>
          <c:w val="0.82769856408917708"/>
          <c:h val="0.7538472864292163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Normal!$M$2:$M$202</c:f>
              <c:numCache>
                <c:formatCode>0.0</c:formatCode>
                <c:ptCount val="201"/>
                <c:pt idx="0">
                  <c:v>-10</c:v>
                </c:pt>
                <c:pt idx="1">
                  <c:v>-9.9</c:v>
                </c:pt>
                <c:pt idx="2">
                  <c:v>-9.8000000000000007</c:v>
                </c:pt>
                <c:pt idx="3">
                  <c:v>-9.7000000000000011</c:v>
                </c:pt>
                <c:pt idx="4">
                  <c:v>-9.6000000000000014</c:v>
                </c:pt>
                <c:pt idx="5">
                  <c:v>-9.5000000000000018</c:v>
                </c:pt>
                <c:pt idx="6">
                  <c:v>-9.4000000000000021</c:v>
                </c:pt>
                <c:pt idx="7">
                  <c:v>-9.3000000000000025</c:v>
                </c:pt>
                <c:pt idx="8">
                  <c:v>-9.2000000000000028</c:v>
                </c:pt>
                <c:pt idx="9">
                  <c:v>-9.1000000000000032</c:v>
                </c:pt>
                <c:pt idx="10">
                  <c:v>-9.0000000000000036</c:v>
                </c:pt>
                <c:pt idx="11">
                  <c:v>-8.9000000000000039</c:v>
                </c:pt>
                <c:pt idx="12">
                  <c:v>-8.8000000000000043</c:v>
                </c:pt>
                <c:pt idx="13">
                  <c:v>-8.7000000000000046</c:v>
                </c:pt>
                <c:pt idx="14">
                  <c:v>-8.600000000000005</c:v>
                </c:pt>
                <c:pt idx="15">
                  <c:v>-8.5000000000000053</c:v>
                </c:pt>
                <c:pt idx="16">
                  <c:v>-8.4000000000000057</c:v>
                </c:pt>
                <c:pt idx="17">
                  <c:v>-8.300000000000006</c:v>
                </c:pt>
                <c:pt idx="18">
                  <c:v>-8.2000000000000064</c:v>
                </c:pt>
                <c:pt idx="19">
                  <c:v>-8.1000000000000068</c:v>
                </c:pt>
                <c:pt idx="20">
                  <c:v>-8.0000000000000071</c:v>
                </c:pt>
                <c:pt idx="21">
                  <c:v>-7.9000000000000075</c:v>
                </c:pt>
                <c:pt idx="22">
                  <c:v>-7.8000000000000078</c:v>
                </c:pt>
                <c:pt idx="23">
                  <c:v>-7.7000000000000082</c:v>
                </c:pt>
                <c:pt idx="24">
                  <c:v>-7.6000000000000085</c:v>
                </c:pt>
                <c:pt idx="25">
                  <c:v>-7.5000000000000089</c:v>
                </c:pt>
                <c:pt idx="26">
                  <c:v>-7.4000000000000092</c:v>
                </c:pt>
                <c:pt idx="27">
                  <c:v>-7.3000000000000096</c:v>
                </c:pt>
                <c:pt idx="28">
                  <c:v>-7.2000000000000099</c:v>
                </c:pt>
                <c:pt idx="29">
                  <c:v>-7.1000000000000103</c:v>
                </c:pt>
                <c:pt idx="30">
                  <c:v>-7.0000000000000107</c:v>
                </c:pt>
                <c:pt idx="31">
                  <c:v>-6.900000000000011</c:v>
                </c:pt>
                <c:pt idx="32">
                  <c:v>-6.8000000000000114</c:v>
                </c:pt>
                <c:pt idx="33">
                  <c:v>-6.7000000000000117</c:v>
                </c:pt>
                <c:pt idx="34">
                  <c:v>-6.6000000000000121</c:v>
                </c:pt>
                <c:pt idx="35">
                  <c:v>-6.5000000000000124</c:v>
                </c:pt>
                <c:pt idx="36">
                  <c:v>-6.4000000000000128</c:v>
                </c:pt>
                <c:pt idx="37">
                  <c:v>-6.3000000000000131</c:v>
                </c:pt>
                <c:pt idx="38">
                  <c:v>-6.2000000000000135</c:v>
                </c:pt>
                <c:pt idx="39">
                  <c:v>-6.1000000000000139</c:v>
                </c:pt>
                <c:pt idx="40">
                  <c:v>-6.0000000000000142</c:v>
                </c:pt>
                <c:pt idx="41">
                  <c:v>-5.9000000000000146</c:v>
                </c:pt>
                <c:pt idx="42">
                  <c:v>-5.8000000000000149</c:v>
                </c:pt>
                <c:pt idx="43">
                  <c:v>-5.7000000000000153</c:v>
                </c:pt>
                <c:pt idx="44">
                  <c:v>-5.6000000000000156</c:v>
                </c:pt>
                <c:pt idx="45">
                  <c:v>-5.500000000000016</c:v>
                </c:pt>
                <c:pt idx="46">
                  <c:v>-5.4000000000000163</c:v>
                </c:pt>
                <c:pt idx="47">
                  <c:v>-5.3000000000000167</c:v>
                </c:pt>
                <c:pt idx="48">
                  <c:v>-5.2000000000000171</c:v>
                </c:pt>
                <c:pt idx="49">
                  <c:v>-5.1000000000000174</c:v>
                </c:pt>
                <c:pt idx="50">
                  <c:v>-5.0000000000000178</c:v>
                </c:pt>
                <c:pt idx="51">
                  <c:v>-4.9000000000000181</c:v>
                </c:pt>
                <c:pt idx="52">
                  <c:v>-4.8000000000000185</c:v>
                </c:pt>
                <c:pt idx="53">
                  <c:v>-4.7000000000000188</c:v>
                </c:pt>
                <c:pt idx="54">
                  <c:v>-4.6000000000000192</c:v>
                </c:pt>
                <c:pt idx="55">
                  <c:v>-4.5000000000000195</c:v>
                </c:pt>
                <c:pt idx="56">
                  <c:v>-4.4000000000000199</c:v>
                </c:pt>
                <c:pt idx="57">
                  <c:v>-4.3000000000000203</c:v>
                </c:pt>
                <c:pt idx="58">
                  <c:v>-4.2000000000000206</c:v>
                </c:pt>
                <c:pt idx="59">
                  <c:v>-4.100000000000021</c:v>
                </c:pt>
                <c:pt idx="60">
                  <c:v>-4.0000000000000213</c:v>
                </c:pt>
                <c:pt idx="61">
                  <c:v>-3.9000000000000212</c:v>
                </c:pt>
                <c:pt idx="62">
                  <c:v>-3.8000000000000211</c:v>
                </c:pt>
                <c:pt idx="63">
                  <c:v>-3.700000000000021</c:v>
                </c:pt>
                <c:pt idx="64">
                  <c:v>-3.600000000000021</c:v>
                </c:pt>
                <c:pt idx="65">
                  <c:v>-3.5000000000000209</c:v>
                </c:pt>
                <c:pt idx="66">
                  <c:v>-3.4000000000000208</c:v>
                </c:pt>
                <c:pt idx="67">
                  <c:v>-3.3000000000000207</c:v>
                </c:pt>
                <c:pt idx="68">
                  <c:v>-3.2000000000000206</c:v>
                </c:pt>
                <c:pt idx="69">
                  <c:v>-3.1000000000000205</c:v>
                </c:pt>
                <c:pt idx="70">
                  <c:v>-3.0000000000000204</c:v>
                </c:pt>
                <c:pt idx="71">
                  <c:v>-2.9000000000000203</c:v>
                </c:pt>
                <c:pt idx="72">
                  <c:v>-2.8000000000000203</c:v>
                </c:pt>
                <c:pt idx="73">
                  <c:v>-2.7000000000000202</c:v>
                </c:pt>
                <c:pt idx="74">
                  <c:v>-2.6000000000000201</c:v>
                </c:pt>
                <c:pt idx="75">
                  <c:v>-2.50000000000002</c:v>
                </c:pt>
                <c:pt idx="76">
                  <c:v>-2.4000000000000199</c:v>
                </c:pt>
                <c:pt idx="77">
                  <c:v>-2.3000000000000198</c:v>
                </c:pt>
                <c:pt idx="78">
                  <c:v>-2.2000000000000197</c:v>
                </c:pt>
                <c:pt idx="79">
                  <c:v>-2.1000000000000196</c:v>
                </c:pt>
                <c:pt idx="80">
                  <c:v>-2.0000000000000195</c:v>
                </c:pt>
                <c:pt idx="81">
                  <c:v>-1.9000000000000195</c:v>
                </c:pt>
                <c:pt idx="82">
                  <c:v>-1.8000000000000194</c:v>
                </c:pt>
                <c:pt idx="83">
                  <c:v>-1.7000000000000193</c:v>
                </c:pt>
                <c:pt idx="84">
                  <c:v>-1.6000000000000192</c:v>
                </c:pt>
                <c:pt idx="85">
                  <c:v>-1.5000000000000191</c:v>
                </c:pt>
                <c:pt idx="86">
                  <c:v>-1.400000000000019</c:v>
                </c:pt>
                <c:pt idx="87">
                  <c:v>-1.3000000000000189</c:v>
                </c:pt>
                <c:pt idx="88">
                  <c:v>-1.2000000000000188</c:v>
                </c:pt>
                <c:pt idx="89">
                  <c:v>-1.1000000000000187</c:v>
                </c:pt>
                <c:pt idx="90">
                  <c:v>-1.0000000000000187</c:v>
                </c:pt>
                <c:pt idx="91">
                  <c:v>-0.90000000000001867</c:v>
                </c:pt>
                <c:pt idx="92">
                  <c:v>-0.8000000000000187</c:v>
                </c:pt>
                <c:pt idx="93">
                  <c:v>-0.70000000000001872</c:v>
                </c:pt>
                <c:pt idx="94">
                  <c:v>-0.60000000000001874</c:v>
                </c:pt>
                <c:pt idx="95">
                  <c:v>-0.50000000000001876</c:v>
                </c:pt>
                <c:pt idx="96">
                  <c:v>-0.40000000000001878</c:v>
                </c:pt>
                <c:pt idx="97">
                  <c:v>-0.30000000000001881</c:v>
                </c:pt>
                <c:pt idx="98">
                  <c:v>-0.2000000000000188</c:v>
                </c:pt>
                <c:pt idx="99">
                  <c:v>-0.1000000000000188</c:v>
                </c:pt>
                <c:pt idx="100">
                  <c:v>-1.8790524691780774E-14</c:v>
                </c:pt>
                <c:pt idx="101">
                  <c:v>9.9999999999981215E-2</c:v>
                </c:pt>
                <c:pt idx="102">
                  <c:v>0.19999999999998122</c:v>
                </c:pt>
                <c:pt idx="103">
                  <c:v>0.29999999999998123</c:v>
                </c:pt>
                <c:pt idx="104">
                  <c:v>0.39999999999998126</c:v>
                </c:pt>
                <c:pt idx="105">
                  <c:v>0.49999999999998124</c:v>
                </c:pt>
                <c:pt idx="106">
                  <c:v>0.59999999999998122</c:v>
                </c:pt>
                <c:pt idx="107">
                  <c:v>0.69999999999998119</c:v>
                </c:pt>
                <c:pt idx="108">
                  <c:v>0.79999999999998117</c:v>
                </c:pt>
                <c:pt idx="109">
                  <c:v>0.89999999999998115</c:v>
                </c:pt>
                <c:pt idx="110">
                  <c:v>0.99999999999998113</c:v>
                </c:pt>
                <c:pt idx="111">
                  <c:v>1.0999999999999812</c:v>
                </c:pt>
                <c:pt idx="112">
                  <c:v>1.1999999999999813</c:v>
                </c:pt>
                <c:pt idx="113">
                  <c:v>1.2999999999999814</c:v>
                </c:pt>
                <c:pt idx="114">
                  <c:v>1.3999999999999815</c:v>
                </c:pt>
                <c:pt idx="115">
                  <c:v>1.4999999999999816</c:v>
                </c:pt>
                <c:pt idx="116">
                  <c:v>1.5999999999999817</c:v>
                </c:pt>
                <c:pt idx="117">
                  <c:v>1.6999999999999817</c:v>
                </c:pt>
                <c:pt idx="118">
                  <c:v>1.7999999999999818</c:v>
                </c:pt>
                <c:pt idx="119">
                  <c:v>1.8999999999999819</c:v>
                </c:pt>
                <c:pt idx="120">
                  <c:v>1.999999999999982</c:v>
                </c:pt>
                <c:pt idx="121">
                  <c:v>2.0999999999999819</c:v>
                </c:pt>
                <c:pt idx="122">
                  <c:v>2.199999999999982</c:v>
                </c:pt>
                <c:pt idx="123">
                  <c:v>2.2999999999999821</c:v>
                </c:pt>
                <c:pt idx="124">
                  <c:v>2.3999999999999821</c:v>
                </c:pt>
                <c:pt idx="125">
                  <c:v>2.4999999999999822</c:v>
                </c:pt>
                <c:pt idx="126">
                  <c:v>2.5999999999999823</c:v>
                </c:pt>
                <c:pt idx="127">
                  <c:v>2.6999999999999824</c:v>
                </c:pt>
                <c:pt idx="128">
                  <c:v>2.7999999999999825</c:v>
                </c:pt>
                <c:pt idx="129">
                  <c:v>2.8999999999999826</c:v>
                </c:pt>
                <c:pt idx="130">
                  <c:v>2.9999999999999827</c:v>
                </c:pt>
                <c:pt idx="131">
                  <c:v>3.0999999999999828</c:v>
                </c:pt>
                <c:pt idx="132">
                  <c:v>3.1999999999999829</c:v>
                </c:pt>
                <c:pt idx="133">
                  <c:v>3.2999999999999829</c:v>
                </c:pt>
                <c:pt idx="134">
                  <c:v>3.399999999999983</c:v>
                </c:pt>
                <c:pt idx="135">
                  <c:v>3.4999999999999831</c:v>
                </c:pt>
                <c:pt idx="136">
                  <c:v>3.5999999999999832</c:v>
                </c:pt>
                <c:pt idx="137">
                  <c:v>3.6999999999999833</c:v>
                </c:pt>
                <c:pt idx="138">
                  <c:v>3.7999999999999834</c:v>
                </c:pt>
                <c:pt idx="139">
                  <c:v>3.8999999999999835</c:v>
                </c:pt>
                <c:pt idx="140">
                  <c:v>3.9999999999999836</c:v>
                </c:pt>
                <c:pt idx="141">
                  <c:v>4.0999999999999837</c:v>
                </c:pt>
                <c:pt idx="142">
                  <c:v>4.1999999999999833</c:v>
                </c:pt>
                <c:pt idx="143">
                  <c:v>4.2999999999999829</c:v>
                </c:pt>
                <c:pt idx="144">
                  <c:v>4.3999999999999826</c:v>
                </c:pt>
                <c:pt idx="145">
                  <c:v>4.4999999999999822</c:v>
                </c:pt>
                <c:pt idx="146">
                  <c:v>4.5999999999999819</c:v>
                </c:pt>
                <c:pt idx="147">
                  <c:v>4.6999999999999815</c:v>
                </c:pt>
                <c:pt idx="148">
                  <c:v>4.7999999999999812</c:v>
                </c:pt>
                <c:pt idx="149">
                  <c:v>4.8999999999999808</c:v>
                </c:pt>
                <c:pt idx="150">
                  <c:v>4.9999999999999805</c:v>
                </c:pt>
                <c:pt idx="151">
                  <c:v>5.0999999999999801</c:v>
                </c:pt>
                <c:pt idx="152">
                  <c:v>5.1999999999999797</c:v>
                </c:pt>
                <c:pt idx="153">
                  <c:v>5.2999999999999794</c:v>
                </c:pt>
                <c:pt idx="154">
                  <c:v>5.399999999999979</c:v>
                </c:pt>
                <c:pt idx="155">
                  <c:v>5.4999999999999787</c:v>
                </c:pt>
                <c:pt idx="156">
                  <c:v>5.5999999999999783</c:v>
                </c:pt>
                <c:pt idx="157">
                  <c:v>5.699999999999978</c:v>
                </c:pt>
                <c:pt idx="158">
                  <c:v>5.7999999999999776</c:v>
                </c:pt>
                <c:pt idx="159">
                  <c:v>5.8999999999999773</c:v>
                </c:pt>
                <c:pt idx="160">
                  <c:v>5.9999999999999769</c:v>
                </c:pt>
                <c:pt idx="161">
                  <c:v>6.0999999999999766</c:v>
                </c:pt>
                <c:pt idx="162">
                  <c:v>6.1999999999999762</c:v>
                </c:pt>
                <c:pt idx="163">
                  <c:v>6.2999999999999758</c:v>
                </c:pt>
                <c:pt idx="164">
                  <c:v>6.3999999999999755</c:v>
                </c:pt>
                <c:pt idx="165">
                  <c:v>6.4999999999999751</c:v>
                </c:pt>
                <c:pt idx="166">
                  <c:v>6.5999999999999748</c:v>
                </c:pt>
                <c:pt idx="167">
                  <c:v>6.6999999999999744</c:v>
                </c:pt>
                <c:pt idx="168">
                  <c:v>6.7999999999999741</c:v>
                </c:pt>
                <c:pt idx="169">
                  <c:v>6.8999999999999737</c:v>
                </c:pt>
                <c:pt idx="170">
                  <c:v>6.9999999999999734</c:v>
                </c:pt>
                <c:pt idx="171">
                  <c:v>7.099999999999973</c:v>
                </c:pt>
                <c:pt idx="172">
                  <c:v>7.1999999999999726</c:v>
                </c:pt>
                <c:pt idx="173">
                  <c:v>7.2999999999999723</c:v>
                </c:pt>
                <c:pt idx="174">
                  <c:v>7.3999999999999719</c:v>
                </c:pt>
                <c:pt idx="175">
                  <c:v>7.4999999999999716</c:v>
                </c:pt>
                <c:pt idx="176">
                  <c:v>7.5999999999999712</c:v>
                </c:pt>
                <c:pt idx="177">
                  <c:v>7.6999999999999709</c:v>
                </c:pt>
                <c:pt idx="178">
                  <c:v>7.7999999999999705</c:v>
                </c:pt>
                <c:pt idx="179">
                  <c:v>7.8999999999999702</c:v>
                </c:pt>
                <c:pt idx="180">
                  <c:v>7.9999999999999698</c:v>
                </c:pt>
                <c:pt idx="181">
                  <c:v>8.0999999999999694</c:v>
                </c:pt>
                <c:pt idx="182">
                  <c:v>8.1999999999999691</c:v>
                </c:pt>
                <c:pt idx="183">
                  <c:v>8.2999999999999687</c:v>
                </c:pt>
                <c:pt idx="184">
                  <c:v>8.3999999999999684</c:v>
                </c:pt>
                <c:pt idx="185">
                  <c:v>8.499999999999968</c:v>
                </c:pt>
                <c:pt idx="186">
                  <c:v>8.5999999999999677</c:v>
                </c:pt>
                <c:pt idx="187">
                  <c:v>8.6999999999999673</c:v>
                </c:pt>
                <c:pt idx="188">
                  <c:v>8.799999999999967</c:v>
                </c:pt>
                <c:pt idx="189">
                  <c:v>8.8999999999999666</c:v>
                </c:pt>
                <c:pt idx="190">
                  <c:v>8.9999999999999662</c:v>
                </c:pt>
                <c:pt idx="191">
                  <c:v>9.0999999999999659</c:v>
                </c:pt>
                <c:pt idx="192">
                  <c:v>9.1999999999999655</c:v>
                </c:pt>
                <c:pt idx="193">
                  <c:v>9.2999999999999652</c:v>
                </c:pt>
                <c:pt idx="194">
                  <c:v>9.3999999999999648</c:v>
                </c:pt>
                <c:pt idx="195">
                  <c:v>9.4999999999999645</c:v>
                </c:pt>
                <c:pt idx="196">
                  <c:v>9.5999999999999641</c:v>
                </c:pt>
                <c:pt idx="197">
                  <c:v>9.6999999999999638</c:v>
                </c:pt>
                <c:pt idx="198">
                  <c:v>9.7999999999999634</c:v>
                </c:pt>
                <c:pt idx="199">
                  <c:v>9.8999999999999631</c:v>
                </c:pt>
                <c:pt idx="200">
                  <c:v>9.9999999999999627</c:v>
                </c:pt>
              </c:numCache>
            </c:numRef>
          </c:cat>
          <c:val>
            <c:numRef>
              <c:f>Normal!$O$2:$O$202</c:f>
              <c:numCache>
                <c:formatCode>0.00000</c:formatCode>
                <c:ptCount val="201"/>
                <c:pt idx="0">
                  <c:v>2.8665157187919333E-7</c:v>
                </c:pt>
                <c:pt idx="1">
                  <c:v>8.4415836084139376E-8</c:v>
                </c:pt>
                <c:pt idx="2">
                  <c:v>1.0811586862698563E-7</c:v>
                </c:pt>
                <c:pt idx="3">
                  <c:v>1.3812409541887436E-7</c:v>
                </c:pt>
                <c:pt idx="4">
                  <c:v>1.760207799663966E-7</c:v>
                </c:pt>
                <c:pt idx="5">
                  <c:v>2.2375509059310816E-7</c:v>
                </c:pt>
                <c:pt idx="6">
                  <c:v>2.83724211348575E-7</c:v>
                </c:pt>
                <c:pt idx="7">
                  <c:v>3.5886769045418031E-7</c:v>
                </c:pt>
                <c:pt idx="8">
                  <c:v>4.5277955813138063E-7</c:v>
                </c:pt>
                <c:pt idx="9">
                  <c:v>5.6984107713599947E-7</c:v>
                </c:pt>
                <c:pt idx="10">
                  <c:v>7.1537734509119649E-7</c:v>
                </c:pt>
                <c:pt idx="11">
                  <c:v>8.958413452417897E-7</c:v>
                </c:pt>
                <c:pt idx="12">
                  <c:v>1.1190294377319726E-6</c:v>
                </c:pt>
                <c:pt idx="13">
                  <c:v>1.3943326916301743E-6</c:v>
                </c:pt>
                <c:pt idx="14">
                  <c:v>1.7330288716577367E-6</c:v>
                </c:pt>
                <c:pt idx="15">
                  <c:v>2.1486203039425788E-6</c:v>
                </c:pt>
                <c:pt idx="16">
                  <c:v>2.6572232409718799E-6</c:v>
                </c:pt>
                <c:pt idx="17">
                  <c:v>3.2780147137458651E-6</c:v>
                </c:pt>
                <c:pt idx="18">
                  <c:v>4.0337431828944229E-6</c:v>
                </c:pt>
                <c:pt idx="19">
                  <c:v>4.9513095614946026E-6</c:v>
                </c:pt>
                <c:pt idx="20">
                  <c:v>6.0624253590783369E-6</c:v>
                </c:pt>
                <c:pt idx="21">
                  <c:v>7.4043547646674302E-6</c:v>
                </c:pt>
                <c:pt idx="22">
                  <c:v>9.0207474198150567E-6</c:v>
                </c:pt>
                <c:pt idx="23">
                  <c:v>1.0962568401319618E-5</c:v>
                </c:pt>
                <c:pt idx="24">
                  <c:v>1.3289131506197195E-5</c:v>
                </c:pt>
                <c:pt idx="25">
                  <c:v>1.6069241275683621E-5</c:v>
                </c:pt>
                <c:pt idx="26">
                  <c:v>1.9382448276584037E-5</c:v>
                </c:pt>
                <c:pt idx="27">
                  <c:v>2.3320420943095783E-5</c:v>
                </c:pt>
                <c:pt idx="28">
                  <c:v>2.7988435737048335E-5</c:v>
                </c:pt>
                <c:pt idx="29">
                  <c:v>3.3506985478098635E-5</c:v>
                </c:pt>
                <c:pt idx="30">
                  <c:v>4.0013503399891092E-5</c:v>
                </c:pt>
                <c:pt idx="31">
                  <c:v>4.766419778065139E-5</c:v>
                </c:pt>
                <c:pt idx="32">
                  <c:v>5.6635988860702282E-5</c:v>
                </c:pt>
                <c:pt idx="33">
                  <c:v>6.7128536187138755E-5</c:v>
                </c:pt>
                <c:pt idx="34">
                  <c:v>7.9366340519754306E-5</c:v>
                </c:pt>
                <c:pt idx="35">
                  <c:v>9.36009000069875E-5</c:v>
                </c:pt>
                <c:pt idx="36">
                  <c:v>1.1011289552507726E-4</c:v>
                </c:pt>
                <c:pt idx="37">
                  <c:v>1.2921437491271079E-4</c:v>
                </c:pt>
                <c:pt idx="38">
                  <c:v>1.5125090038979128E-4</c:v>
                </c:pt>
                <c:pt idx="39">
                  <c:v>1.766036178043371E-4</c:v>
                </c:pt>
                <c:pt idx="40">
                  <c:v>2.0569120060739032E-4</c:v>
                </c:pt>
                <c:pt idx="41">
                  <c:v>2.3897161573476931E-4</c:v>
                </c:pt>
                <c:pt idx="42">
                  <c:v>2.7694365301916303E-4</c:v>
                </c:pt>
                <c:pt idx="43">
                  <c:v>3.2014815452919491E-4</c:v>
                </c:pt>
                <c:pt idx="44">
                  <c:v>3.6916887551468117E-4</c:v>
                </c:pt>
                <c:pt idx="45">
                  <c:v>4.2463290462661438E-4</c:v>
                </c:pt>
                <c:pt idx="46">
                  <c:v>4.8721056798609573E-4</c:v>
                </c:pt>
                <c:pt idx="47">
                  <c:v>5.5761473971762494E-4</c:v>
                </c:pt>
                <c:pt idx="48">
                  <c:v>6.3659948096042845E-4</c:v>
                </c:pt>
                <c:pt idx="49">
                  <c:v>7.2495793034791766E-4</c:v>
                </c:pt>
                <c:pt idx="50">
                  <c:v>8.2351937170942191E-4</c:v>
                </c:pt>
                <c:pt idx="51">
                  <c:v>9.3314540949526129E-4</c:v>
                </c:pt>
                <c:pt idx="52">
                  <c:v>1.0547251893246855E-3</c:v>
                </c:pt>
                <c:pt idx="53">
                  <c:v>1.1891696102424194E-3</c:v>
                </c:pt>
                <c:pt idx="54">
                  <c:v>1.3374044868371925E-3</c:v>
                </c:pt>
                <c:pt idx="55">
                  <c:v>1.5003626333688538E-3</c:v>
                </c:pt>
                <c:pt idx="56">
                  <c:v>1.6789748584538668E-3</c:v>
                </c:pt>
                <c:pt idx="57">
                  <c:v>1.8741598775918519E-3</c:v>
                </c:pt>
                <c:pt idx="58">
                  <c:v>2.0868131717259909E-3</c:v>
                </c:pt>
                <c:pt idx="59">
                  <c:v>2.3177948428877819E-3</c:v>
                </c:pt>
                <c:pt idx="60">
                  <c:v>2.5679165424747456E-3</c:v>
                </c:pt>
                <c:pt idx="61">
                  <c:v>2.8379275734593742E-3</c:v>
                </c:pt>
                <c:pt idx="62">
                  <c:v>3.1285002943631027E-3</c:v>
                </c:pt>
                <c:pt idx="63">
                  <c:v>3.4402149796118366E-3</c:v>
                </c:pt>
                <c:pt idx="64">
                  <c:v>3.7735443173120276E-3</c:v>
                </c:pt>
                <c:pt idx="65">
                  <c:v>4.1288377508912066E-3</c:v>
                </c:pt>
                <c:pt idx="66">
                  <c:v>4.5063058947258788E-3</c:v>
                </c:pt>
                <c:pt idx="67">
                  <c:v>4.9060052751049715E-3</c:v>
                </c:pt>
                <c:pt idx="68">
                  <c:v>5.3278236659098296E-3</c:v>
                </c:pt>
                <c:pt idx="69">
                  <c:v>5.7714663025009091E-3</c:v>
                </c:pt>
                <c:pt idx="70">
                  <c:v>6.2364432667989939E-3</c:v>
                </c:pt>
                <c:pt idx="71">
                  <c:v>6.722058340790163E-3</c:v>
                </c:pt>
                <c:pt idx="72">
                  <c:v>7.2273996241225963E-3</c:v>
                </c:pt>
                <c:pt idx="73">
                  <c:v>7.7513322036308618E-3</c:v>
                </c:pt>
                <c:pt idx="74">
                  <c:v>8.2924931482082076E-3</c:v>
                </c:pt>
                <c:pt idx="75">
                  <c:v>8.8492890812448405E-3</c:v>
                </c:pt>
                <c:pt idx="76">
                  <c:v>9.4198965548528968E-3</c:v>
                </c:pt>
                <c:pt idx="77">
                  <c:v>1.0002265415441872E-2</c:v>
                </c:pt>
                <c:pt idx="78">
                  <c:v>1.0594125309232344E-2</c:v>
                </c:pt>
                <c:pt idx="79">
                  <c:v>1.1192995429513158E-2</c:v>
                </c:pt>
                <c:pt idx="80">
                  <c:v>1.1796197555561022E-2</c:v>
                </c:pt>
                <c:pt idx="81">
                  <c:v>1.2400872377024585E-2</c:v>
                </c:pt>
                <c:pt idx="82">
                  <c:v>1.3003999038277564E-2</c:v>
                </c:pt>
                <c:pt idx="83">
                  <c:v>1.3602417775932879E-2</c:v>
                </c:pt>
                <c:pt idx="84">
                  <c:v>1.4192855460704201E-2</c:v>
                </c:pt>
                <c:pt idx="85">
                  <c:v>1.4771953793471376E-2</c:v>
                </c:pt>
                <c:pt idx="86">
                  <c:v>1.533629984620466E-2</c:v>
                </c:pt>
                <c:pt idx="87">
                  <c:v>1.5882458582791636E-2</c:v>
                </c:pt>
                <c:pt idx="88">
                  <c:v>1.6407006944208768E-2</c:v>
                </c:pt>
                <c:pt idx="89">
                  <c:v>1.6906569038272756E-2</c:v>
                </c:pt>
                <c:pt idx="90">
                  <c:v>1.7377851937640409E-2</c:v>
                </c:pt>
                <c:pt idx="91">
                  <c:v>1.7817681561933085E-2</c:v>
                </c:pt>
                <c:pt idx="92">
                  <c:v>1.822303810175574E-2</c:v>
                </c:pt>
                <c:pt idx="93">
                  <c:v>1.8591090434705027E-2</c:v>
                </c:pt>
                <c:pt idx="94">
                  <c:v>1.891922898666637E-2</c:v>
                </c:pt>
                <c:pt idx="95">
                  <c:v>1.9205096506028863E-2</c:v>
                </c:pt>
                <c:pt idx="96">
                  <c:v>1.9446616243820658E-2</c:v>
                </c:pt>
                <c:pt idx="97">
                  <c:v>1.9642017068860484E-2</c:v>
                </c:pt>
                <c:pt idx="98">
                  <c:v>1.9789855093213515E-2</c:v>
                </c:pt>
                <c:pt idx="99">
                  <c:v>1.9889031438656501E-2</c:v>
                </c:pt>
                <c:pt idx="100">
                  <c:v>1.9938805838372431E-2</c:v>
                </c:pt>
                <c:pt idx="101">
                  <c:v>1.9938805838372486E-2</c:v>
                </c:pt>
                <c:pt idx="102">
                  <c:v>1.9889031438656612E-2</c:v>
                </c:pt>
                <c:pt idx="103">
                  <c:v>1.9789855093213515E-2</c:v>
                </c:pt>
                <c:pt idx="104">
                  <c:v>1.9642017068860596E-2</c:v>
                </c:pt>
                <c:pt idx="105">
                  <c:v>1.9446616243820714E-2</c:v>
                </c:pt>
                <c:pt idx="106">
                  <c:v>1.9205096506028863E-2</c:v>
                </c:pt>
                <c:pt idx="107">
                  <c:v>1.8919228986666536E-2</c:v>
                </c:pt>
                <c:pt idx="108">
                  <c:v>1.8591090434705193E-2</c:v>
                </c:pt>
                <c:pt idx="109">
                  <c:v>1.8223038101755851E-2</c:v>
                </c:pt>
                <c:pt idx="110">
                  <c:v>1.7817681561933196E-2</c:v>
                </c:pt>
                <c:pt idx="111">
                  <c:v>1.7377851937640632E-2</c:v>
                </c:pt>
                <c:pt idx="112">
                  <c:v>1.6906569038272923E-2</c:v>
                </c:pt>
                <c:pt idx="113">
                  <c:v>1.6407006944208935E-2</c:v>
                </c:pt>
                <c:pt idx="114">
                  <c:v>1.5882458582791803E-2</c:v>
                </c:pt>
                <c:pt idx="115">
                  <c:v>1.5336299846204993E-2</c:v>
                </c:pt>
                <c:pt idx="116">
                  <c:v>1.4771953793471626E-2</c:v>
                </c:pt>
                <c:pt idx="117">
                  <c:v>1.4192855460704368E-2</c:v>
                </c:pt>
                <c:pt idx="118">
                  <c:v>1.3602417775933073E-2</c:v>
                </c:pt>
                <c:pt idx="119">
                  <c:v>1.3003999038277869E-2</c:v>
                </c:pt>
                <c:pt idx="120">
                  <c:v>1.2400872377024807E-2</c:v>
                </c:pt>
                <c:pt idx="121">
                  <c:v>1.1796197555561161E-2</c:v>
                </c:pt>
                <c:pt idx="122">
                  <c:v>1.1192995429513353E-2</c:v>
                </c:pt>
                <c:pt idx="123">
                  <c:v>1.0594125309232538E-2</c:v>
                </c:pt>
                <c:pt idx="124">
                  <c:v>1.0002265415442135E-2</c:v>
                </c:pt>
                <c:pt idx="125">
                  <c:v>9.4198965548530911E-3</c:v>
                </c:pt>
                <c:pt idx="126">
                  <c:v>8.8492890812450486E-3</c:v>
                </c:pt>
                <c:pt idx="127">
                  <c:v>8.2924931482084574E-3</c:v>
                </c:pt>
                <c:pt idx="128">
                  <c:v>7.7513322036310006E-3</c:v>
                </c:pt>
                <c:pt idx="129">
                  <c:v>7.2273996241228877E-3</c:v>
                </c:pt>
                <c:pt idx="130">
                  <c:v>6.7220583407903156E-3</c:v>
                </c:pt>
                <c:pt idx="131">
                  <c:v>6.2364432667991743E-3</c:v>
                </c:pt>
                <c:pt idx="132">
                  <c:v>5.7714663025010271E-3</c:v>
                </c:pt>
                <c:pt idx="133">
                  <c:v>5.3278236659100031E-3</c:v>
                </c:pt>
                <c:pt idx="134">
                  <c:v>4.9060052751052075E-3</c:v>
                </c:pt>
                <c:pt idx="135">
                  <c:v>4.5063058947260037E-3</c:v>
                </c:pt>
                <c:pt idx="136">
                  <c:v>4.1288377508913454E-3</c:v>
                </c:pt>
                <c:pt idx="137">
                  <c:v>3.7735443173121386E-3</c:v>
                </c:pt>
                <c:pt idx="138">
                  <c:v>3.4402149796119996E-3</c:v>
                </c:pt>
                <c:pt idx="139">
                  <c:v>3.128500294363179E-3</c:v>
                </c:pt>
                <c:pt idx="140">
                  <c:v>2.8379275734594644E-3</c:v>
                </c:pt>
                <c:pt idx="141">
                  <c:v>2.5679165424749018E-3</c:v>
                </c:pt>
                <c:pt idx="142">
                  <c:v>2.3177948428878548E-3</c:v>
                </c:pt>
                <c:pt idx="143">
                  <c:v>2.0868131717260985E-3</c:v>
                </c:pt>
                <c:pt idx="144">
                  <c:v>1.8741598775918744E-3</c:v>
                </c:pt>
                <c:pt idx="145">
                  <c:v>1.6789748584539188E-3</c:v>
                </c:pt>
                <c:pt idx="146">
                  <c:v>1.5003626333689457E-3</c:v>
                </c:pt>
                <c:pt idx="147">
                  <c:v>1.3374044868372792E-3</c:v>
                </c:pt>
                <c:pt idx="148">
                  <c:v>1.1891696102424021E-3</c:v>
                </c:pt>
                <c:pt idx="149">
                  <c:v>1.0547251893248122E-3</c:v>
                </c:pt>
                <c:pt idx="150">
                  <c:v>9.3314540949529512E-4</c:v>
                </c:pt>
                <c:pt idx="151">
                  <c:v>8.2351937170943579E-4</c:v>
                </c:pt>
                <c:pt idx="152">
                  <c:v>7.2495793034799139E-4</c:v>
                </c:pt>
                <c:pt idx="153">
                  <c:v>6.3659948096039809E-4</c:v>
                </c:pt>
                <c:pt idx="154">
                  <c:v>5.5761473971771558E-4</c:v>
                </c:pt>
                <c:pt idx="155">
                  <c:v>4.8721056798606277E-4</c:v>
                </c:pt>
                <c:pt idx="156">
                  <c:v>4.2463290462668724E-4</c:v>
                </c:pt>
                <c:pt idx="157">
                  <c:v>3.6916887551463606E-4</c:v>
                </c:pt>
                <c:pt idx="158">
                  <c:v>3.2014815452918732E-4</c:v>
                </c:pt>
                <c:pt idx="159">
                  <c:v>2.7694365301922375E-4</c:v>
                </c:pt>
                <c:pt idx="160">
                  <c:v>2.3897161573482872E-4</c:v>
                </c:pt>
                <c:pt idx="161">
                  <c:v>2.0569120060731638E-4</c:v>
                </c:pt>
                <c:pt idx="162">
                  <c:v>1.7660361780436062E-4</c:v>
                </c:pt>
                <c:pt idx="163">
                  <c:v>1.5125090038980993E-4</c:v>
                </c:pt>
                <c:pt idx="164">
                  <c:v>1.2921437491275611E-4</c:v>
                </c:pt>
                <c:pt idx="165">
                  <c:v>1.1011289552509407E-4</c:v>
                </c:pt>
                <c:pt idx="166">
                  <c:v>9.3600900006984844E-5</c:v>
                </c:pt>
                <c:pt idx="167">
                  <c:v>7.9366340519748668E-5</c:v>
                </c:pt>
                <c:pt idx="168">
                  <c:v>6.7128536187177623E-5</c:v>
                </c:pt>
                <c:pt idx="169">
                  <c:v>5.6635988860631592E-5</c:v>
                </c:pt>
                <c:pt idx="170">
                  <c:v>4.7664197780683537E-5</c:v>
                </c:pt>
                <c:pt idx="171">
                  <c:v>4.0013503399882744E-5</c:v>
                </c:pt>
                <c:pt idx="172">
                  <c:v>3.350698547810449E-5</c:v>
                </c:pt>
                <c:pt idx="173">
                  <c:v>2.7988435737036355E-5</c:v>
                </c:pt>
                <c:pt idx="174">
                  <c:v>2.3320420943107045E-5</c:v>
                </c:pt>
                <c:pt idx="175">
                  <c:v>1.9382448276594744E-5</c:v>
                </c:pt>
                <c:pt idx="176">
                  <c:v>1.6069241275729063E-5</c:v>
                </c:pt>
                <c:pt idx="177">
                  <c:v>1.3289131506111218E-5</c:v>
                </c:pt>
                <c:pt idx="178">
                  <c:v>1.0962568401384765E-5</c:v>
                </c:pt>
                <c:pt idx="179">
                  <c:v>9.020747419818953E-6</c:v>
                </c:pt>
                <c:pt idx="180">
                  <c:v>7.4043547646507335E-6</c:v>
                </c:pt>
                <c:pt idx="181">
                  <c:v>6.0624253590546573E-6</c:v>
                </c:pt>
                <c:pt idx="182">
                  <c:v>4.9513095614628355E-6</c:v>
                </c:pt>
                <c:pt idx="183">
                  <c:v>4.0337431829184922E-6</c:v>
                </c:pt>
                <c:pt idx="184">
                  <c:v>3.2780147137811966E-6</c:v>
                </c:pt>
                <c:pt idx="185">
                  <c:v>2.6572232409982632E-6</c:v>
                </c:pt>
                <c:pt idx="186">
                  <c:v>2.1486203038989515E-6</c:v>
                </c:pt>
                <c:pt idx="187">
                  <c:v>1.7330288716310704E-6</c:v>
                </c:pt>
                <c:pt idx="188">
                  <c:v>1.3943326916399101E-6</c:v>
                </c:pt>
                <c:pt idx="189">
                  <c:v>1.1190294377794174E-6</c:v>
                </c:pt>
                <c:pt idx="190">
                  <c:v>8.9584134521647485E-7</c:v>
                </c:pt>
                <c:pt idx="191">
                  <c:v>7.1537734513960061E-7</c:v>
                </c:pt>
                <c:pt idx="192">
                  <c:v>5.6984107710267295E-7</c:v>
                </c:pt>
                <c:pt idx="193">
                  <c:v>4.5277955817990545E-7</c:v>
                </c:pt>
                <c:pt idx="194">
                  <c:v>3.5886769045312406E-7</c:v>
                </c:pt>
                <c:pt idx="195">
                  <c:v>2.8372421134736925E-7</c:v>
                </c:pt>
                <c:pt idx="196">
                  <c:v>2.2375509056704601E-7</c:v>
                </c:pt>
                <c:pt idx="197">
                  <c:v>1.7602077995171328E-7</c:v>
                </c:pt>
                <c:pt idx="198">
                  <c:v>1.3812409538349613E-7</c:v>
                </c:pt>
                <c:pt idx="199">
                  <c:v>1.0811586870218548E-7</c:v>
                </c:pt>
                <c:pt idx="200">
                  <c:v>8.4415835988060905E-8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7D9-4C78-8B40-0D4EA206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359928"/>
        <c:axId val="1"/>
      </c:lineChart>
      <c:catAx>
        <c:axId val="62135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3236867130739087"/>
              <c:y val="0.77230898445386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4.0257648953301133E-2"/>
              <c:y val="0.203076923076923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21359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90045749867512E-2"/>
          <c:y val="3.8560411311053984E-2"/>
          <c:w val="0.83277659971437978"/>
          <c:h val="0.76349614395886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Weibull!$M$2:$M$103</c:f>
              <c:numCache>
                <c:formatCode>0.0</c:formatCode>
                <c:ptCount val="102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0.24000000000000002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0.39999999999999997</c:v>
                </c:pt>
                <c:pt idx="11">
                  <c:v>0.43999999999999995</c:v>
                </c:pt>
                <c:pt idx="12">
                  <c:v>0.47999999999999993</c:v>
                </c:pt>
                <c:pt idx="13">
                  <c:v>0.51999999999999991</c:v>
                </c:pt>
                <c:pt idx="14">
                  <c:v>0.55999999999999994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0.72000000000000008</c:v>
                </c:pt>
                <c:pt idx="19">
                  <c:v>0.76000000000000012</c:v>
                </c:pt>
                <c:pt idx="20">
                  <c:v>0.80000000000000016</c:v>
                </c:pt>
                <c:pt idx="21">
                  <c:v>0.84000000000000019</c:v>
                </c:pt>
                <c:pt idx="22">
                  <c:v>0.88000000000000023</c:v>
                </c:pt>
                <c:pt idx="23">
                  <c:v>0.92000000000000026</c:v>
                </c:pt>
                <c:pt idx="24">
                  <c:v>0.9600000000000003</c:v>
                </c:pt>
                <c:pt idx="25">
                  <c:v>1.0000000000000002</c:v>
                </c:pt>
                <c:pt idx="26">
                  <c:v>1.0400000000000003</c:v>
                </c:pt>
                <c:pt idx="27">
                  <c:v>1.0800000000000003</c:v>
                </c:pt>
                <c:pt idx="28">
                  <c:v>1.1200000000000003</c:v>
                </c:pt>
                <c:pt idx="29">
                  <c:v>1.1600000000000004</c:v>
                </c:pt>
                <c:pt idx="30">
                  <c:v>1.2000000000000004</c:v>
                </c:pt>
                <c:pt idx="31">
                  <c:v>1.2400000000000004</c:v>
                </c:pt>
                <c:pt idx="32">
                  <c:v>1.2800000000000005</c:v>
                </c:pt>
                <c:pt idx="33">
                  <c:v>1.3200000000000005</c:v>
                </c:pt>
                <c:pt idx="34">
                  <c:v>1.3600000000000005</c:v>
                </c:pt>
                <c:pt idx="35">
                  <c:v>1.4000000000000006</c:v>
                </c:pt>
                <c:pt idx="36">
                  <c:v>1.4400000000000006</c:v>
                </c:pt>
                <c:pt idx="37">
                  <c:v>1.4800000000000006</c:v>
                </c:pt>
                <c:pt idx="38">
                  <c:v>1.5200000000000007</c:v>
                </c:pt>
                <c:pt idx="39">
                  <c:v>1.5600000000000007</c:v>
                </c:pt>
                <c:pt idx="40">
                  <c:v>1.6000000000000008</c:v>
                </c:pt>
                <c:pt idx="41">
                  <c:v>1.6400000000000008</c:v>
                </c:pt>
                <c:pt idx="42">
                  <c:v>1.6800000000000008</c:v>
                </c:pt>
                <c:pt idx="43">
                  <c:v>1.7200000000000009</c:v>
                </c:pt>
                <c:pt idx="44">
                  <c:v>1.7600000000000009</c:v>
                </c:pt>
                <c:pt idx="45">
                  <c:v>1.8000000000000009</c:v>
                </c:pt>
                <c:pt idx="46">
                  <c:v>1.840000000000001</c:v>
                </c:pt>
                <c:pt idx="47">
                  <c:v>1.880000000000001</c:v>
                </c:pt>
                <c:pt idx="48">
                  <c:v>1.920000000000001</c:v>
                </c:pt>
                <c:pt idx="49">
                  <c:v>1.9600000000000011</c:v>
                </c:pt>
                <c:pt idx="50">
                  <c:v>2.0000000000000009</c:v>
                </c:pt>
                <c:pt idx="51">
                  <c:v>2.0400000000000009</c:v>
                </c:pt>
                <c:pt idx="52">
                  <c:v>2.080000000000001</c:v>
                </c:pt>
                <c:pt idx="53">
                  <c:v>2.120000000000001</c:v>
                </c:pt>
                <c:pt idx="54">
                  <c:v>2.160000000000001</c:v>
                </c:pt>
                <c:pt idx="55">
                  <c:v>2.2000000000000011</c:v>
                </c:pt>
                <c:pt idx="56">
                  <c:v>2.2400000000000011</c:v>
                </c:pt>
                <c:pt idx="57">
                  <c:v>2.2800000000000011</c:v>
                </c:pt>
                <c:pt idx="58">
                  <c:v>2.3200000000000012</c:v>
                </c:pt>
                <c:pt idx="59">
                  <c:v>2.3600000000000012</c:v>
                </c:pt>
                <c:pt idx="60">
                  <c:v>2.4000000000000012</c:v>
                </c:pt>
                <c:pt idx="61">
                  <c:v>2.4400000000000013</c:v>
                </c:pt>
                <c:pt idx="62">
                  <c:v>2.4800000000000013</c:v>
                </c:pt>
                <c:pt idx="63">
                  <c:v>2.5200000000000014</c:v>
                </c:pt>
                <c:pt idx="64">
                  <c:v>2.5600000000000014</c:v>
                </c:pt>
                <c:pt idx="65">
                  <c:v>2.6000000000000014</c:v>
                </c:pt>
                <c:pt idx="66">
                  <c:v>2.6400000000000015</c:v>
                </c:pt>
                <c:pt idx="67">
                  <c:v>2.6800000000000015</c:v>
                </c:pt>
                <c:pt idx="68">
                  <c:v>2.7200000000000015</c:v>
                </c:pt>
                <c:pt idx="69">
                  <c:v>2.7600000000000016</c:v>
                </c:pt>
                <c:pt idx="70">
                  <c:v>2.8000000000000016</c:v>
                </c:pt>
                <c:pt idx="71">
                  <c:v>2.8400000000000016</c:v>
                </c:pt>
                <c:pt idx="72">
                  <c:v>2.8800000000000017</c:v>
                </c:pt>
                <c:pt idx="73">
                  <c:v>2.9200000000000017</c:v>
                </c:pt>
                <c:pt idx="74">
                  <c:v>2.9600000000000017</c:v>
                </c:pt>
                <c:pt idx="75">
                  <c:v>3.0000000000000018</c:v>
                </c:pt>
                <c:pt idx="76">
                  <c:v>3.0400000000000018</c:v>
                </c:pt>
                <c:pt idx="77">
                  <c:v>3.0800000000000018</c:v>
                </c:pt>
                <c:pt idx="78">
                  <c:v>3.1200000000000019</c:v>
                </c:pt>
                <c:pt idx="79">
                  <c:v>3.1600000000000019</c:v>
                </c:pt>
                <c:pt idx="80">
                  <c:v>3.200000000000002</c:v>
                </c:pt>
                <c:pt idx="81">
                  <c:v>3.240000000000002</c:v>
                </c:pt>
                <c:pt idx="82">
                  <c:v>3.280000000000002</c:v>
                </c:pt>
                <c:pt idx="83">
                  <c:v>3.3200000000000021</c:v>
                </c:pt>
                <c:pt idx="84">
                  <c:v>3.3600000000000021</c:v>
                </c:pt>
                <c:pt idx="85">
                  <c:v>3.4000000000000021</c:v>
                </c:pt>
                <c:pt idx="86">
                  <c:v>3.4400000000000022</c:v>
                </c:pt>
                <c:pt idx="87">
                  <c:v>3.4800000000000022</c:v>
                </c:pt>
                <c:pt idx="88">
                  <c:v>3.5200000000000022</c:v>
                </c:pt>
                <c:pt idx="89">
                  <c:v>3.5600000000000023</c:v>
                </c:pt>
                <c:pt idx="90">
                  <c:v>3.6000000000000023</c:v>
                </c:pt>
                <c:pt idx="91">
                  <c:v>3.6400000000000023</c:v>
                </c:pt>
                <c:pt idx="92">
                  <c:v>3.6800000000000024</c:v>
                </c:pt>
                <c:pt idx="93">
                  <c:v>3.7200000000000024</c:v>
                </c:pt>
                <c:pt idx="94">
                  <c:v>3.7600000000000025</c:v>
                </c:pt>
                <c:pt idx="95">
                  <c:v>3.8000000000000025</c:v>
                </c:pt>
                <c:pt idx="96">
                  <c:v>3.8400000000000025</c:v>
                </c:pt>
                <c:pt idx="97">
                  <c:v>3.8800000000000026</c:v>
                </c:pt>
                <c:pt idx="98">
                  <c:v>3.9200000000000026</c:v>
                </c:pt>
                <c:pt idx="99">
                  <c:v>3.9600000000000026</c:v>
                </c:pt>
                <c:pt idx="100">
                  <c:v>4.0000000000000027</c:v>
                </c:pt>
                <c:pt idx="101">
                  <c:v>4.0400000000000027</c:v>
                </c:pt>
              </c:numCache>
            </c:numRef>
          </c:cat>
          <c:val>
            <c:numRef>
              <c:f>Weibull!$O$3:$O$103</c:f>
              <c:numCache>
                <c:formatCode>0.00000</c:formatCode>
                <c:ptCount val="101"/>
                <c:pt idx="0">
                  <c:v>1.5987206823936877E-3</c:v>
                </c:pt>
                <c:pt idx="1">
                  <c:v>4.7808429384572932E-3</c:v>
                </c:pt>
                <c:pt idx="2">
                  <c:v>7.9172522567060415E-3</c:v>
                </c:pt>
                <c:pt idx="3">
                  <c:v>1.0978282520649028E-2</c:v>
                </c:pt>
                <c:pt idx="4">
                  <c:v>1.3935462449470745E-2</c:v>
                </c:pt>
                <c:pt idx="5">
                  <c:v>1.6761956234487584E-2</c:v>
                </c:pt>
                <c:pt idx="6">
                  <c:v>1.9432968157624943E-2</c:v>
                </c:pt>
                <c:pt idx="7">
                  <c:v>2.192610267926863E-2</c:v>
                </c:pt>
                <c:pt idx="8">
                  <c:v>2.4221672731010738E-2</c:v>
                </c:pt>
                <c:pt idx="9">
                  <c:v>2.6302950383719936E-2</c:v>
                </c:pt>
                <c:pt idx="10">
                  <c:v>2.8156355634508162E-2</c:v>
                </c:pt>
                <c:pt idx="11">
                  <c:v>2.9771580715156482E-2</c:v>
                </c:pt>
                <c:pt idx="12">
                  <c:v>3.1141649015210549E-2</c:v>
                </c:pt>
                <c:pt idx="13">
                  <c:v>3.2262909381332222E-2</c:v>
                </c:pt>
                <c:pt idx="14">
                  <c:v>3.3134968148972876E-2</c:v>
                </c:pt>
                <c:pt idx="15">
                  <c:v>3.3760562735557553E-2</c:v>
                </c:pt>
                <c:pt idx="16">
                  <c:v>3.4145381934470365E-2</c:v>
                </c:pt>
                <c:pt idx="17">
                  <c:v>3.4297839161733346E-2</c:v>
                </c:pt>
                <c:pt idx="18">
                  <c:v>3.4228805796035044E-2</c:v>
                </c:pt>
                <c:pt idx="19">
                  <c:v>3.395131240018634E-2</c:v>
                </c:pt>
                <c:pt idx="20">
                  <c:v>3.3480226009702463E-2</c:v>
                </c:pt>
                <c:pt idx="21">
                  <c:v>3.2831911822512549E-2</c:v>
                </c:pt>
                <c:pt idx="22">
                  <c:v>3.2023887531760664E-2</c:v>
                </c:pt>
                <c:pt idx="23">
                  <c:v>3.1074478227868241E-2</c:v>
                </c:pt>
                <c:pt idx="24">
                  <c:v>3.0002479279762406E-2</c:v>
                </c:pt>
                <c:pt idx="25">
                  <c:v>2.8826833917000139E-2</c:v>
                </c:pt>
                <c:pt idx="26">
                  <c:v>2.7566331407035016E-2</c:v>
                </c:pt>
                <c:pt idx="27">
                  <c:v>2.6239330790101989E-2</c:v>
                </c:pt>
                <c:pt idx="28">
                  <c:v>2.4863514134276121E-2</c:v>
                </c:pt>
                <c:pt idx="29">
                  <c:v>2.3455672240907277E-2</c:v>
                </c:pt>
                <c:pt idx="30">
                  <c:v>2.2031524699916427E-2</c:v>
                </c:pt>
                <c:pt idx="31">
                  <c:v>2.0605575196717241E-2</c:v>
                </c:pt>
                <c:pt idx="32">
                  <c:v>1.9191002035374827E-2</c:v>
                </c:pt>
                <c:pt idx="33">
                  <c:v>1.7799582989309615E-2</c:v>
                </c:pt>
                <c:pt idx="34">
                  <c:v>1.6441652839758625E-2</c:v>
                </c:pt>
                <c:pt idx="35">
                  <c:v>1.512609132661713E-2</c:v>
                </c:pt>
                <c:pt idx="36">
                  <c:v>1.3860338724399734E-2</c:v>
                </c:pt>
                <c:pt idx="37">
                  <c:v>1.2650435871164989E-2</c:v>
                </c:pt>
                <c:pt idx="38">
                  <c:v>1.1501085219070784E-2</c:v>
                </c:pt>
                <c:pt idx="39">
                  <c:v>1.0415729336492596E-2</c:v>
                </c:pt>
                <c:pt idx="40">
                  <c:v>9.3966432645903319E-3</c:v>
                </c:pt>
                <c:pt idx="41">
                  <c:v>8.4450372044062583E-3</c:v>
                </c:pt>
                <c:pt idx="42">
                  <c:v>7.5611661704977351E-3</c:v>
                </c:pt>
                <c:pt idx="43">
                  <c:v>6.7444434789445395E-3</c:v>
                </c:pt>
                <c:pt idx="44">
                  <c:v>5.9935552258737479E-3</c:v>
                </c:pt>
                <c:pt idx="45">
                  <c:v>5.30657324196393E-3</c:v>
                </c:pt>
                <c:pt idx="46">
                  <c:v>4.6810643638062199E-3</c:v>
                </c:pt>
                <c:pt idx="47">
                  <c:v>4.1141942306581747E-3</c:v>
                </c:pt>
                <c:pt idx="48">
                  <c:v>3.6028241824783702E-3</c:v>
                </c:pt>
                <c:pt idx="49">
                  <c:v>3.1436001913461853E-3</c:v>
                </c:pt>
                <c:pt idx="50">
                  <c:v>2.7330330943996506E-3</c:v>
                </c:pt>
                <c:pt idx="51">
                  <c:v>2.3675697050996591E-3</c:v>
                </c:pt>
                <c:pt idx="52">
                  <c:v>2.043654655703997E-3</c:v>
                </c:pt>
                <c:pt idx="53">
                  <c:v>1.7577830638292324E-3</c:v>
                </c:pt>
                <c:pt idx="54">
                  <c:v>1.5065443181081495E-3</c:v>
                </c:pt>
                <c:pt idx="55">
                  <c:v>1.2866574419133636E-3</c:v>
                </c:pt>
                <c:pt idx="56">
                  <c:v>1.094998620876142E-3</c:v>
                </c:pt>
                <c:pt idx="57">
                  <c:v>9.2862157152606706E-4</c:v>
                </c:pt>
                <c:pt idx="58">
                  <c:v>7.847714876336731E-4</c:v>
                </c:pt>
                <c:pt idx="59">
                  <c:v>6.6089333119978555E-4</c:v>
                </c:pt>
                <c:pt idx="60">
                  <c:v>5.5463524030041622E-4</c:v>
                </c:pt>
                <c:pt idx="61">
                  <c:v>4.6384781015851306E-4</c:v>
                </c:pt>
                <c:pt idx="62">
                  <c:v>3.8657997085767004E-4</c:v>
                </c:pt>
                <c:pt idx="63">
                  <c:v>3.2107213893528552E-4</c:v>
                </c:pt>
                <c:pt idx="64">
                  <c:v>2.6574726428796325E-4</c:v>
                </c:pt>
                <c:pt idx="65">
                  <c:v>2.1920033172384557E-4</c:v>
                </c:pt>
                <c:pt idx="66">
                  <c:v>1.8018681100151479E-4</c:v>
                </c:pt>
                <c:pt idx="67">
                  <c:v>1.4761048281086708E-4</c:v>
                </c:pt>
                <c:pt idx="68">
                  <c:v>1.205110029692813E-4</c:v>
                </c:pt>
                <c:pt idx="69">
                  <c:v>9.8051504743956741E-5</c:v>
                </c:pt>
                <c:pt idx="70">
                  <c:v>7.9506480964885995E-5</c:v>
                </c:pt>
                <c:pt idx="71">
                  <c:v>6.4250134322429986E-5</c:v>
                </c:pt>
                <c:pt idx="72">
                  <c:v>5.1745336506203721E-5</c:v>
                </c:pt>
                <c:pt idx="73">
                  <c:v>4.1533294943496557E-5</c:v>
                </c:pt>
                <c:pt idx="74">
                  <c:v>3.3223989831410172E-5</c:v>
                </c:pt>
                <c:pt idx="75">
                  <c:v>2.648741381461317E-5</c:v>
                </c:pt>
                <c:pt idx="76">
                  <c:v>2.104562171256763E-5</c:v>
                </c:pt>
                <c:pt idx="77">
                  <c:v>1.6665577750263338E-5</c:v>
                </c:pt>
                <c:pt idx="78">
                  <c:v>1.3152772317948092E-5</c:v>
                </c:pt>
                <c:pt idx="79">
                  <c:v>1.034556884960125E-5</c:v>
                </c:pt>
                <c:pt idx="80">
                  <c:v>8.1102334450466884E-6</c:v>
                </c:pt>
                <c:pt idx="81">
                  <c:v>6.3365948298477193E-6</c:v>
                </c:pt>
                <c:pt idx="82">
                  <c:v>4.9342796633045083E-6</c:v>
                </c:pt>
                <c:pt idx="83">
                  <c:v>3.8294675759331653E-6</c:v>
                </c:pt>
                <c:pt idx="84">
                  <c:v>2.962111254389832E-6</c:v>
                </c:pt>
                <c:pt idx="85">
                  <c:v>2.2835689804656667E-6</c:v>
                </c:pt>
                <c:pt idx="86">
                  <c:v>1.7545999698720394E-6</c:v>
                </c:pt>
                <c:pt idx="87">
                  <c:v>1.3436763702801002E-6</c:v>
                </c:pt>
                <c:pt idx="88">
                  <c:v>1.0255696047956064E-6</c:v>
                </c:pt>
                <c:pt idx="89">
                  <c:v>7.8017274773856116E-7</c:v>
                </c:pt>
                <c:pt idx="90">
                  <c:v>5.9152460840650178E-7</c:v>
                </c:pt>
                <c:pt idx="91">
                  <c:v>4.4700507662032152E-7</c:v>
                </c:pt>
                <c:pt idx="92">
                  <c:v>3.3667498100520277E-7</c:v>
                </c:pt>
                <c:pt idx="93">
                  <c:v>2.5273715920093309E-7</c:v>
                </c:pt>
                <c:pt idx="94">
                  <c:v>1.8909859444971033E-7</c:v>
                </c:pt>
                <c:pt idx="95">
                  <c:v>1.4101635803509538E-7</c:v>
                </c:pt>
                <c:pt idx="96">
                  <c:v>1.0481264789419242E-7</c:v>
                </c:pt>
                <c:pt idx="97">
                  <c:v>7.764649889718811E-8</c:v>
                </c:pt>
                <c:pt idx="98">
                  <c:v>5.7331724145903706E-8</c:v>
                </c:pt>
                <c:pt idx="99">
                  <c:v>4.2192376592531389E-8</c:v>
                </c:pt>
                <c:pt idx="100">
                  <c:v>3.0948509088801757E-8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49-4304-869A-F749E7AE2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355976"/>
        <c:axId val="1"/>
      </c:lineChart>
      <c:catAx>
        <c:axId val="968355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4481675576506108"/>
              <c:y val="0.7403598971722364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Probability density</a:t>
                </a:r>
              </a:p>
            </c:rich>
          </c:tx>
          <c:layout>
            <c:manualLayout>
              <c:xMode val="edge"/>
              <c:yMode val="edge"/>
              <c:x val="5.016722408026756E-2"/>
              <c:y val="0.209083119108826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5597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1847950689137E-2"/>
          <c:y val="5.1369948914324892E-2"/>
          <c:w val="0.89080584759710568"/>
          <c:h val="0.719179284800548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Binomial!$M$2:$M$33</c:f>
              <c:numCache>
                <c:formatCode>General</c:formatCode>
                <c:ptCount val="32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cat>
          <c:val>
            <c:numRef>
              <c:f>Binomial!$N$2:$N$33</c:f>
              <c:numCache>
                <c:formatCode>0.00000</c:formatCode>
                <c:ptCount val="32"/>
                <c:pt idx="1">
                  <c:v>0.34867844009999993</c:v>
                </c:pt>
                <c:pt idx="2">
                  <c:v>0.38742048899999998</c:v>
                </c:pt>
                <c:pt idx="3">
                  <c:v>0.19371024450000005</c:v>
                </c:pt>
                <c:pt idx="4">
                  <c:v>5.739562799999999E-2</c:v>
                </c:pt>
                <c:pt idx="5">
                  <c:v>1.1160261000000003E-2</c:v>
                </c:pt>
                <c:pt idx="6">
                  <c:v>1.4880348000000001E-3</c:v>
                </c:pt>
                <c:pt idx="7">
                  <c:v>1.3778099999999988E-4</c:v>
                </c:pt>
                <c:pt idx="8">
                  <c:v>8.7480000000000084E-6</c:v>
                </c:pt>
                <c:pt idx="9">
                  <c:v>3.6450000000000065E-7</c:v>
                </c:pt>
                <c:pt idx="10">
                  <c:v>8.9999999999999962E-9</c:v>
                </c:pt>
                <c:pt idx="11">
                  <c:v>1.0000000000000031E-10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6-409E-B101-4E51DCC1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944688"/>
        <c:axId val="1"/>
      </c:barChart>
      <c:catAx>
        <c:axId val="96694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7270250701420946"/>
              <c:y val="0.71917916082407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Prob.</a:t>
                </a:r>
              </a:p>
            </c:rich>
          </c:tx>
          <c:layout>
            <c:manualLayout>
              <c:xMode val="edge"/>
              <c:yMode val="edge"/>
              <c:x val="7.1839080459770114E-3"/>
              <c:y val="1.712328767123287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6944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5415855685321"/>
          <c:y val="5.1194539249146756E-2"/>
          <c:w val="0.85208076433753577"/>
          <c:h val="0.720136518771331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Poisson!$M$2:$M$33</c:f>
              <c:numCache>
                <c:formatCode>General</c:formatCode>
                <c:ptCount val="32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cat>
          <c:val>
            <c:numRef>
              <c:f>Poisson!$N$2:$N$33</c:f>
              <c:numCache>
                <c:formatCode>0.00000</c:formatCode>
                <c:ptCount val="32"/>
                <c:pt idx="1">
                  <c:v>0.1353352832366127</c:v>
                </c:pt>
                <c:pt idx="2">
                  <c:v>0.27067056647322535</c:v>
                </c:pt>
                <c:pt idx="3">
                  <c:v>0.27067056647322546</c:v>
                </c:pt>
                <c:pt idx="4">
                  <c:v>0.18044704431548364</c:v>
                </c:pt>
                <c:pt idx="5">
                  <c:v>9.022352215774182E-2</c:v>
                </c:pt>
                <c:pt idx="6">
                  <c:v>3.6089408863096716E-2</c:v>
                </c:pt>
                <c:pt idx="7">
                  <c:v>1.2029802954365572E-2</c:v>
                </c:pt>
                <c:pt idx="8">
                  <c:v>3.4370865583901629E-3</c:v>
                </c:pt>
                <c:pt idx="9">
                  <c:v>8.5927163959754148E-4</c:v>
                </c:pt>
                <c:pt idx="10">
                  <c:v>1.9094925324389769E-4</c:v>
                </c:pt>
                <c:pt idx="11">
                  <c:v>3.8189850648779602E-5</c:v>
                </c:pt>
                <c:pt idx="12">
                  <c:v>6.9436092088690095E-6</c:v>
                </c:pt>
                <c:pt idx="13">
                  <c:v>1.1572682014781686E-6</c:v>
                </c:pt>
                <c:pt idx="14">
                  <c:v>1.7804126176587265E-7</c:v>
                </c:pt>
                <c:pt idx="15">
                  <c:v>2.5434465966553194E-8</c:v>
                </c:pt>
                <c:pt idx="16">
                  <c:v>3.391262128873753E-9</c:v>
                </c:pt>
                <c:pt idx="17">
                  <c:v>4.2390776610922124E-10</c:v>
                </c:pt>
                <c:pt idx="18">
                  <c:v>4.9871501895202335E-11</c:v>
                </c:pt>
                <c:pt idx="19">
                  <c:v>5.5412779883558056E-12</c:v>
                </c:pt>
                <c:pt idx="20">
                  <c:v>5.8329241982692627E-13</c:v>
                </c:pt>
                <c:pt idx="21">
                  <c:v>5.8329241982692291E-14</c:v>
                </c:pt>
                <c:pt idx="22">
                  <c:v>5.5551659031135841E-15</c:v>
                </c:pt>
                <c:pt idx="23">
                  <c:v>5.0501508210123689E-16</c:v>
                </c:pt>
                <c:pt idx="24">
                  <c:v>4.3914354965324941E-17</c:v>
                </c:pt>
                <c:pt idx="25">
                  <c:v>3.6595295804437333E-18</c:v>
                </c:pt>
                <c:pt idx="26">
                  <c:v>2.9276236643549582E-19</c:v>
                </c:pt>
                <c:pt idx="27">
                  <c:v>2.2520182033499883E-20</c:v>
                </c:pt>
                <c:pt idx="28">
                  <c:v>1.6681616321111046E-21</c:v>
                </c:pt>
                <c:pt idx="29">
                  <c:v>1.1915440229365106E-22</c:v>
                </c:pt>
                <c:pt idx="30">
                  <c:v>8.21754498576894E-24</c:v>
                </c:pt>
                <c:pt idx="31">
                  <c:v>5.4783633238460017E-25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1-4CF5-A901-DE85146C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745912"/>
        <c:axId val="1"/>
      </c:barChart>
      <c:catAx>
        <c:axId val="97274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6918416784958894"/>
              <c:y val="0.720136518771331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Prob.</a:t>
                </a:r>
              </a:p>
            </c:rich>
          </c:tx>
          <c:layout>
            <c:manualLayout>
              <c:xMode val="edge"/>
              <c:yMode val="edge"/>
              <c:x val="2.9275808936825885E-2"/>
              <c:y val="2.7303754266211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72745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114300</xdr:rowOff>
    </xdr:from>
    <xdr:to>
      <xdr:col>8</xdr:col>
      <xdr:colOff>428625</xdr:colOff>
      <xdr:row>22</xdr:row>
      <xdr:rowOff>0</xdr:rowOff>
    </xdr:to>
    <xdr:graphicFrame macro="">
      <xdr:nvGraphicFramePr>
        <xdr:cNvPr id="19472" name="Chart 15">
          <a:extLst>
            <a:ext uri="{FF2B5EF4-FFF2-40B4-BE49-F238E27FC236}">
              <a16:creationId xmlns:a16="http://schemas.microsoft.com/office/drawing/2014/main" id="{74616BFA-17A7-4281-B87C-1FB14EE7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85725</xdr:rowOff>
    </xdr:from>
    <xdr:to>
      <xdr:col>11</xdr:col>
      <xdr:colOff>57150</xdr:colOff>
      <xdr:row>24</xdr:row>
      <xdr:rowOff>104775</xdr:rowOff>
    </xdr:to>
    <xdr:graphicFrame macro="">
      <xdr:nvGraphicFramePr>
        <xdr:cNvPr id="22531" name="Chart 1">
          <a:extLst>
            <a:ext uri="{FF2B5EF4-FFF2-40B4-BE49-F238E27FC236}">
              <a16:creationId xmlns:a16="http://schemas.microsoft.com/office/drawing/2014/main" id="{CFD9ACF0-C8D4-3BB2-5174-4DA93C8BC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409575</xdr:colOff>
      <xdr:row>28</xdr:row>
      <xdr:rowOff>38100</xdr:rowOff>
    </xdr:from>
    <xdr:to>
      <xdr:col>8</xdr:col>
      <xdr:colOff>485775</xdr:colOff>
      <xdr:row>29</xdr:row>
      <xdr:rowOff>76200</xdr:rowOff>
    </xdr:to>
    <xdr:sp macro="" textlink="">
      <xdr:nvSpPr>
        <xdr:cNvPr id="22532" name="Text Box 2">
          <a:extLst>
            <a:ext uri="{FF2B5EF4-FFF2-40B4-BE49-F238E27FC236}">
              <a16:creationId xmlns:a16="http://schemas.microsoft.com/office/drawing/2014/main" id="{E7D2DE2D-7FF2-0042-E578-7C544CB70312}"/>
            </a:ext>
          </a:extLst>
        </xdr:cNvPr>
        <xdr:cNvSpPr txBox="1">
          <a:spLocks noChangeArrowheads="1"/>
        </xdr:cNvSpPr>
      </xdr:nvSpPr>
      <xdr:spPr bwMode="auto">
        <a:xfrm>
          <a:off x="48577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85725</xdr:rowOff>
    </xdr:from>
    <xdr:to>
      <xdr:col>11</xdr:col>
      <xdr:colOff>57150</xdr:colOff>
      <xdr:row>24</xdr:row>
      <xdr:rowOff>104775</xdr:rowOff>
    </xdr:to>
    <xdr:graphicFrame macro="">
      <xdr:nvGraphicFramePr>
        <xdr:cNvPr id="21507" name="Chart 1">
          <a:extLst>
            <a:ext uri="{FF2B5EF4-FFF2-40B4-BE49-F238E27FC236}">
              <a16:creationId xmlns:a16="http://schemas.microsoft.com/office/drawing/2014/main" id="{161664D4-CCD6-ADDB-6018-2241241F5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409575</xdr:colOff>
      <xdr:row>28</xdr:row>
      <xdr:rowOff>38100</xdr:rowOff>
    </xdr:from>
    <xdr:to>
      <xdr:col>8</xdr:col>
      <xdr:colOff>485775</xdr:colOff>
      <xdr:row>29</xdr:row>
      <xdr:rowOff>76200</xdr:rowOff>
    </xdr:to>
    <xdr:sp macro="" textlink="">
      <xdr:nvSpPr>
        <xdr:cNvPr id="21508" name="Text Box 2">
          <a:extLst>
            <a:ext uri="{FF2B5EF4-FFF2-40B4-BE49-F238E27FC236}">
              <a16:creationId xmlns:a16="http://schemas.microsoft.com/office/drawing/2014/main" id="{051D4D55-A420-1502-A5F8-804102762FF1}"/>
            </a:ext>
          </a:extLst>
        </xdr:cNvPr>
        <xdr:cNvSpPr txBox="1">
          <a:spLocks noChangeArrowheads="1"/>
        </xdr:cNvSpPr>
      </xdr:nvSpPr>
      <xdr:spPr bwMode="auto">
        <a:xfrm>
          <a:off x="48577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</xdr:row>
      <xdr:rowOff>85725</xdr:rowOff>
    </xdr:from>
    <xdr:to>
      <xdr:col>11</xdr:col>
      <xdr:colOff>333375</xdr:colOff>
      <xdr:row>23</xdr:row>
      <xdr:rowOff>66675</xdr:rowOff>
    </xdr:to>
    <xdr:graphicFrame macro="">
      <xdr:nvGraphicFramePr>
        <xdr:cNvPr id="9224" name="Chart 1">
          <a:extLst>
            <a:ext uri="{FF2B5EF4-FFF2-40B4-BE49-F238E27FC236}">
              <a16:creationId xmlns:a16="http://schemas.microsoft.com/office/drawing/2014/main" id="{5195A742-FDF5-63CE-2F8F-F9CB6BD0C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142875</xdr:rowOff>
    </xdr:from>
    <xdr:to>
      <xdr:col>12</xdr:col>
      <xdr:colOff>104775</xdr:colOff>
      <xdr:row>25</xdr:row>
      <xdr:rowOff>9525</xdr:rowOff>
    </xdr:to>
    <xdr:graphicFrame macro="">
      <xdr:nvGraphicFramePr>
        <xdr:cNvPr id="10255" name="Chart 1">
          <a:extLst>
            <a:ext uri="{FF2B5EF4-FFF2-40B4-BE49-F238E27FC236}">
              <a16:creationId xmlns:a16="http://schemas.microsoft.com/office/drawing/2014/main" id="{4A9A9609-50CE-15AF-A81C-8324F434E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95250</xdr:rowOff>
    </xdr:from>
    <xdr:to>
      <xdr:col>10</xdr:col>
      <xdr:colOff>38100</xdr:colOff>
      <xdr:row>20</xdr:row>
      <xdr:rowOff>142875</xdr:rowOff>
    </xdr:to>
    <xdr:graphicFrame macro="">
      <xdr:nvGraphicFramePr>
        <xdr:cNvPr id="12290" name="Chart 1">
          <a:extLst>
            <a:ext uri="{FF2B5EF4-FFF2-40B4-BE49-F238E27FC236}">
              <a16:creationId xmlns:a16="http://schemas.microsoft.com/office/drawing/2014/main" id="{532EAF72-D48B-CD58-5D34-713B300FC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123825</xdr:rowOff>
    </xdr:from>
    <xdr:to>
      <xdr:col>12</xdr:col>
      <xdr:colOff>76200</xdr:colOff>
      <xdr:row>21</xdr:row>
      <xdr:rowOff>152400</xdr:rowOff>
    </xdr:to>
    <xdr:graphicFrame macro="">
      <xdr:nvGraphicFramePr>
        <xdr:cNvPr id="7175" name="Chart 1">
          <a:extLst>
            <a:ext uri="{FF2B5EF4-FFF2-40B4-BE49-F238E27FC236}">
              <a16:creationId xmlns:a16="http://schemas.microsoft.com/office/drawing/2014/main" id="{1224656B-86F6-941D-27A9-17F2E0415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85725</xdr:rowOff>
    </xdr:from>
    <xdr:to>
      <xdr:col>11</xdr:col>
      <xdr:colOff>57150</xdr:colOff>
      <xdr:row>24</xdr:row>
      <xdr:rowOff>104775</xdr:rowOff>
    </xdr:to>
    <xdr:graphicFrame macro="">
      <xdr:nvGraphicFramePr>
        <xdr:cNvPr id="1036" name="Chart 1">
          <a:extLst>
            <a:ext uri="{FF2B5EF4-FFF2-40B4-BE49-F238E27FC236}">
              <a16:creationId xmlns:a16="http://schemas.microsoft.com/office/drawing/2014/main" id="{CFF160C8-0A5C-7817-8C84-29972FC42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409575</xdr:colOff>
      <xdr:row>28</xdr:row>
      <xdr:rowOff>38100</xdr:rowOff>
    </xdr:from>
    <xdr:to>
      <xdr:col>8</xdr:col>
      <xdr:colOff>485775</xdr:colOff>
      <xdr:row>29</xdr:row>
      <xdr:rowOff>76200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1CCB2ECF-5B15-E97B-B992-52F24E6B4D16}"/>
            </a:ext>
          </a:extLst>
        </xdr:cNvPr>
        <xdr:cNvSpPr txBox="1">
          <a:spLocks noChangeArrowheads="1"/>
        </xdr:cNvSpPr>
      </xdr:nvSpPr>
      <xdr:spPr bwMode="auto">
        <a:xfrm>
          <a:off x="4857750" y="4800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9525</xdr:rowOff>
    </xdr:from>
    <xdr:to>
      <xdr:col>11</xdr:col>
      <xdr:colOff>19050</xdr:colOff>
      <xdr:row>27</xdr:row>
      <xdr:rowOff>152400</xdr:rowOff>
    </xdr:to>
    <xdr:graphicFrame macro="">
      <xdr:nvGraphicFramePr>
        <xdr:cNvPr id="15375" name="Chart 1">
          <a:extLst>
            <a:ext uri="{FF2B5EF4-FFF2-40B4-BE49-F238E27FC236}">
              <a16:creationId xmlns:a16="http://schemas.microsoft.com/office/drawing/2014/main" id="{B1C3D176-1FE7-82FD-3919-ECD32BE05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76200</xdr:rowOff>
    </xdr:from>
    <xdr:to>
      <xdr:col>11</xdr:col>
      <xdr:colOff>381000</xdr:colOff>
      <xdr:row>22</xdr:row>
      <xdr:rowOff>104775</xdr:rowOff>
    </xdr:to>
    <xdr:graphicFrame macro="">
      <xdr:nvGraphicFramePr>
        <xdr:cNvPr id="17411" name="Chart 1">
          <a:extLst>
            <a:ext uri="{FF2B5EF4-FFF2-40B4-BE49-F238E27FC236}">
              <a16:creationId xmlns:a16="http://schemas.microsoft.com/office/drawing/2014/main" id="{F0F160DE-804F-A320-C66D-78639F3F9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85725</xdr:rowOff>
    </xdr:from>
    <xdr:to>
      <xdr:col>11</xdr:col>
      <xdr:colOff>485775</xdr:colOff>
      <xdr:row>21</xdr:row>
      <xdr:rowOff>123825</xdr:rowOff>
    </xdr:to>
    <xdr:graphicFrame macro="">
      <xdr:nvGraphicFramePr>
        <xdr:cNvPr id="18435" name="Chart 1">
          <a:extLst>
            <a:ext uri="{FF2B5EF4-FFF2-40B4-BE49-F238E27FC236}">
              <a16:creationId xmlns:a16="http://schemas.microsoft.com/office/drawing/2014/main" id="{8475F274-B65A-6578-15EE-4C4011158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workbookViewId="0"/>
  </sheetViews>
  <sheetFormatPr defaultRowHeight="12.75" x14ac:dyDescent="0.2"/>
  <cols>
    <col min="1" max="1" width="9.33203125" style="3"/>
    <col min="2" max="2" width="10.6640625" style="3" customWidth="1"/>
    <col min="3" max="13" width="9.33203125" style="3"/>
    <col min="14" max="14" width="13.1640625" style="3" customWidth="1"/>
    <col min="15" max="15" width="12.33203125" style="3" customWidth="1"/>
    <col min="16" max="16384" width="9.33203125" style="3"/>
  </cols>
  <sheetData>
    <row r="1" spans="1:15" ht="26.25" x14ac:dyDescent="0.25">
      <c r="A1" s="2" t="s">
        <v>10</v>
      </c>
      <c r="E1" s="3" t="s">
        <v>26</v>
      </c>
      <c r="M1" s="8" t="s">
        <v>0</v>
      </c>
      <c r="N1" s="10" t="s">
        <v>11</v>
      </c>
      <c r="O1" s="10" t="s">
        <v>38</v>
      </c>
    </row>
    <row r="2" spans="1:15" x14ac:dyDescent="0.2">
      <c r="M2" s="9">
        <v>0</v>
      </c>
      <c r="N2" s="11">
        <f t="shared" ref="N2:N33" si="0">BETADIST($M2,$B$3,$B$4,0,1)</f>
        <v>0</v>
      </c>
      <c r="O2" s="11">
        <f>N2</f>
        <v>0</v>
      </c>
    </row>
    <row r="3" spans="1:15" x14ac:dyDescent="0.2">
      <c r="A3" s="3" t="s">
        <v>8</v>
      </c>
      <c r="B3" s="7">
        <v>1.5</v>
      </c>
      <c r="D3" s="3" t="s">
        <v>13</v>
      </c>
      <c r="E3" s="3">
        <f>B3/(B3+B4)</f>
        <v>0.23076923076923078</v>
      </c>
      <c r="M3" s="9">
        <v>0.01</v>
      </c>
      <c r="N3" s="11">
        <f t="shared" si="0"/>
        <v>8.8091833058593708E-3</v>
      </c>
      <c r="O3" s="11">
        <f t="shared" ref="O3:O34" si="1">N3-N2</f>
        <v>8.8091833058593708E-3</v>
      </c>
    </row>
    <row r="4" spans="1:15" x14ac:dyDescent="0.2">
      <c r="A4" s="3" t="s">
        <v>9</v>
      </c>
      <c r="B4" s="7">
        <v>5</v>
      </c>
      <c r="D4" s="3" t="s">
        <v>20</v>
      </c>
      <c r="E4" s="3">
        <f>SQRT((B3*B4)/((B3+B4)^2*(B3+B4+1)))</f>
        <v>0.15384615384615385</v>
      </c>
      <c r="M4" s="9">
        <v>0.02</v>
      </c>
      <c r="N4" s="11">
        <f t="shared" si="0"/>
        <v>2.4323053101880224E-2</v>
      </c>
      <c r="O4" s="11">
        <f t="shared" si="1"/>
        <v>1.5513869796020853E-2</v>
      </c>
    </row>
    <row r="5" spans="1:15" x14ac:dyDescent="0.2">
      <c r="M5" s="9">
        <v>0.03</v>
      </c>
      <c r="N5" s="11">
        <f t="shared" si="0"/>
        <v>4.3618114046565022E-2</v>
      </c>
      <c r="O5" s="11">
        <f t="shared" si="1"/>
        <v>1.9295060944684798E-2</v>
      </c>
    </row>
    <row r="6" spans="1:15" x14ac:dyDescent="0.2">
      <c r="M6" s="9">
        <v>0.04</v>
      </c>
      <c r="N6" s="11">
        <f t="shared" si="0"/>
        <v>6.5548390400000003E-2</v>
      </c>
      <c r="O6" s="11">
        <f t="shared" si="1"/>
        <v>2.1930276353434981E-2</v>
      </c>
    </row>
    <row r="7" spans="1:15" x14ac:dyDescent="0.2">
      <c r="M7" s="9">
        <v>0.05</v>
      </c>
      <c r="N7" s="11">
        <f t="shared" si="0"/>
        <v>8.9410791259253261E-2</v>
      </c>
      <c r="O7" s="11">
        <f t="shared" si="1"/>
        <v>2.3862400859253258E-2</v>
      </c>
    </row>
    <row r="8" spans="1:15" x14ac:dyDescent="0.2">
      <c r="M8" s="9">
        <v>0.06</v>
      </c>
      <c r="N8" s="11">
        <f t="shared" si="0"/>
        <v>0.11470999991032473</v>
      </c>
      <c r="O8" s="11">
        <f t="shared" si="1"/>
        <v>2.5299208651071464E-2</v>
      </c>
    </row>
    <row r="9" spans="1:15" x14ac:dyDescent="0.2">
      <c r="M9" s="9">
        <v>7.0000000000000007E-2</v>
      </c>
      <c r="N9" s="11">
        <f t="shared" si="0"/>
        <v>0.1410711788372605</v>
      </c>
      <c r="O9" s="11">
        <f t="shared" si="1"/>
        <v>2.6361178926935777E-2</v>
      </c>
    </row>
    <row r="10" spans="1:15" x14ac:dyDescent="0.2">
      <c r="M10" s="9">
        <v>0.08</v>
      </c>
      <c r="N10" s="11">
        <f t="shared" si="0"/>
        <v>0.16819815049775763</v>
      </c>
      <c r="O10" s="11">
        <f t="shared" si="1"/>
        <v>2.7126971660497129E-2</v>
      </c>
    </row>
    <row r="11" spans="1:15" x14ac:dyDescent="0.2">
      <c r="M11" s="9">
        <v>0.09</v>
      </c>
      <c r="N11" s="11">
        <f t="shared" si="0"/>
        <v>0.19585019682070287</v>
      </c>
      <c r="O11" s="11">
        <f t="shared" si="1"/>
        <v>2.765204632294524E-2</v>
      </c>
    </row>
    <row r="12" spans="1:15" x14ac:dyDescent="0.2">
      <c r="M12" s="9">
        <v>0.1</v>
      </c>
      <c r="N12" s="11">
        <f t="shared" si="0"/>
        <v>0.22382786568378424</v>
      </c>
      <c r="O12" s="11">
        <f t="shared" si="1"/>
        <v>2.7977668863081367E-2</v>
      </c>
    </row>
    <row r="13" spans="1:15" x14ac:dyDescent="0.2">
      <c r="M13" s="9">
        <v>0.11</v>
      </c>
      <c r="N13" s="11">
        <f t="shared" si="0"/>
        <v>0.2519636529003289</v>
      </c>
      <c r="O13" s="11">
        <f t="shared" si="1"/>
        <v>2.8135787216544667E-2</v>
      </c>
    </row>
    <row r="14" spans="1:15" x14ac:dyDescent="0.2">
      <c r="M14" s="9">
        <v>0.12</v>
      </c>
      <c r="N14" s="11">
        <f t="shared" si="0"/>
        <v>0.28011554827366469</v>
      </c>
      <c r="O14" s="11">
        <f t="shared" si="1"/>
        <v>2.8151895373335789E-2</v>
      </c>
    </row>
    <row r="15" spans="1:15" x14ac:dyDescent="0.2">
      <c r="M15" s="9">
        <v>0.13</v>
      </c>
      <c r="N15" s="11">
        <f t="shared" si="0"/>
        <v>0.30816237276115277</v>
      </c>
      <c r="O15" s="11">
        <f t="shared" si="1"/>
        <v>2.8046824487488076E-2</v>
      </c>
    </row>
    <row r="16" spans="1:15" x14ac:dyDescent="0.2">
      <c r="M16" s="9">
        <v>0.14000000000000001</v>
      </c>
      <c r="N16" s="11">
        <f t="shared" si="0"/>
        <v>0.33600029270957832</v>
      </c>
      <c r="O16" s="11">
        <f t="shared" si="1"/>
        <v>2.7837919948425549E-2</v>
      </c>
    </row>
    <row r="17" spans="13:15" x14ac:dyDescent="0.2">
      <c r="M17" s="9">
        <v>0.15</v>
      </c>
      <c r="N17" s="11">
        <f t="shared" si="0"/>
        <v>0.3635401395114739</v>
      </c>
      <c r="O17" s="11">
        <f t="shared" si="1"/>
        <v>2.7539846801895584E-2</v>
      </c>
    </row>
    <row r="18" spans="13:15" x14ac:dyDescent="0.2">
      <c r="M18" s="9">
        <v>0.16</v>
      </c>
      <c r="N18" s="11">
        <f t="shared" si="0"/>
        <v>0.39070529920000002</v>
      </c>
      <c r="O18" s="11">
        <f t="shared" si="1"/>
        <v>2.7165159688526119E-2</v>
      </c>
    </row>
    <row r="19" spans="13:15" x14ac:dyDescent="0.2">
      <c r="M19" s="9">
        <v>0.17</v>
      </c>
      <c r="N19" s="11">
        <f t="shared" si="0"/>
        <v>0.41743001696943649</v>
      </c>
      <c r="O19" s="11">
        <f t="shared" si="1"/>
        <v>2.6724717769436468E-2</v>
      </c>
    </row>
    <row r="20" spans="13:15" x14ac:dyDescent="0.2">
      <c r="M20" s="9">
        <v>0.18</v>
      </c>
      <c r="N20" s="11">
        <f t="shared" si="0"/>
        <v>0.44365801122155657</v>
      </c>
      <c r="O20" s="11">
        <f t="shared" si="1"/>
        <v>2.6227994252120079E-2</v>
      </c>
    </row>
    <row r="21" spans="13:15" x14ac:dyDescent="0.2">
      <c r="M21" s="9">
        <v>0.19</v>
      </c>
      <c r="N21" s="11">
        <f t="shared" si="0"/>
        <v>0.4693413234500684</v>
      </c>
      <c r="O21" s="11">
        <f t="shared" si="1"/>
        <v>2.5683312228511834E-2</v>
      </c>
    </row>
    <row r="22" spans="13:15" x14ac:dyDescent="0.2">
      <c r="M22" s="9">
        <v>0.2</v>
      </c>
      <c r="N22" s="11">
        <f t="shared" si="0"/>
        <v>0.49443935118475368</v>
      </c>
      <c r="O22" s="11">
        <f t="shared" si="1"/>
        <v>2.509802773468528E-2</v>
      </c>
    </row>
    <row r="23" spans="13:15" x14ac:dyDescent="0.2">
      <c r="M23" s="9">
        <v>0.21</v>
      </c>
      <c r="N23" s="11">
        <f t="shared" si="0"/>
        <v>0.51891802538204446</v>
      </c>
      <c r="O23" s="11">
        <f t="shared" si="1"/>
        <v>2.4478674197290773E-2</v>
      </c>
    </row>
    <row r="24" spans="13:15" x14ac:dyDescent="0.2">
      <c r="M24" s="9">
        <v>0.22</v>
      </c>
      <c r="N24" s="11">
        <f t="shared" si="0"/>
        <v>0.5427491034762415</v>
      </c>
      <c r="O24" s="11">
        <f t="shared" si="1"/>
        <v>2.3831078094197045E-2</v>
      </c>
    </row>
    <row r="25" spans="13:15" x14ac:dyDescent="0.2">
      <c r="M25" s="9">
        <v>0.23</v>
      </c>
      <c r="N25" s="11">
        <f t="shared" si="0"/>
        <v>0.56590955626917228</v>
      </c>
      <c r="O25" s="11">
        <f t="shared" si="1"/>
        <v>2.3160452792930775E-2</v>
      </c>
    </row>
    <row r="26" spans="13:15" x14ac:dyDescent="0.2">
      <c r="M26" s="9">
        <v>0.24</v>
      </c>
      <c r="N26" s="11">
        <f t="shared" si="0"/>
        <v>0.58838103186438762</v>
      </c>
      <c r="O26" s="11">
        <f t="shared" si="1"/>
        <v>2.247147559521534E-2</v>
      </c>
    </row>
    <row r="27" spans="13:15" x14ac:dyDescent="0.2">
      <c r="M27" s="9">
        <v>0.25</v>
      </c>
      <c r="N27" s="11">
        <f t="shared" si="0"/>
        <v>0.61014938354492188</v>
      </c>
      <c r="O27" s="11">
        <f t="shared" si="1"/>
        <v>2.1768351680534259E-2</v>
      </c>
    </row>
    <row r="28" spans="13:15" x14ac:dyDescent="0.2">
      <c r="M28" s="9">
        <v>0.26</v>
      </c>
      <c r="N28" s="11">
        <f t="shared" si="0"/>
        <v>0.63120425124774993</v>
      </c>
      <c r="O28" s="11">
        <f t="shared" si="1"/>
        <v>2.1054867702828051E-2</v>
      </c>
    </row>
    <row r="29" spans="13:15" x14ac:dyDescent="0.2">
      <c r="M29" s="9">
        <v>0.27</v>
      </c>
      <c r="N29" s="11">
        <f t="shared" si="0"/>
        <v>0.65153868837083873</v>
      </c>
      <c r="O29" s="11">
        <f t="shared" si="1"/>
        <v>2.03344371230888E-2</v>
      </c>
    </row>
    <row r="30" spans="13:15" x14ac:dyDescent="0.2">
      <c r="M30" s="9">
        <v>0.28000000000000003</v>
      </c>
      <c r="N30" s="11">
        <f t="shared" si="0"/>
        <v>0.67114882724389591</v>
      </c>
      <c r="O30" s="11">
        <f t="shared" si="1"/>
        <v>1.9610138873057181E-2</v>
      </c>
    </row>
    <row r="31" spans="13:15" x14ac:dyDescent="0.2">
      <c r="M31" s="9">
        <v>0.28999999999999998</v>
      </c>
      <c r="N31" s="11">
        <f t="shared" si="0"/>
        <v>0.69003357783004837</v>
      </c>
      <c r="O31" s="11">
        <f t="shared" si="1"/>
        <v>1.8884750586152466E-2</v>
      </c>
    </row>
    <row r="32" spans="13:15" x14ac:dyDescent="0.2">
      <c r="M32" s="9">
        <v>0.3</v>
      </c>
      <c r="N32" s="11">
        <f t="shared" si="0"/>
        <v>0.70819435519385454</v>
      </c>
      <c r="O32" s="11">
        <f t="shared" si="1"/>
        <v>1.8160777363806169E-2</v>
      </c>
    </row>
    <row r="33" spans="13:15" x14ac:dyDescent="0.2">
      <c r="M33" s="9">
        <v>0.31</v>
      </c>
      <c r="N33" s="11">
        <f t="shared" si="0"/>
        <v>0.72563483203692858</v>
      </c>
      <c r="O33" s="11">
        <f t="shared" si="1"/>
        <v>1.7440476843074038E-2</v>
      </c>
    </row>
    <row r="34" spans="13:15" x14ac:dyDescent="0.2">
      <c r="M34" s="9">
        <v>0.32</v>
      </c>
      <c r="N34" s="11">
        <f t="shared" ref="N34:N65" si="2">BETADIST($M34,$B$3,$B$4,0,1)</f>
        <v>0.74236071321385699</v>
      </c>
      <c r="O34" s="11">
        <f t="shared" si="1"/>
        <v>1.6725881176928414E-2</v>
      </c>
    </row>
    <row r="35" spans="13:15" x14ac:dyDescent="0.2">
      <c r="M35" s="9">
        <v>0.33</v>
      </c>
      <c r="N35" s="11">
        <f t="shared" si="2"/>
        <v>0.75837952963335642</v>
      </c>
      <c r="O35" s="11">
        <f t="shared" ref="O35:O66" si="3">N35-N34</f>
        <v>1.6018816419499426E-2</v>
      </c>
    </row>
    <row r="36" spans="13:15" x14ac:dyDescent="0.2">
      <c r="M36" s="9">
        <v>0.34</v>
      </c>
      <c r="N36" s="11">
        <f t="shared" si="2"/>
        <v>0.77370044934913529</v>
      </c>
      <c r="O36" s="11">
        <f t="shared" si="3"/>
        <v>1.5320919715778869E-2</v>
      </c>
    </row>
    <row r="37" spans="13:15" x14ac:dyDescent="0.2">
      <c r="M37" s="9">
        <v>0.35</v>
      </c>
      <c r="N37" s="11">
        <f t="shared" si="2"/>
        <v>0.78833410397154102</v>
      </c>
      <c r="O37" s="11">
        <f t="shared" si="3"/>
        <v>1.4633654622405734E-2</v>
      </c>
    </row>
    <row r="38" spans="13:15" x14ac:dyDescent="0.2">
      <c r="M38" s="9">
        <v>0.36</v>
      </c>
      <c r="N38" s="11">
        <f t="shared" si="2"/>
        <v>0.80229242879999996</v>
      </c>
      <c r="O38" s="11">
        <f t="shared" si="3"/>
        <v>1.3958324828458935E-2</v>
      </c>
    </row>
    <row r="39" spans="13:15" x14ac:dyDescent="0.2">
      <c r="M39" s="9">
        <v>0.37</v>
      </c>
      <c r="N39" s="11">
        <f t="shared" si="2"/>
        <v>0.81558851529906917</v>
      </c>
      <c r="O39" s="11">
        <f t="shared" si="3"/>
        <v>1.3296086499069215E-2</v>
      </c>
    </row>
    <row r="40" spans="13:15" x14ac:dyDescent="0.2">
      <c r="M40" s="9">
        <v>0.38</v>
      </c>
      <c r="N40" s="11">
        <f t="shared" si="2"/>
        <v>0.82823647472671125</v>
      </c>
      <c r="O40" s="11">
        <f t="shared" si="3"/>
        <v>1.2647959427642075E-2</v>
      </c>
    </row>
    <row r="41" spans="13:15" x14ac:dyDescent="0.2">
      <c r="M41" s="9">
        <v>0.39</v>
      </c>
      <c r="N41" s="11">
        <f t="shared" si="2"/>
        <v>0.84025131187918034</v>
      </c>
      <c r="O41" s="11">
        <f t="shared" si="3"/>
        <v>1.2014837152469093E-2</v>
      </c>
    </row>
    <row r="42" spans="13:15" x14ac:dyDescent="0.2">
      <c r="M42" s="9">
        <v>0.4</v>
      </c>
      <c r="N42" s="11">
        <f t="shared" si="2"/>
        <v>0.85164880804824716</v>
      </c>
      <c r="O42" s="11">
        <f t="shared" si="3"/>
        <v>1.1397496169066823E-2</v>
      </c>
    </row>
    <row r="43" spans="13:15" x14ac:dyDescent="0.2">
      <c r="M43" s="9">
        <v>0.41</v>
      </c>
      <c r="N43" s="11">
        <f t="shared" si="2"/>
        <v>0.86244541239779793</v>
      </c>
      <c r="O43" s="11">
        <f t="shared" si="3"/>
        <v>1.0796604349550765E-2</v>
      </c>
    </row>
    <row r="44" spans="13:15" x14ac:dyDescent="0.2">
      <c r="M44" s="9">
        <v>0.42</v>
      </c>
      <c r="N44" s="11">
        <f t="shared" si="2"/>
        <v>0.87265814106162176</v>
      </c>
      <c r="O44" s="11">
        <f t="shared" si="3"/>
        <v>1.0212728663823833E-2</v>
      </c>
    </row>
    <row r="45" spans="13:15" x14ac:dyDescent="0.2">
      <c r="M45" s="9">
        <v>0.43</v>
      </c>
      <c r="N45" s="11">
        <f t="shared" si="2"/>
        <v>0.88230448334528333</v>
      </c>
      <c r="O45" s="11">
        <f t="shared" si="3"/>
        <v>9.6463422836615687E-3</v>
      </c>
    </row>
    <row r="46" spans="13:15" x14ac:dyDescent="0.2">
      <c r="M46" s="9">
        <v>0.44</v>
      </c>
      <c r="N46" s="11">
        <f t="shared" si="2"/>
        <v>0.89140231448465879</v>
      </c>
      <c r="O46" s="11">
        <f t="shared" si="3"/>
        <v>9.0978311393754563E-3</v>
      </c>
    </row>
    <row r="47" spans="13:15" x14ac:dyDescent="0.2">
      <c r="M47" s="9">
        <v>0.45</v>
      </c>
      <c r="N47" s="11">
        <f t="shared" si="2"/>
        <v>0.89996981447381663</v>
      </c>
      <c r="O47" s="11">
        <f t="shared" si="3"/>
        <v>8.5674999891578452E-3</v>
      </c>
    </row>
    <row r="48" spans="13:15" x14ac:dyDescent="0.2">
      <c r="M48" s="9">
        <v>0.46</v>
      </c>
      <c r="N48" s="11">
        <f t="shared" si="2"/>
        <v>0.90802539252700543</v>
      </c>
      <c r="O48" s="11">
        <f t="shared" si="3"/>
        <v>8.0555780531887944E-3</v>
      </c>
    </row>
    <row r="49" spans="13:15" x14ac:dyDescent="0.2">
      <c r="M49" s="9">
        <v>0.47</v>
      </c>
      <c r="N49" s="11">
        <f t="shared" si="2"/>
        <v>0.91558761678478784</v>
      </c>
      <c r="O49" s="11">
        <f t="shared" si="3"/>
        <v>7.5622242577824128E-3</v>
      </c>
    </row>
    <row r="50" spans="13:15" x14ac:dyDescent="0.2">
      <c r="M50" s="9">
        <v>0.48</v>
      </c>
      <c r="N50" s="11">
        <f t="shared" si="2"/>
        <v>0.92267514891386848</v>
      </c>
      <c r="O50" s="11">
        <f t="shared" si="3"/>
        <v>7.0875321290806426E-3</v>
      </c>
    </row>
    <row r="51" spans="13:15" x14ac:dyDescent="0.2">
      <c r="M51" s="9">
        <v>0.49</v>
      </c>
      <c r="N51" s="11">
        <f t="shared" si="2"/>
        <v>0.92930668328476562</v>
      </c>
      <c r="O51" s="11">
        <f t="shared" si="3"/>
        <v>6.6315343708971408E-3</v>
      </c>
    </row>
    <row r="52" spans="13:15" x14ac:dyDescent="0.2">
      <c r="M52" s="9">
        <v>0.5</v>
      </c>
      <c r="N52" s="11">
        <f t="shared" si="2"/>
        <v>0.93550089044187035</v>
      </c>
      <c r="O52" s="11">
        <f t="shared" si="3"/>
        <v>6.1942071571047252E-3</v>
      </c>
    </row>
    <row r="53" spans="13:15" x14ac:dyDescent="0.2">
      <c r="M53" s="9">
        <v>0.51</v>
      </c>
      <c r="N53" s="11">
        <f t="shared" si="2"/>
        <v>0.94127636460722264</v>
      </c>
      <c r="O53" s="11">
        <f t="shared" si="3"/>
        <v>5.7754741653522901E-3</v>
      </c>
    </row>
    <row r="54" spans="13:15" x14ac:dyDescent="0.2">
      <c r="M54" s="9">
        <v>0.52</v>
      </c>
      <c r="N54" s="11">
        <f t="shared" si="2"/>
        <v>0.94665157498301389</v>
      </c>
      <c r="O54" s="11">
        <f t="shared" si="3"/>
        <v>5.3752103757912506E-3</v>
      </c>
    </row>
    <row r="55" spans="13:15" x14ac:dyDescent="0.2">
      <c r="M55" s="9">
        <v>0.53</v>
      </c>
      <c r="N55" s="11">
        <f t="shared" si="2"/>
        <v>0.95164482063881661</v>
      </c>
      <c r="O55" s="11">
        <f t="shared" si="3"/>
        <v>4.9932456558027249E-3</v>
      </c>
    </row>
    <row r="56" spans="13:15" x14ac:dyDescent="0.2">
      <c r="M56" s="9">
        <v>0.54</v>
      </c>
      <c r="N56" s="11">
        <f t="shared" si="2"/>
        <v>0.95627418878819992</v>
      </c>
      <c r="O56" s="11">
        <f t="shared" si="3"/>
        <v>4.6293681493833061E-3</v>
      </c>
    </row>
    <row r="57" spans="13:15" x14ac:dyDescent="0.2">
      <c r="M57" s="9">
        <v>0.55000000000000004</v>
      </c>
      <c r="N57" s="11">
        <f t="shared" si="2"/>
        <v>0.96055751627602304</v>
      </c>
      <c r="O57" s="11">
        <f t="shared" si="3"/>
        <v>4.2833274878231187E-3</v>
      </c>
    </row>
    <row r="58" spans="13:15" x14ac:dyDescent="0.2">
      <c r="M58" s="9">
        <v>0.56000000000000005</v>
      </c>
      <c r="N58" s="11">
        <f t="shared" si="2"/>
        <v>0.96451235411256442</v>
      </c>
      <c r="O58" s="11">
        <f t="shared" si="3"/>
        <v>3.9548378365413805E-3</v>
      </c>
    </row>
    <row r="59" spans="13:15" x14ac:dyDescent="0.2">
      <c r="M59" s="9">
        <v>0.56999999999999995</v>
      </c>
      <c r="N59" s="11">
        <f t="shared" si="2"/>
        <v>0.9681559349039528</v>
      </c>
      <c r="O59" s="11">
        <f t="shared" si="3"/>
        <v>3.6435807913883789E-3</v>
      </c>
    </row>
    <row r="60" spans="13:15" x14ac:dyDescent="0.2">
      <c r="M60" s="9">
        <v>0.57999999999999996</v>
      </c>
      <c r="N60" s="11">
        <f t="shared" si="2"/>
        <v>0.97150514304032809</v>
      </c>
      <c r="O60" s="11">
        <f t="shared" si="3"/>
        <v>3.3492081363752924E-3</v>
      </c>
    </row>
    <row r="61" spans="13:15" x14ac:dyDescent="0.2">
      <c r="M61" s="9">
        <v>0.59</v>
      </c>
      <c r="N61" s="11">
        <f t="shared" si="2"/>
        <v>0.97457648751391535</v>
      </c>
      <c r="O61" s="11">
        <f t="shared" si="3"/>
        <v>3.0713444735872564E-3</v>
      </c>
    </row>
    <row r="62" spans="13:15" x14ac:dyDescent="0.2">
      <c r="M62" s="9">
        <v>0.6</v>
      </c>
      <c r="N62" s="11">
        <f t="shared" si="2"/>
        <v>0.9773860772489037</v>
      </c>
      <c r="O62" s="11">
        <f t="shared" si="3"/>
        <v>2.8095897349883492E-3</v>
      </c>
    </row>
    <row r="63" spans="13:15" x14ac:dyDescent="0.2">
      <c r="M63" s="9">
        <v>0.61</v>
      </c>
      <c r="N63" s="11">
        <f t="shared" si="2"/>
        <v>0.97994959883379251</v>
      </c>
      <c r="O63" s="11">
        <f t="shared" si="3"/>
        <v>2.5635215848888171E-3</v>
      </c>
    </row>
    <row r="64" spans="13:15" x14ac:dyDescent="0.2">
      <c r="M64" s="9">
        <v>0.62</v>
      </c>
      <c r="N64" s="11">
        <f t="shared" si="2"/>
        <v>0.98228229655481269</v>
      </c>
      <c r="O64" s="11">
        <f t="shared" si="3"/>
        <v>2.3326977210201827E-3</v>
      </c>
    </row>
    <row r="65" spans="13:15" x14ac:dyDescent="0.2">
      <c r="M65" s="9">
        <v>0.63</v>
      </c>
      <c r="N65" s="11">
        <f t="shared" si="2"/>
        <v>0.98439895463624327</v>
      </c>
      <c r="O65" s="11">
        <f t="shared" si="3"/>
        <v>2.116658081430578E-3</v>
      </c>
    </row>
    <row r="66" spans="13:15" x14ac:dyDescent="0.2">
      <c r="M66" s="9">
        <v>0.64</v>
      </c>
      <c r="N66" s="11">
        <f t="shared" ref="N66:N102" si="4">BETADIST($M66,$B$3,$B$4,0,1)</f>
        <v>0.9863138816</v>
      </c>
      <c r="O66" s="11">
        <f t="shared" si="3"/>
        <v>1.9149269637567246E-3</v>
      </c>
    </row>
    <row r="67" spans="13:15" x14ac:dyDescent="0.2">
      <c r="M67" s="9">
        <v>0.65</v>
      </c>
      <c r="N67" s="11">
        <f t="shared" si="4"/>
        <v>0.98804089666284378</v>
      </c>
      <c r="O67" s="11">
        <f t="shared" ref="O67:O98" si="5">N67-N66</f>
        <v>1.7270150628437841E-3</v>
      </c>
    </row>
    <row r="68" spans="13:15" x14ac:dyDescent="0.2">
      <c r="M68" s="9">
        <v>0.66</v>
      </c>
      <c r="N68" s="11">
        <f t="shared" si="4"/>
        <v>0.98959331809501105</v>
      </c>
      <c r="O68" s="11">
        <f t="shared" si="5"/>
        <v>1.5524214321672725E-3</v>
      </c>
    </row>
    <row r="69" spans="13:15" x14ac:dyDescent="0.2">
      <c r="M69" s="9">
        <v>0.67</v>
      </c>
      <c r="N69" s="11">
        <f t="shared" si="4"/>
        <v>0.99098395346904722</v>
      </c>
      <c r="O69" s="11">
        <f t="shared" si="5"/>
        <v>1.3906353740361643E-3</v>
      </c>
    </row>
    <row r="70" spans="13:15" x14ac:dyDescent="0.2">
      <c r="M70" s="9">
        <v>0.68</v>
      </c>
      <c r="N70" s="11">
        <f t="shared" si="4"/>
        <v>0.99222509173219198</v>
      </c>
      <c r="O70" s="11">
        <f t="shared" si="5"/>
        <v>1.2411382631447587E-3</v>
      </c>
    </row>
    <row r="71" spans="13:15" x14ac:dyDescent="0.2">
      <c r="M71" s="9">
        <v>0.69</v>
      </c>
      <c r="N71" s="11">
        <f t="shared" si="4"/>
        <v>0.99332849703984638</v>
      </c>
      <c r="O71" s="11">
        <f t="shared" si="5"/>
        <v>1.1034053076544037E-3</v>
      </c>
    </row>
    <row r="72" spans="13:15" x14ac:dyDescent="0.2">
      <c r="M72" s="9">
        <v>0.7</v>
      </c>
      <c r="N72" s="11">
        <f t="shared" si="4"/>
        <v>0.99430540429149872</v>
      </c>
      <c r="O72" s="11">
        <f t="shared" si="5"/>
        <v>9.7690725165233694E-4</v>
      </c>
    </row>
    <row r="73" spans="13:15" x14ac:dyDescent="0.2">
      <c r="M73" s="9">
        <v>0.71</v>
      </c>
      <c r="N73" s="11">
        <f t="shared" si="4"/>
        <v>0.99516651631402264</v>
      </c>
      <c r="O73" s="11">
        <f t="shared" si="5"/>
        <v>8.6111202252392438E-4</v>
      </c>
    </row>
    <row r="74" spans="13:15" x14ac:dyDescent="0.2">
      <c r="M74" s="9">
        <v>0.72</v>
      </c>
      <c r="N74" s="11">
        <f t="shared" si="4"/>
        <v>0.99592200264052222</v>
      </c>
      <c r="O74" s="11">
        <f t="shared" si="5"/>
        <v>7.5548632649957703E-4</v>
      </c>
    </row>
    <row r="75" spans="13:15" x14ac:dyDescent="0.2">
      <c r="M75" s="9">
        <v>0.73</v>
      </c>
      <c r="N75" s="11">
        <f t="shared" si="4"/>
        <v>0.99658149983590194</v>
      </c>
      <c r="O75" s="11">
        <f t="shared" si="5"/>
        <v>6.5949719537972129E-4</v>
      </c>
    </row>
    <row r="76" spans="13:15" x14ac:dyDescent="0.2">
      <c r="M76" s="9">
        <v>0.74</v>
      </c>
      <c r="N76" s="11">
        <f t="shared" si="4"/>
        <v>0.99715411332312442</v>
      </c>
      <c r="O76" s="11">
        <f t="shared" si="5"/>
        <v>5.7261348722248417E-4</v>
      </c>
    </row>
    <row r="77" spans="13:15" x14ac:dyDescent="0.2">
      <c r="M77" s="9">
        <v>0.75</v>
      </c>
      <c r="N77" s="11">
        <f t="shared" si="4"/>
        <v>0.99764842066668513</v>
      </c>
      <c r="O77" s="11">
        <f t="shared" si="5"/>
        <v>4.9430734356070705E-4</v>
      </c>
    </row>
    <row r="78" spans="13:15" x14ac:dyDescent="0.2">
      <c r="M78" s="9">
        <v>0.76</v>
      </c>
      <c r="N78" s="11">
        <f t="shared" si="4"/>
        <v>0.99807247627221907</v>
      </c>
      <c r="O78" s="11">
        <f t="shared" si="5"/>
        <v>4.2405560553393506E-4</v>
      </c>
    </row>
    <row r="79" spans="13:15" x14ac:dyDescent="0.2">
      <c r="M79" s="9">
        <v>0.77</v>
      </c>
      <c r="N79" s="11">
        <f t="shared" si="4"/>
        <v>0.99843381746336379</v>
      </c>
      <c r="O79" s="11">
        <f t="shared" si="5"/>
        <v>3.6134119114472618E-4</v>
      </c>
    </row>
    <row r="80" spans="13:15" x14ac:dyDescent="0.2">
      <c r="M80" s="9">
        <v>0.78</v>
      </c>
      <c r="N80" s="11">
        <f t="shared" si="4"/>
        <v>0.99873947189905343</v>
      </c>
      <c r="O80" s="11">
        <f t="shared" si="5"/>
        <v>3.0565443568963957E-4</v>
      </c>
    </row>
    <row r="81" spans="13:15" x14ac:dyDescent="0.2">
      <c r="M81" s="9">
        <v>0.79</v>
      </c>
      <c r="N81" s="11">
        <f t="shared" si="4"/>
        <v>0.99899596629633303</v>
      </c>
      <c r="O81" s="11">
        <f t="shared" si="5"/>
        <v>2.5649439727959411E-4</v>
      </c>
    </row>
    <row r="82" spans="13:15" x14ac:dyDescent="0.2">
      <c r="M82" s="9">
        <v>0.8</v>
      </c>
      <c r="N82" s="11">
        <f t="shared" si="4"/>
        <v>0.99920933642555609</v>
      </c>
      <c r="O82" s="11">
        <f t="shared" si="5"/>
        <v>2.133701292230672E-4</v>
      </c>
    </row>
    <row r="83" spans="13:15" x14ac:dyDescent="0.2">
      <c r="M83" s="9">
        <v>0.81</v>
      </c>
      <c r="N83" s="11">
        <f t="shared" si="4"/>
        <v>0.99938513834648446</v>
      </c>
      <c r="O83" s="11">
        <f t="shared" si="5"/>
        <v>1.7580192092836455E-4</v>
      </c>
    </row>
    <row r="84" spans="13:15" x14ac:dyDescent="0.2">
      <c r="M84" s="9">
        <v>0.82</v>
      </c>
      <c r="N84" s="11">
        <f t="shared" si="4"/>
        <v>0.99952846085536073</v>
      </c>
      <c r="O84" s="11">
        <f t="shared" si="5"/>
        <v>1.4332250887627573E-4</v>
      </c>
    </row>
    <row r="85" spans="13:15" x14ac:dyDescent="0.2">
      <c r="M85" s="9">
        <v>0.83</v>
      </c>
      <c r="N85" s="11">
        <f t="shared" si="4"/>
        <v>0.99964393911446314</v>
      </c>
      <c r="O85" s="11">
        <f t="shared" si="5"/>
        <v>1.1547825910240839E-4</v>
      </c>
    </row>
    <row r="86" spans="13:15" x14ac:dyDescent="0.2">
      <c r="M86" s="9">
        <v>0.84</v>
      </c>
      <c r="N86" s="11">
        <f t="shared" si="4"/>
        <v>0.99973576943700615</v>
      </c>
      <c r="O86" s="11">
        <f t="shared" si="5"/>
        <v>9.183032254300727E-5</v>
      </c>
    </row>
    <row r="87" spans="13:15" x14ac:dyDescent="0.2">
      <c r="M87" s="9">
        <v>0.85</v>
      </c>
      <c r="N87" s="11">
        <f t="shared" si="4"/>
        <v>0.99980772520151462</v>
      </c>
      <c r="O87" s="11">
        <f t="shared" si="5"/>
        <v>7.1955764508468967E-5</v>
      </c>
    </row>
    <row r="88" spans="13:15" x14ac:dyDescent="0.2">
      <c r="M88" s="9">
        <v>0.86</v>
      </c>
      <c r="N88" s="11">
        <f t="shared" si="4"/>
        <v>0.99986317387098467</v>
      </c>
      <c r="O88" s="11">
        <f t="shared" si="5"/>
        <v>5.5448669470048451E-5</v>
      </c>
    </row>
    <row r="89" spans="13:15" x14ac:dyDescent="0.2">
      <c r="M89" s="9">
        <v>0.87</v>
      </c>
      <c r="N89" s="11">
        <f t="shared" si="4"/>
        <v>0.99990509509325531</v>
      </c>
      <c r="O89" s="11">
        <f t="shared" si="5"/>
        <v>4.1921222270646652E-5</v>
      </c>
    </row>
    <row r="90" spans="13:15" x14ac:dyDescent="0.2">
      <c r="M90" s="9">
        <v>0.88</v>
      </c>
      <c r="N90" s="11">
        <f t="shared" si="4"/>
        <v>0.99993609986005993</v>
      </c>
      <c r="O90" s="11">
        <f t="shared" si="5"/>
        <v>3.1004766804620942E-5</v>
      </c>
    </row>
    <row r="91" spans="13:15" x14ac:dyDescent="0.2">
      <c r="M91" s="9">
        <v>0.89</v>
      </c>
      <c r="N91" s="11">
        <f t="shared" si="4"/>
        <v>0.9999584507032071</v>
      </c>
      <c r="O91" s="11">
        <f t="shared" si="5"/>
        <v>2.235084314716751E-5</v>
      </c>
    </row>
    <row r="92" spans="13:15" x14ac:dyDescent="0.2">
      <c r="M92" s="9">
        <v>0.9</v>
      </c>
      <c r="N92" s="11">
        <f t="shared" si="4"/>
        <v>0.99997408290726275</v>
      </c>
      <c r="O92" s="11">
        <f t="shared" si="5"/>
        <v>1.5632204055648913E-5</v>
      </c>
    </row>
    <row r="93" spans="13:15" x14ac:dyDescent="0.2">
      <c r="M93" s="9">
        <v>0.91</v>
      </c>
      <c r="N93" s="11">
        <f t="shared" si="4"/>
        <v>0.99998462671897703</v>
      </c>
      <c r="O93" s="11">
        <f t="shared" si="5"/>
        <v>1.0543811714280871E-5</v>
      </c>
    </row>
    <row r="94" spans="13:15" x14ac:dyDescent="0.2">
      <c r="M94" s="9">
        <v>0.92</v>
      </c>
      <c r="N94" s="11">
        <f t="shared" si="4"/>
        <v>0.99999143053451323</v>
      </c>
      <c r="O94" s="11">
        <f t="shared" si="5"/>
        <v>6.8038155361938024E-6</v>
      </c>
    </row>
    <row r="95" spans="13:15" x14ac:dyDescent="0.2">
      <c r="M95" s="9">
        <v>0.93</v>
      </c>
      <c r="N95" s="11">
        <f t="shared" si="4"/>
        <v>0.99999558504631425</v>
      </c>
      <c r="O95" s="11">
        <f t="shared" si="5"/>
        <v>4.1545118010244408E-6</v>
      </c>
    </row>
    <row r="96" spans="13:15" x14ac:dyDescent="0.2">
      <c r="M96" s="9">
        <v>0.94</v>
      </c>
      <c r="N96" s="11">
        <f t="shared" si="4"/>
        <v>0.99999794833216682</v>
      </c>
      <c r="O96" s="11">
        <f t="shared" si="5"/>
        <v>2.3632858525690636E-6</v>
      </c>
    </row>
    <row r="97" spans="13:15" x14ac:dyDescent="0.2">
      <c r="M97" s="9">
        <v>0.95</v>
      </c>
      <c r="N97" s="11">
        <f t="shared" si="4"/>
        <v>0.99999917186971232</v>
      </c>
      <c r="O97" s="11">
        <f t="shared" si="5"/>
        <v>1.2235375455027508E-6</v>
      </c>
    </row>
    <row r="98" spans="13:15" x14ac:dyDescent="0.2">
      <c r="M98" s="9">
        <v>0.96</v>
      </c>
      <c r="N98" s="11">
        <f t="shared" si="4"/>
        <v>0.99999972746030874</v>
      </c>
      <c r="O98" s="11">
        <f t="shared" si="5"/>
        <v>5.5559059641829833E-7</v>
      </c>
    </row>
    <row r="99" spans="13:15" x14ac:dyDescent="0.2">
      <c r="M99" s="9">
        <v>0.97</v>
      </c>
      <c r="N99" s="11">
        <f t="shared" si="4"/>
        <v>0.99999993504675788</v>
      </c>
      <c r="O99" s="11">
        <f>N99-N98</f>
        <v>2.0758644914131708E-7</v>
      </c>
    </row>
    <row r="100" spans="13:15" x14ac:dyDescent="0.2">
      <c r="M100" s="9">
        <v>0.98</v>
      </c>
      <c r="N100" s="11">
        <f t="shared" si="4"/>
        <v>0.99999999140999962</v>
      </c>
      <c r="O100" s="11">
        <f>N100-N99</f>
        <v>5.6363241740520209E-8</v>
      </c>
    </row>
    <row r="101" spans="13:15" x14ac:dyDescent="0.2">
      <c r="M101" s="9">
        <v>0.99</v>
      </c>
      <c r="N101" s="11">
        <f t="shared" si="4"/>
        <v>0.99999999973042719</v>
      </c>
      <c r="O101" s="11">
        <f>N101-N100</f>
        <v>8.3204275691528551E-9</v>
      </c>
    </row>
    <row r="102" spans="13:15" x14ac:dyDescent="0.2">
      <c r="M102" s="9">
        <v>1</v>
      </c>
      <c r="N102" s="11">
        <f t="shared" si="4"/>
        <v>1</v>
      </c>
      <c r="O102" s="11">
        <f>N102-N101</f>
        <v>2.6957280852002441E-10</v>
      </c>
    </row>
    <row r="103" spans="13:15" x14ac:dyDescent="0.2">
      <c r="M103" s="9">
        <v>1.01</v>
      </c>
      <c r="N103" s="6"/>
      <c r="O103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4"/>
  <sheetViews>
    <sheetView workbookViewId="0"/>
  </sheetViews>
  <sheetFormatPr defaultRowHeight="12.75" x14ac:dyDescent="0.2"/>
  <cols>
    <col min="1" max="2" width="9.33203125" style="3"/>
    <col min="3" max="3" width="12.5" style="3" customWidth="1"/>
    <col min="4" max="11" width="9.33203125" style="3"/>
    <col min="12" max="12" width="8.6640625" style="3" customWidth="1"/>
    <col min="13" max="13" width="9.33203125" style="16"/>
    <col min="14" max="14" width="15" style="3" customWidth="1"/>
    <col min="15" max="15" width="12.5" style="3" customWidth="1"/>
    <col min="16" max="17" width="9.33203125" style="3"/>
    <col min="18" max="18" width="14.6640625" style="3" bestFit="1" customWidth="1"/>
    <col min="19" max="16384" width="9.33203125" style="3"/>
  </cols>
  <sheetData>
    <row r="1" spans="1:18" ht="30.75" customHeight="1" x14ac:dyDescent="0.25">
      <c r="A1" s="2" t="s">
        <v>34</v>
      </c>
      <c r="F1" s="3" t="s">
        <v>26</v>
      </c>
      <c r="M1" s="8" t="s">
        <v>0</v>
      </c>
      <c r="N1" s="5" t="s">
        <v>11</v>
      </c>
      <c r="O1" s="5" t="s">
        <v>38</v>
      </c>
      <c r="P1" s="15" t="s">
        <v>31</v>
      </c>
    </row>
    <row r="2" spans="1:18" x14ac:dyDescent="0.2">
      <c r="L2" s="12"/>
      <c r="M2" s="16">
        <f>B3</f>
        <v>2</v>
      </c>
      <c r="N2" s="12">
        <v>0</v>
      </c>
      <c r="O2" s="12">
        <f>N3-N2</f>
        <v>1.0000000000000009E-2</v>
      </c>
      <c r="P2" s="17">
        <f>(B4-B3)/100</f>
        <v>0.02</v>
      </c>
      <c r="Q2" s="12"/>
      <c r="R2" s="12"/>
    </row>
    <row r="3" spans="1:18" x14ac:dyDescent="0.2">
      <c r="A3" s="3" t="s">
        <v>32</v>
      </c>
      <c r="B3" s="7">
        <v>2</v>
      </c>
      <c r="D3" s="3" t="s">
        <v>13</v>
      </c>
      <c r="E3" s="3">
        <f>(B3+B4)/2</f>
        <v>3</v>
      </c>
      <c r="L3" s="12"/>
      <c r="M3" s="16">
        <f t="shared" ref="M3:M66" si="0">M2+$P$2</f>
        <v>2.02</v>
      </c>
      <c r="N3" s="12">
        <f>(M3-$B$3)/($B$4-$B$3)</f>
        <v>1.0000000000000009E-2</v>
      </c>
      <c r="O3" s="12">
        <f>N3-N2</f>
        <v>1.0000000000000009E-2</v>
      </c>
      <c r="Q3" s="12"/>
      <c r="R3" s="12"/>
    </row>
    <row r="4" spans="1:18" x14ac:dyDescent="0.2">
      <c r="A4" s="3" t="s">
        <v>33</v>
      </c>
      <c r="B4" s="7">
        <v>4</v>
      </c>
      <c r="D4" s="3" t="s">
        <v>20</v>
      </c>
      <c r="E4" s="3">
        <f>(B4-B3)/SQRT(12)</f>
        <v>0.57735026918962584</v>
      </c>
      <c r="L4" s="12"/>
      <c r="M4" s="16">
        <f t="shared" si="0"/>
        <v>2.04</v>
      </c>
      <c r="N4" s="12">
        <f t="shared" ref="N4:N67" si="1">(M4-$B$3)/($B$4-$B$3)</f>
        <v>2.0000000000000018E-2</v>
      </c>
      <c r="O4" s="12">
        <f t="shared" ref="O4:O67" si="2">N4-N3</f>
        <v>1.0000000000000009E-2</v>
      </c>
      <c r="Q4" s="12"/>
      <c r="R4" s="12"/>
    </row>
    <row r="5" spans="1:18" x14ac:dyDescent="0.2">
      <c r="L5" s="12"/>
      <c r="M5" s="16">
        <f t="shared" si="0"/>
        <v>2.06</v>
      </c>
      <c r="N5" s="12">
        <f t="shared" si="1"/>
        <v>3.0000000000000027E-2</v>
      </c>
      <c r="O5" s="12">
        <f t="shared" si="2"/>
        <v>1.0000000000000009E-2</v>
      </c>
      <c r="Q5" s="12"/>
      <c r="R5" s="12"/>
    </row>
    <row r="6" spans="1:18" x14ac:dyDescent="0.2">
      <c r="L6" s="12"/>
      <c r="M6" s="16">
        <f t="shared" si="0"/>
        <v>2.08</v>
      </c>
      <c r="N6" s="12">
        <f t="shared" si="1"/>
        <v>4.0000000000000036E-2</v>
      </c>
      <c r="O6" s="12">
        <f t="shared" si="2"/>
        <v>1.0000000000000009E-2</v>
      </c>
      <c r="Q6" s="12"/>
      <c r="R6" s="12"/>
    </row>
    <row r="7" spans="1:18" x14ac:dyDescent="0.2">
      <c r="L7" s="12"/>
      <c r="M7" s="16">
        <f t="shared" si="0"/>
        <v>2.1</v>
      </c>
      <c r="N7" s="12">
        <f t="shared" si="1"/>
        <v>5.0000000000000044E-2</v>
      </c>
      <c r="O7" s="12">
        <f t="shared" si="2"/>
        <v>1.0000000000000009E-2</v>
      </c>
      <c r="Q7" s="12"/>
      <c r="R7" s="12"/>
    </row>
    <row r="8" spans="1:18" x14ac:dyDescent="0.2">
      <c r="L8" s="12"/>
      <c r="M8" s="16">
        <f t="shared" si="0"/>
        <v>2.12</v>
      </c>
      <c r="N8" s="12">
        <f t="shared" si="1"/>
        <v>6.0000000000000053E-2</v>
      </c>
      <c r="O8" s="12">
        <f t="shared" si="2"/>
        <v>1.0000000000000009E-2</v>
      </c>
      <c r="Q8" s="12"/>
      <c r="R8" s="12"/>
    </row>
    <row r="9" spans="1:18" x14ac:dyDescent="0.2">
      <c r="L9" s="12"/>
      <c r="M9" s="16">
        <f t="shared" si="0"/>
        <v>2.14</v>
      </c>
      <c r="N9" s="12">
        <f t="shared" si="1"/>
        <v>7.0000000000000062E-2</v>
      </c>
      <c r="O9" s="12">
        <f t="shared" si="2"/>
        <v>1.0000000000000009E-2</v>
      </c>
      <c r="Q9" s="12"/>
      <c r="R9" s="12"/>
    </row>
    <row r="10" spans="1:18" x14ac:dyDescent="0.2">
      <c r="L10" s="12"/>
      <c r="M10" s="16">
        <f t="shared" si="0"/>
        <v>2.16</v>
      </c>
      <c r="N10" s="12">
        <f t="shared" si="1"/>
        <v>8.0000000000000071E-2</v>
      </c>
      <c r="O10" s="12">
        <f t="shared" si="2"/>
        <v>1.0000000000000009E-2</v>
      </c>
      <c r="Q10" s="12"/>
      <c r="R10" s="12"/>
    </row>
    <row r="11" spans="1:18" x14ac:dyDescent="0.2">
      <c r="L11" s="12"/>
      <c r="M11" s="16">
        <f t="shared" si="0"/>
        <v>2.1800000000000002</v>
      </c>
      <c r="N11" s="12">
        <f t="shared" si="1"/>
        <v>9.000000000000008E-2</v>
      </c>
      <c r="O11" s="12">
        <f t="shared" si="2"/>
        <v>1.0000000000000009E-2</v>
      </c>
      <c r="Q11" s="12"/>
      <c r="R11" s="12"/>
    </row>
    <row r="12" spans="1:18" x14ac:dyDescent="0.2">
      <c r="L12" s="12"/>
      <c r="M12" s="16">
        <f t="shared" si="0"/>
        <v>2.2000000000000002</v>
      </c>
      <c r="N12" s="12">
        <f t="shared" si="1"/>
        <v>0.10000000000000009</v>
      </c>
      <c r="O12" s="12">
        <f t="shared" si="2"/>
        <v>1.0000000000000009E-2</v>
      </c>
      <c r="Q12" s="12"/>
      <c r="R12" s="12"/>
    </row>
    <row r="13" spans="1:18" x14ac:dyDescent="0.2">
      <c r="L13" s="12"/>
      <c r="M13" s="16">
        <f t="shared" si="0"/>
        <v>2.2200000000000002</v>
      </c>
      <c r="N13" s="12">
        <f t="shared" si="1"/>
        <v>0.1100000000000001</v>
      </c>
      <c r="O13" s="12">
        <f t="shared" si="2"/>
        <v>1.0000000000000009E-2</v>
      </c>
      <c r="Q13" s="12"/>
      <c r="R13" s="12"/>
    </row>
    <row r="14" spans="1:18" x14ac:dyDescent="0.2">
      <c r="L14" s="12"/>
      <c r="M14" s="16">
        <f t="shared" si="0"/>
        <v>2.2400000000000002</v>
      </c>
      <c r="N14" s="12">
        <f t="shared" si="1"/>
        <v>0.12000000000000011</v>
      </c>
      <c r="O14" s="12">
        <f t="shared" si="2"/>
        <v>1.0000000000000009E-2</v>
      </c>
      <c r="Q14" s="12"/>
      <c r="R14" s="12"/>
    </row>
    <row r="15" spans="1:18" x14ac:dyDescent="0.2">
      <c r="L15" s="12"/>
      <c r="M15" s="16">
        <f t="shared" si="0"/>
        <v>2.2600000000000002</v>
      </c>
      <c r="N15" s="12">
        <f t="shared" si="1"/>
        <v>0.13000000000000012</v>
      </c>
      <c r="O15" s="12">
        <f t="shared" si="2"/>
        <v>1.0000000000000009E-2</v>
      </c>
      <c r="Q15" s="12"/>
      <c r="R15" s="12"/>
    </row>
    <row r="16" spans="1:18" x14ac:dyDescent="0.2">
      <c r="L16" s="12"/>
      <c r="M16" s="16">
        <f t="shared" si="0"/>
        <v>2.2800000000000002</v>
      </c>
      <c r="N16" s="12">
        <f t="shared" si="1"/>
        <v>0.14000000000000012</v>
      </c>
      <c r="O16" s="12">
        <f t="shared" si="2"/>
        <v>1.0000000000000009E-2</v>
      </c>
      <c r="Q16" s="12"/>
      <c r="R16" s="12"/>
    </row>
    <row r="17" spans="12:18" x14ac:dyDescent="0.2">
      <c r="L17" s="12"/>
      <c r="M17" s="16">
        <f t="shared" si="0"/>
        <v>2.3000000000000003</v>
      </c>
      <c r="N17" s="12">
        <f t="shared" si="1"/>
        <v>0.15000000000000013</v>
      </c>
      <c r="O17" s="12">
        <f t="shared" si="2"/>
        <v>1.0000000000000009E-2</v>
      </c>
      <c r="Q17" s="12"/>
      <c r="R17" s="12"/>
    </row>
    <row r="18" spans="12:18" x14ac:dyDescent="0.2">
      <c r="L18" s="12"/>
      <c r="M18" s="16">
        <f t="shared" si="0"/>
        <v>2.3200000000000003</v>
      </c>
      <c r="N18" s="12">
        <f t="shared" si="1"/>
        <v>0.16000000000000014</v>
      </c>
      <c r="O18" s="12">
        <f t="shared" si="2"/>
        <v>1.0000000000000009E-2</v>
      </c>
      <c r="Q18" s="12"/>
      <c r="R18" s="12"/>
    </row>
    <row r="19" spans="12:18" x14ac:dyDescent="0.2">
      <c r="L19" s="12"/>
      <c r="M19" s="16">
        <f t="shared" si="0"/>
        <v>2.3400000000000003</v>
      </c>
      <c r="N19" s="12">
        <f t="shared" si="1"/>
        <v>0.17000000000000015</v>
      </c>
      <c r="O19" s="12">
        <f t="shared" si="2"/>
        <v>1.0000000000000009E-2</v>
      </c>
      <c r="Q19" s="12"/>
      <c r="R19" s="12"/>
    </row>
    <row r="20" spans="12:18" x14ac:dyDescent="0.2">
      <c r="L20" s="12"/>
      <c r="M20" s="16">
        <f t="shared" si="0"/>
        <v>2.3600000000000003</v>
      </c>
      <c r="N20" s="12">
        <f t="shared" si="1"/>
        <v>0.18000000000000016</v>
      </c>
      <c r="O20" s="12">
        <f t="shared" si="2"/>
        <v>1.0000000000000009E-2</v>
      </c>
      <c r="Q20" s="12"/>
      <c r="R20" s="12"/>
    </row>
    <row r="21" spans="12:18" x14ac:dyDescent="0.2">
      <c r="L21" s="12"/>
      <c r="M21" s="16">
        <f t="shared" si="0"/>
        <v>2.3800000000000003</v>
      </c>
      <c r="N21" s="12">
        <f t="shared" si="1"/>
        <v>0.19000000000000017</v>
      </c>
      <c r="O21" s="12">
        <f t="shared" si="2"/>
        <v>1.0000000000000009E-2</v>
      </c>
      <c r="Q21" s="12"/>
      <c r="R21" s="12"/>
    </row>
    <row r="22" spans="12:18" x14ac:dyDescent="0.2">
      <c r="L22" s="12"/>
      <c r="M22" s="16">
        <f t="shared" si="0"/>
        <v>2.4000000000000004</v>
      </c>
      <c r="N22" s="12">
        <f t="shared" si="1"/>
        <v>0.20000000000000018</v>
      </c>
      <c r="O22" s="12">
        <f t="shared" si="2"/>
        <v>1.0000000000000009E-2</v>
      </c>
      <c r="Q22" s="12"/>
      <c r="R22" s="12"/>
    </row>
    <row r="23" spans="12:18" x14ac:dyDescent="0.2">
      <c r="L23" s="12"/>
      <c r="M23" s="16">
        <f t="shared" si="0"/>
        <v>2.4200000000000004</v>
      </c>
      <c r="N23" s="12">
        <f t="shared" si="1"/>
        <v>0.21000000000000019</v>
      </c>
      <c r="O23" s="12">
        <f t="shared" si="2"/>
        <v>1.0000000000000009E-2</v>
      </c>
      <c r="Q23" s="12"/>
      <c r="R23" s="12"/>
    </row>
    <row r="24" spans="12:18" x14ac:dyDescent="0.2">
      <c r="L24" s="12"/>
      <c r="M24" s="16">
        <f t="shared" si="0"/>
        <v>2.4400000000000004</v>
      </c>
      <c r="N24" s="12">
        <f t="shared" si="1"/>
        <v>0.2200000000000002</v>
      </c>
      <c r="O24" s="12">
        <f t="shared" si="2"/>
        <v>1.0000000000000009E-2</v>
      </c>
      <c r="Q24" s="12"/>
      <c r="R24" s="12"/>
    </row>
    <row r="25" spans="12:18" x14ac:dyDescent="0.2">
      <c r="L25" s="12"/>
      <c r="M25" s="16">
        <f t="shared" si="0"/>
        <v>2.4600000000000004</v>
      </c>
      <c r="N25" s="12">
        <f t="shared" si="1"/>
        <v>0.2300000000000002</v>
      </c>
      <c r="O25" s="12">
        <f t="shared" si="2"/>
        <v>1.0000000000000009E-2</v>
      </c>
      <c r="Q25" s="12"/>
      <c r="R25" s="12"/>
    </row>
    <row r="26" spans="12:18" x14ac:dyDescent="0.2">
      <c r="L26" s="12"/>
      <c r="M26" s="16">
        <f t="shared" si="0"/>
        <v>2.4800000000000004</v>
      </c>
      <c r="N26" s="12">
        <f t="shared" si="1"/>
        <v>0.24000000000000021</v>
      </c>
      <c r="O26" s="12">
        <f t="shared" si="2"/>
        <v>1.0000000000000009E-2</v>
      </c>
      <c r="Q26" s="12"/>
      <c r="R26" s="12"/>
    </row>
    <row r="27" spans="12:18" x14ac:dyDescent="0.2">
      <c r="L27" s="12"/>
      <c r="M27" s="16">
        <f t="shared" si="0"/>
        <v>2.5000000000000004</v>
      </c>
      <c r="N27" s="12">
        <f t="shared" si="1"/>
        <v>0.25000000000000022</v>
      </c>
      <c r="O27" s="12">
        <f t="shared" si="2"/>
        <v>1.0000000000000009E-2</v>
      </c>
      <c r="Q27" s="12"/>
      <c r="R27" s="12"/>
    </row>
    <row r="28" spans="12:18" x14ac:dyDescent="0.2">
      <c r="L28" s="12"/>
      <c r="M28" s="16">
        <f t="shared" si="0"/>
        <v>2.5200000000000005</v>
      </c>
      <c r="N28" s="12">
        <f t="shared" si="1"/>
        <v>0.26000000000000023</v>
      </c>
      <c r="O28" s="12">
        <f t="shared" si="2"/>
        <v>1.0000000000000009E-2</v>
      </c>
      <c r="Q28" s="12"/>
      <c r="R28" s="12"/>
    </row>
    <row r="29" spans="12:18" x14ac:dyDescent="0.2">
      <c r="L29" s="12"/>
      <c r="M29" s="16">
        <f t="shared" si="0"/>
        <v>2.5400000000000005</v>
      </c>
      <c r="N29" s="12">
        <f t="shared" si="1"/>
        <v>0.27000000000000024</v>
      </c>
      <c r="O29" s="12">
        <f t="shared" si="2"/>
        <v>1.0000000000000009E-2</v>
      </c>
      <c r="Q29" s="12"/>
      <c r="R29" s="12"/>
    </row>
    <row r="30" spans="12:18" x14ac:dyDescent="0.2">
      <c r="L30" s="12"/>
      <c r="M30" s="16">
        <f t="shared" si="0"/>
        <v>2.5600000000000005</v>
      </c>
      <c r="N30" s="12">
        <f t="shared" si="1"/>
        <v>0.28000000000000025</v>
      </c>
      <c r="O30" s="12">
        <f t="shared" si="2"/>
        <v>1.0000000000000009E-2</v>
      </c>
      <c r="Q30" s="12"/>
      <c r="R30" s="12"/>
    </row>
    <row r="31" spans="12:18" x14ac:dyDescent="0.2">
      <c r="L31" s="12"/>
      <c r="M31" s="16">
        <f t="shared" si="0"/>
        <v>2.5800000000000005</v>
      </c>
      <c r="N31" s="12">
        <f t="shared" si="1"/>
        <v>0.29000000000000026</v>
      </c>
      <c r="O31" s="12">
        <f t="shared" si="2"/>
        <v>1.0000000000000009E-2</v>
      </c>
      <c r="Q31" s="12"/>
      <c r="R31" s="12"/>
    </row>
    <row r="32" spans="12:18" x14ac:dyDescent="0.2">
      <c r="L32" s="12"/>
      <c r="M32" s="16">
        <f t="shared" si="0"/>
        <v>2.6000000000000005</v>
      </c>
      <c r="N32" s="12">
        <f t="shared" si="1"/>
        <v>0.30000000000000027</v>
      </c>
      <c r="O32" s="12">
        <f t="shared" si="2"/>
        <v>1.0000000000000009E-2</v>
      </c>
      <c r="Q32" s="12"/>
      <c r="R32" s="12"/>
    </row>
    <row r="33" spans="12:18" x14ac:dyDescent="0.2">
      <c r="L33" s="12"/>
      <c r="M33" s="16">
        <f t="shared" si="0"/>
        <v>2.6200000000000006</v>
      </c>
      <c r="N33" s="12">
        <f t="shared" si="1"/>
        <v>0.31000000000000028</v>
      </c>
      <c r="O33" s="12">
        <f t="shared" si="2"/>
        <v>1.0000000000000009E-2</v>
      </c>
      <c r="Q33" s="12"/>
      <c r="R33" s="12"/>
    </row>
    <row r="34" spans="12:18" x14ac:dyDescent="0.2">
      <c r="L34" s="12"/>
      <c r="M34" s="16">
        <f t="shared" si="0"/>
        <v>2.6400000000000006</v>
      </c>
      <c r="N34" s="12">
        <f t="shared" si="1"/>
        <v>0.32000000000000028</v>
      </c>
      <c r="O34" s="12">
        <f t="shared" si="2"/>
        <v>1.0000000000000009E-2</v>
      </c>
      <c r="Q34" s="12"/>
      <c r="R34" s="12"/>
    </row>
    <row r="35" spans="12:18" x14ac:dyDescent="0.2">
      <c r="L35" s="12"/>
      <c r="M35" s="16">
        <f t="shared" si="0"/>
        <v>2.6600000000000006</v>
      </c>
      <c r="N35" s="12">
        <f t="shared" si="1"/>
        <v>0.33000000000000029</v>
      </c>
      <c r="O35" s="12">
        <f t="shared" si="2"/>
        <v>1.0000000000000009E-2</v>
      </c>
      <c r="Q35" s="12"/>
      <c r="R35" s="12"/>
    </row>
    <row r="36" spans="12:18" x14ac:dyDescent="0.2">
      <c r="L36" s="12"/>
      <c r="M36" s="16">
        <f t="shared" si="0"/>
        <v>2.6800000000000006</v>
      </c>
      <c r="N36" s="12">
        <f t="shared" si="1"/>
        <v>0.3400000000000003</v>
      </c>
      <c r="O36" s="12">
        <f t="shared" si="2"/>
        <v>1.0000000000000009E-2</v>
      </c>
      <c r="Q36" s="12"/>
      <c r="R36" s="12"/>
    </row>
    <row r="37" spans="12:18" x14ac:dyDescent="0.2">
      <c r="L37" s="12"/>
      <c r="M37" s="16">
        <f t="shared" si="0"/>
        <v>2.7000000000000006</v>
      </c>
      <c r="N37" s="12">
        <f t="shared" si="1"/>
        <v>0.35000000000000031</v>
      </c>
      <c r="O37" s="12">
        <f t="shared" si="2"/>
        <v>1.0000000000000009E-2</v>
      </c>
      <c r="Q37" s="12"/>
      <c r="R37" s="12"/>
    </row>
    <row r="38" spans="12:18" x14ac:dyDescent="0.2">
      <c r="L38" s="12"/>
      <c r="M38" s="16">
        <f t="shared" si="0"/>
        <v>2.7200000000000006</v>
      </c>
      <c r="N38" s="12">
        <f t="shared" si="1"/>
        <v>0.36000000000000032</v>
      </c>
      <c r="O38" s="12">
        <f t="shared" si="2"/>
        <v>1.0000000000000009E-2</v>
      </c>
      <c r="Q38" s="12"/>
      <c r="R38" s="12"/>
    </row>
    <row r="39" spans="12:18" x14ac:dyDescent="0.2">
      <c r="L39" s="12"/>
      <c r="M39" s="16">
        <f t="shared" si="0"/>
        <v>2.7400000000000007</v>
      </c>
      <c r="N39" s="12">
        <f t="shared" si="1"/>
        <v>0.37000000000000033</v>
      </c>
      <c r="O39" s="12">
        <f t="shared" si="2"/>
        <v>1.0000000000000009E-2</v>
      </c>
      <c r="Q39" s="12"/>
      <c r="R39" s="12"/>
    </row>
    <row r="40" spans="12:18" x14ac:dyDescent="0.2">
      <c r="L40" s="12"/>
      <c r="M40" s="16">
        <f t="shared" si="0"/>
        <v>2.7600000000000007</v>
      </c>
      <c r="N40" s="12">
        <f t="shared" si="1"/>
        <v>0.38000000000000034</v>
      </c>
      <c r="O40" s="12">
        <f t="shared" si="2"/>
        <v>1.0000000000000009E-2</v>
      </c>
      <c r="Q40" s="12"/>
      <c r="R40" s="12"/>
    </row>
    <row r="41" spans="12:18" x14ac:dyDescent="0.2">
      <c r="L41" s="12"/>
      <c r="M41" s="16">
        <f t="shared" si="0"/>
        <v>2.7800000000000007</v>
      </c>
      <c r="N41" s="12">
        <f t="shared" si="1"/>
        <v>0.39000000000000035</v>
      </c>
      <c r="O41" s="12">
        <f t="shared" si="2"/>
        <v>1.0000000000000009E-2</v>
      </c>
      <c r="Q41" s="12"/>
      <c r="R41" s="12"/>
    </row>
    <row r="42" spans="12:18" x14ac:dyDescent="0.2">
      <c r="L42" s="12"/>
      <c r="M42" s="16">
        <f t="shared" si="0"/>
        <v>2.8000000000000007</v>
      </c>
      <c r="N42" s="12">
        <f t="shared" si="1"/>
        <v>0.40000000000000036</v>
      </c>
      <c r="O42" s="12">
        <f t="shared" si="2"/>
        <v>1.0000000000000009E-2</v>
      </c>
      <c r="Q42" s="12"/>
      <c r="R42" s="12"/>
    </row>
    <row r="43" spans="12:18" x14ac:dyDescent="0.2">
      <c r="L43" s="12"/>
      <c r="M43" s="16">
        <f t="shared" si="0"/>
        <v>2.8200000000000007</v>
      </c>
      <c r="N43" s="12">
        <f t="shared" si="1"/>
        <v>0.41000000000000036</v>
      </c>
      <c r="O43" s="12">
        <f t="shared" si="2"/>
        <v>1.0000000000000009E-2</v>
      </c>
      <c r="Q43" s="12"/>
      <c r="R43" s="12"/>
    </row>
    <row r="44" spans="12:18" x14ac:dyDescent="0.2">
      <c r="L44" s="12"/>
      <c r="M44" s="16">
        <f t="shared" si="0"/>
        <v>2.8400000000000007</v>
      </c>
      <c r="N44" s="12">
        <f t="shared" si="1"/>
        <v>0.42000000000000037</v>
      </c>
      <c r="O44" s="12">
        <f t="shared" si="2"/>
        <v>1.0000000000000009E-2</v>
      </c>
      <c r="Q44" s="12"/>
      <c r="R44" s="12"/>
    </row>
    <row r="45" spans="12:18" x14ac:dyDescent="0.2">
      <c r="L45" s="12"/>
      <c r="M45" s="16">
        <f t="shared" si="0"/>
        <v>2.8600000000000008</v>
      </c>
      <c r="N45" s="12">
        <f t="shared" si="1"/>
        <v>0.43000000000000038</v>
      </c>
      <c r="O45" s="12">
        <f t="shared" si="2"/>
        <v>1.0000000000000009E-2</v>
      </c>
      <c r="Q45" s="12"/>
      <c r="R45" s="12"/>
    </row>
    <row r="46" spans="12:18" x14ac:dyDescent="0.2">
      <c r="L46" s="12"/>
      <c r="M46" s="16">
        <f t="shared" si="0"/>
        <v>2.8800000000000008</v>
      </c>
      <c r="N46" s="12">
        <f t="shared" si="1"/>
        <v>0.44000000000000039</v>
      </c>
      <c r="O46" s="12">
        <f t="shared" si="2"/>
        <v>1.0000000000000009E-2</v>
      </c>
      <c r="Q46" s="12"/>
      <c r="R46" s="12"/>
    </row>
    <row r="47" spans="12:18" x14ac:dyDescent="0.2">
      <c r="L47" s="12"/>
      <c r="M47" s="16">
        <f t="shared" si="0"/>
        <v>2.9000000000000008</v>
      </c>
      <c r="N47" s="12">
        <f t="shared" si="1"/>
        <v>0.4500000000000004</v>
      </c>
      <c r="O47" s="12">
        <f t="shared" si="2"/>
        <v>1.0000000000000009E-2</v>
      </c>
      <c r="Q47" s="12"/>
      <c r="R47" s="12"/>
    </row>
    <row r="48" spans="12:18" x14ac:dyDescent="0.2">
      <c r="L48" s="12"/>
      <c r="M48" s="16">
        <f t="shared" si="0"/>
        <v>2.9200000000000008</v>
      </c>
      <c r="N48" s="12">
        <f t="shared" si="1"/>
        <v>0.46000000000000041</v>
      </c>
      <c r="O48" s="12">
        <f t="shared" si="2"/>
        <v>1.0000000000000009E-2</v>
      </c>
      <c r="Q48" s="12"/>
      <c r="R48" s="12"/>
    </row>
    <row r="49" spans="12:18" x14ac:dyDescent="0.2">
      <c r="L49" s="12"/>
      <c r="M49" s="16">
        <f t="shared" si="0"/>
        <v>2.9400000000000008</v>
      </c>
      <c r="N49" s="12">
        <f t="shared" si="1"/>
        <v>0.47000000000000042</v>
      </c>
      <c r="O49" s="12">
        <f t="shared" si="2"/>
        <v>1.0000000000000009E-2</v>
      </c>
      <c r="Q49" s="12"/>
      <c r="R49" s="12"/>
    </row>
    <row r="50" spans="12:18" x14ac:dyDescent="0.2">
      <c r="L50" s="12"/>
      <c r="M50" s="16">
        <f t="shared" si="0"/>
        <v>2.9600000000000009</v>
      </c>
      <c r="N50" s="12">
        <f t="shared" si="1"/>
        <v>0.48000000000000043</v>
      </c>
      <c r="O50" s="12">
        <f t="shared" si="2"/>
        <v>1.0000000000000009E-2</v>
      </c>
      <c r="Q50" s="12"/>
      <c r="R50" s="12"/>
    </row>
    <row r="51" spans="12:18" x14ac:dyDescent="0.2">
      <c r="L51" s="12"/>
      <c r="M51" s="16">
        <f t="shared" si="0"/>
        <v>2.9800000000000009</v>
      </c>
      <c r="N51" s="12">
        <f t="shared" si="1"/>
        <v>0.49000000000000044</v>
      </c>
      <c r="O51" s="12">
        <f t="shared" si="2"/>
        <v>1.0000000000000009E-2</v>
      </c>
      <c r="Q51" s="12"/>
      <c r="R51" s="12"/>
    </row>
    <row r="52" spans="12:18" x14ac:dyDescent="0.2">
      <c r="L52" s="12"/>
      <c r="M52" s="16">
        <f t="shared" si="0"/>
        <v>3.0000000000000009</v>
      </c>
      <c r="N52" s="12">
        <f t="shared" si="1"/>
        <v>0.50000000000000044</v>
      </c>
      <c r="O52" s="12">
        <f t="shared" si="2"/>
        <v>1.0000000000000009E-2</v>
      </c>
      <c r="Q52" s="12"/>
      <c r="R52" s="12"/>
    </row>
    <row r="53" spans="12:18" x14ac:dyDescent="0.2">
      <c r="L53" s="12"/>
      <c r="M53" s="16">
        <f t="shared" si="0"/>
        <v>3.0200000000000009</v>
      </c>
      <c r="N53" s="12">
        <f t="shared" si="1"/>
        <v>0.51000000000000045</v>
      </c>
      <c r="O53" s="12">
        <f t="shared" si="2"/>
        <v>1.0000000000000009E-2</v>
      </c>
      <c r="Q53" s="12"/>
      <c r="R53" s="12"/>
    </row>
    <row r="54" spans="12:18" x14ac:dyDescent="0.2">
      <c r="L54" s="12"/>
      <c r="M54" s="16">
        <f t="shared" si="0"/>
        <v>3.0400000000000009</v>
      </c>
      <c r="N54" s="12">
        <f t="shared" si="1"/>
        <v>0.52000000000000046</v>
      </c>
      <c r="O54" s="12">
        <f t="shared" si="2"/>
        <v>1.0000000000000009E-2</v>
      </c>
      <c r="Q54" s="12"/>
      <c r="R54" s="12"/>
    </row>
    <row r="55" spans="12:18" x14ac:dyDescent="0.2">
      <c r="L55" s="12"/>
      <c r="M55" s="16">
        <f t="shared" si="0"/>
        <v>3.0600000000000009</v>
      </c>
      <c r="N55" s="12">
        <f t="shared" si="1"/>
        <v>0.53000000000000047</v>
      </c>
      <c r="O55" s="12">
        <f t="shared" si="2"/>
        <v>1.0000000000000009E-2</v>
      </c>
      <c r="Q55" s="12"/>
      <c r="R55" s="12"/>
    </row>
    <row r="56" spans="12:18" x14ac:dyDescent="0.2">
      <c r="L56" s="12"/>
      <c r="M56" s="16">
        <f t="shared" si="0"/>
        <v>3.080000000000001</v>
      </c>
      <c r="N56" s="12">
        <f t="shared" si="1"/>
        <v>0.54000000000000048</v>
      </c>
      <c r="O56" s="12">
        <f t="shared" si="2"/>
        <v>1.0000000000000009E-2</v>
      </c>
      <c r="Q56" s="12"/>
      <c r="R56" s="12"/>
    </row>
    <row r="57" spans="12:18" x14ac:dyDescent="0.2">
      <c r="L57" s="12"/>
      <c r="M57" s="16">
        <f t="shared" si="0"/>
        <v>3.100000000000001</v>
      </c>
      <c r="N57" s="12">
        <f t="shared" si="1"/>
        <v>0.55000000000000049</v>
      </c>
      <c r="O57" s="12">
        <f t="shared" si="2"/>
        <v>1.0000000000000009E-2</v>
      </c>
      <c r="Q57" s="12"/>
      <c r="R57" s="12"/>
    </row>
    <row r="58" spans="12:18" x14ac:dyDescent="0.2">
      <c r="L58" s="12"/>
      <c r="M58" s="16">
        <f t="shared" si="0"/>
        <v>3.120000000000001</v>
      </c>
      <c r="N58" s="12">
        <f t="shared" si="1"/>
        <v>0.5600000000000005</v>
      </c>
      <c r="O58" s="12">
        <f t="shared" si="2"/>
        <v>1.0000000000000009E-2</v>
      </c>
      <c r="Q58" s="12"/>
      <c r="R58" s="12"/>
    </row>
    <row r="59" spans="12:18" x14ac:dyDescent="0.2">
      <c r="L59" s="12"/>
      <c r="M59" s="16">
        <f t="shared" si="0"/>
        <v>3.140000000000001</v>
      </c>
      <c r="N59" s="12">
        <f t="shared" si="1"/>
        <v>0.57000000000000051</v>
      </c>
      <c r="O59" s="12">
        <f t="shared" si="2"/>
        <v>1.0000000000000009E-2</v>
      </c>
      <c r="Q59" s="12"/>
      <c r="R59" s="12"/>
    </row>
    <row r="60" spans="12:18" x14ac:dyDescent="0.2">
      <c r="L60" s="12"/>
      <c r="M60" s="16">
        <f t="shared" si="0"/>
        <v>3.160000000000001</v>
      </c>
      <c r="N60" s="12">
        <f t="shared" si="1"/>
        <v>0.58000000000000052</v>
      </c>
      <c r="O60" s="12">
        <f t="shared" si="2"/>
        <v>1.0000000000000009E-2</v>
      </c>
      <c r="Q60" s="12"/>
      <c r="R60" s="12"/>
    </row>
    <row r="61" spans="12:18" x14ac:dyDescent="0.2">
      <c r="L61" s="12"/>
      <c r="M61" s="16">
        <f t="shared" si="0"/>
        <v>3.180000000000001</v>
      </c>
      <c r="N61" s="12">
        <f t="shared" si="1"/>
        <v>0.59000000000000052</v>
      </c>
      <c r="O61" s="12">
        <f t="shared" si="2"/>
        <v>1.0000000000000009E-2</v>
      </c>
      <c r="Q61" s="12"/>
      <c r="R61" s="12"/>
    </row>
    <row r="62" spans="12:18" x14ac:dyDescent="0.2">
      <c r="L62" s="12"/>
      <c r="M62" s="16">
        <f t="shared" si="0"/>
        <v>3.2000000000000011</v>
      </c>
      <c r="N62" s="12">
        <f t="shared" si="1"/>
        <v>0.60000000000000053</v>
      </c>
      <c r="O62" s="12">
        <f t="shared" si="2"/>
        <v>1.0000000000000009E-2</v>
      </c>
      <c r="Q62" s="12"/>
      <c r="R62" s="12"/>
    </row>
    <row r="63" spans="12:18" x14ac:dyDescent="0.2">
      <c r="L63" s="12"/>
      <c r="M63" s="16">
        <f t="shared" si="0"/>
        <v>3.2200000000000011</v>
      </c>
      <c r="N63" s="12">
        <f t="shared" si="1"/>
        <v>0.61000000000000054</v>
      </c>
      <c r="O63" s="12">
        <f t="shared" si="2"/>
        <v>1.0000000000000009E-2</v>
      </c>
      <c r="Q63" s="12"/>
      <c r="R63" s="12"/>
    </row>
    <row r="64" spans="12:18" x14ac:dyDescent="0.2">
      <c r="L64" s="12"/>
      <c r="M64" s="16">
        <f t="shared" si="0"/>
        <v>3.2400000000000011</v>
      </c>
      <c r="N64" s="12">
        <f t="shared" si="1"/>
        <v>0.62000000000000055</v>
      </c>
      <c r="O64" s="12">
        <f t="shared" si="2"/>
        <v>1.0000000000000009E-2</v>
      </c>
      <c r="Q64" s="12"/>
      <c r="R64" s="12"/>
    </row>
    <row r="65" spans="12:18" x14ac:dyDescent="0.2">
      <c r="L65" s="12"/>
      <c r="M65" s="16">
        <f t="shared" si="0"/>
        <v>3.2600000000000011</v>
      </c>
      <c r="N65" s="12">
        <f t="shared" si="1"/>
        <v>0.63000000000000056</v>
      </c>
      <c r="O65" s="12">
        <f t="shared" si="2"/>
        <v>1.0000000000000009E-2</v>
      </c>
      <c r="Q65" s="12"/>
      <c r="R65" s="12"/>
    </row>
    <row r="66" spans="12:18" x14ac:dyDescent="0.2">
      <c r="L66" s="12"/>
      <c r="M66" s="16">
        <f t="shared" si="0"/>
        <v>3.2800000000000011</v>
      </c>
      <c r="N66" s="12">
        <f t="shared" si="1"/>
        <v>0.64000000000000057</v>
      </c>
      <c r="O66" s="12">
        <f t="shared" si="2"/>
        <v>1.0000000000000009E-2</v>
      </c>
      <c r="Q66" s="12"/>
      <c r="R66" s="12"/>
    </row>
    <row r="67" spans="12:18" x14ac:dyDescent="0.2">
      <c r="L67" s="12"/>
      <c r="M67" s="16">
        <f t="shared" ref="M67:M98" si="3">M66+$P$2</f>
        <v>3.3000000000000012</v>
      </c>
      <c r="N67" s="12">
        <f t="shared" si="1"/>
        <v>0.65000000000000058</v>
      </c>
      <c r="O67" s="12">
        <f t="shared" si="2"/>
        <v>1.0000000000000009E-2</v>
      </c>
      <c r="Q67" s="12"/>
      <c r="R67" s="12"/>
    </row>
    <row r="68" spans="12:18" x14ac:dyDescent="0.2">
      <c r="L68" s="12"/>
      <c r="M68" s="16">
        <f t="shared" si="3"/>
        <v>3.3200000000000012</v>
      </c>
      <c r="N68" s="12">
        <f t="shared" ref="N68:N102" si="4">(M68-$B$3)/($B$4-$B$3)</f>
        <v>0.66000000000000059</v>
      </c>
      <c r="O68" s="12">
        <f t="shared" ref="O68:O102" si="5">N68-N67</f>
        <v>1.0000000000000009E-2</v>
      </c>
      <c r="Q68" s="12"/>
      <c r="R68" s="12"/>
    </row>
    <row r="69" spans="12:18" x14ac:dyDescent="0.2">
      <c r="L69" s="12"/>
      <c r="M69" s="16">
        <f t="shared" si="3"/>
        <v>3.3400000000000012</v>
      </c>
      <c r="N69" s="12">
        <f t="shared" si="4"/>
        <v>0.6700000000000006</v>
      </c>
      <c r="O69" s="12">
        <f t="shared" si="5"/>
        <v>1.0000000000000009E-2</v>
      </c>
      <c r="Q69" s="12"/>
      <c r="R69" s="12"/>
    </row>
    <row r="70" spans="12:18" x14ac:dyDescent="0.2">
      <c r="L70" s="12"/>
      <c r="M70" s="16">
        <f t="shared" si="3"/>
        <v>3.3600000000000012</v>
      </c>
      <c r="N70" s="12">
        <f t="shared" si="4"/>
        <v>0.6800000000000006</v>
      </c>
      <c r="O70" s="12">
        <f t="shared" si="5"/>
        <v>1.0000000000000009E-2</v>
      </c>
      <c r="Q70" s="12"/>
      <c r="R70" s="12"/>
    </row>
    <row r="71" spans="12:18" x14ac:dyDescent="0.2">
      <c r="L71" s="12"/>
      <c r="M71" s="16">
        <f t="shared" si="3"/>
        <v>3.3800000000000012</v>
      </c>
      <c r="N71" s="12">
        <f t="shared" si="4"/>
        <v>0.69000000000000061</v>
      </c>
      <c r="O71" s="12">
        <f t="shared" si="5"/>
        <v>1.0000000000000009E-2</v>
      </c>
      <c r="Q71" s="12"/>
      <c r="R71" s="12"/>
    </row>
    <row r="72" spans="12:18" x14ac:dyDescent="0.2">
      <c r="L72" s="12"/>
      <c r="M72" s="16">
        <f t="shared" si="3"/>
        <v>3.4000000000000012</v>
      </c>
      <c r="N72" s="12">
        <f t="shared" si="4"/>
        <v>0.70000000000000062</v>
      </c>
      <c r="O72" s="12">
        <f t="shared" si="5"/>
        <v>1.0000000000000009E-2</v>
      </c>
      <c r="Q72" s="12"/>
      <c r="R72" s="12"/>
    </row>
    <row r="73" spans="12:18" x14ac:dyDescent="0.2">
      <c r="L73" s="12"/>
      <c r="M73" s="16">
        <f t="shared" si="3"/>
        <v>3.4200000000000013</v>
      </c>
      <c r="N73" s="12">
        <f t="shared" si="4"/>
        <v>0.71000000000000063</v>
      </c>
      <c r="O73" s="12">
        <f t="shared" si="5"/>
        <v>1.0000000000000009E-2</v>
      </c>
      <c r="Q73" s="12"/>
      <c r="R73" s="12"/>
    </row>
    <row r="74" spans="12:18" x14ac:dyDescent="0.2">
      <c r="L74" s="12"/>
      <c r="M74" s="16">
        <f t="shared" si="3"/>
        <v>3.4400000000000013</v>
      </c>
      <c r="N74" s="12">
        <f t="shared" si="4"/>
        <v>0.72000000000000064</v>
      </c>
      <c r="O74" s="12">
        <f t="shared" si="5"/>
        <v>1.0000000000000009E-2</v>
      </c>
      <c r="Q74" s="12"/>
      <c r="R74" s="12"/>
    </row>
    <row r="75" spans="12:18" x14ac:dyDescent="0.2">
      <c r="L75" s="12"/>
      <c r="M75" s="16">
        <f t="shared" si="3"/>
        <v>3.4600000000000013</v>
      </c>
      <c r="N75" s="12">
        <f t="shared" si="4"/>
        <v>0.73000000000000065</v>
      </c>
      <c r="O75" s="12">
        <f t="shared" si="5"/>
        <v>1.0000000000000009E-2</v>
      </c>
      <c r="Q75" s="12"/>
      <c r="R75" s="12"/>
    </row>
    <row r="76" spans="12:18" x14ac:dyDescent="0.2">
      <c r="L76" s="12"/>
      <c r="M76" s="16">
        <f t="shared" si="3"/>
        <v>3.4800000000000013</v>
      </c>
      <c r="N76" s="12">
        <f t="shared" si="4"/>
        <v>0.74000000000000066</v>
      </c>
      <c r="O76" s="12">
        <f t="shared" si="5"/>
        <v>1.0000000000000009E-2</v>
      </c>
      <c r="Q76" s="12"/>
      <c r="R76" s="12"/>
    </row>
    <row r="77" spans="12:18" x14ac:dyDescent="0.2">
      <c r="L77" s="12"/>
      <c r="M77" s="16">
        <f t="shared" si="3"/>
        <v>3.5000000000000013</v>
      </c>
      <c r="N77" s="12">
        <f t="shared" si="4"/>
        <v>0.75000000000000067</v>
      </c>
      <c r="O77" s="12">
        <f t="shared" si="5"/>
        <v>1.0000000000000009E-2</v>
      </c>
      <c r="Q77" s="12"/>
      <c r="R77" s="12"/>
    </row>
    <row r="78" spans="12:18" x14ac:dyDescent="0.2">
      <c r="L78" s="12"/>
      <c r="M78" s="16">
        <f t="shared" si="3"/>
        <v>3.5200000000000014</v>
      </c>
      <c r="N78" s="12">
        <f t="shared" si="4"/>
        <v>0.76000000000000068</v>
      </c>
      <c r="O78" s="12">
        <f t="shared" si="5"/>
        <v>1.0000000000000009E-2</v>
      </c>
      <c r="Q78" s="12"/>
      <c r="R78" s="12"/>
    </row>
    <row r="79" spans="12:18" x14ac:dyDescent="0.2">
      <c r="L79" s="12"/>
      <c r="M79" s="16">
        <f t="shared" si="3"/>
        <v>3.5400000000000014</v>
      </c>
      <c r="N79" s="12">
        <f t="shared" si="4"/>
        <v>0.77000000000000068</v>
      </c>
      <c r="O79" s="12">
        <f t="shared" si="5"/>
        <v>1.0000000000000009E-2</v>
      </c>
      <c r="Q79" s="12"/>
      <c r="R79" s="12"/>
    </row>
    <row r="80" spans="12:18" x14ac:dyDescent="0.2">
      <c r="L80" s="12"/>
      <c r="M80" s="16">
        <f t="shared" si="3"/>
        <v>3.5600000000000014</v>
      </c>
      <c r="N80" s="12">
        <f t="shared" si="4"/>
        <v>0.78000000000000069</v>
      </c>
      <c r="O80" s="12">
        <f t="shared" si="5"/>
        <v>1.0000000000000009E-2</v>
      </c>
      <c r="Q80" s="12"/>
      <c r="R80" s="12"/>
    </row>
    <row r="81" spans="12:18" x14ac:dyDescent="0.2">
      <c r="L81" s="12"/>
      <c r="M81" s="16">
        <f t="shared" si="3"/>
        <v>3.5800000000000014</v>
      </c>
      <c r="N81" s="12">
        <f t="shared" si="4"/>
        <v>0.7900000000000007</v>
      </c>
      <c r="O81" s="12">
        <f t="shared" si="5"/>
        <v>1.0000000000000009E-2</v>
      </c>
      <c r="Q81" s="12"/>
      <c r="R81" s="12"/>
    </row>
    <row r="82" spans="12:18" x14ac:dyDescent="0.2">
      <c r="L82" s="12"/>
      <c r="M82" s="16">
        <f t="shared" si="3"/>
        <v>3.6000000000000014</v>
      </c>
      <c r="N82" s="12">
        <f t="shared" si="4"/>
        <v>0.80000000000000071</v>
      </c>
      <c r="O82" s="12">
        <f t="shared" si="5"/>
        <v>1.0000000000000009E-2</v>
      </c>
      <c r="Q82" s="12"/>
      <c r="R82" s="12"/>
    </row>
    <row r="83" spans="12:18" x14ac:dyDescent="0.2">
      <c r="L83" s="12"/>
      <c r="M83" s="16">
        <f t="shared" si="3"/>
        <v>3.6200000000000014</v>
      </c>
      <c r="N83" s="12">
        <f t="shared" si="4"/>
        <v>0.81000000000000072</v>
      </c>
      <c r="O83" s="12">
        <f t="shared" si="5"/>
        <v>1.0000000000000009E-2</v>
      </c>
      <c r="Q83" s="12"/>
      <c r="R83" s="12"/>
    </row>
    <row r="84" spans="12:18" x14ac:dyDescent="0.2">
      <c r="L84" s="12"/>
      <c r="M84" s="16">
        <f t="shared" si="3"/>
        <v>3.6400000000000015</v>
      </c>
      <c r="N84" s="12">
        <f t="shared" si="4"/>
        <v>0.82000000000000073</v>
      </c>
      <c r="O84" s="12">
        <f t="shared" si="5"/>
        <v>1.0000000000000009E-2</v>
      </c>
      <c r="Q84" s="12"/>
      <c r="R84" s="12"/>
    </row>
    <row r="85" spans="12:18" x14ac:dyDescent="0.2">
      <c r="L85" s="12"/>
      <c r="M85" s="16">
        <f t="shared" si="3"/>
        <v>3.6600000000000015</v>
      </c>
      <c r="N85" s="12">
        <f t="shared" si="4"/>
        <v>0.83000000000000074</v>
      </c>
      <c r="O85" s="12">
        <f t="shared" si="5"/>
        <v>1.0000000000000009E-2</v>
      </c>
      <c r="Q85" s="12"/>
      <c r="R85" s="12"/>
    </row>
    <row r="86" spans="12:18" x14ac:dyDescent="0.2">
      <c r="L86" s="12"/>
      <c r="M86" s="16">
        <f t="shared" si="3"/>
        <v>3.6800000000000015</v>
      </c>
      <c r="N86" s="12">
        <f t="shared" si="4"/>
        <v>0.84000000000000075</v>
      </c>
      <c r="O86" s="12">
        <f t="shared" si="5"/>
        <v>1.0000000000000009E-2</v>
      </c>
      <c r="Q86" s="12"/>
      <c r="R86" s="12"/>
    </row>
    <row r="87" spans="12:18" x14ac:dyDescent="0.2">
      <c r="L87" s="12"/>
      <c r="M87" s="16">
        <f t="shared" si="3"/>
        <v>3.7000000000000015</v>
      </c>
      <c r="N87" s="12">
        <f t="shared" si="4"/>
        <v>0.85000000000000075</v>
      </c>
      <c r="O87" s="12">
        <f t="shared" si="5"/>
        <v>1.0000000000000009E-2</v>
      </c>
      <c r="Q87" s="12"/>
      <c r="R87" s="12"/>
    </row>
    <row r="88" spans="12:18" x14ac:dyDescent="0.2">
      <c r="L88" s="12"/>
      <c r="M88" s="16">
        <f t="shared" si="3"/>
        <v>3.7200000000000015</v>
      </c>
      <c r="N88" s="12">
        <f t="shared" si="4"/>
        <v>0.86000000000000076</v>
      </c>
      <c r="O88" s="12">
        <f t="shared" si="5"/>
        <v>1.0000000000000009E-2</v>
      </c>
      <c r="Q88" s="12"/>
      <c r="R88" s="12"/>
    </row>
    <row r="89" spans="12:18" x14ac:dyDescent="0.2">
      <c r="L89" s="12"/>
      <c r="M89" s="16">
        <f t="shared" si="3"/>
        <v>3.7400000000000015</v>
      </c>
      <c r="N89" s="12">
        <f t="shared" si="4"/>
        <v>0.87000000000000077</v>
      </c>
      <c r="O89" s="12">
        <f t="shared" si="5"/>
        <v>1.0000000000000009E-2</v>
      </c>
      <c r="Q89" s="12"/>
      <c r="R89" s="12"/>
    </row>
    <row r="90" spans="12:18" x14ac:dyDescent="0.2">
      <c r="L90" s="12"/>
      <c r="M90" s="16">
        <f t="shared" si="3"/>
        <v>3.7600000000000016</v>
      </c>
      <c r="N90" s="12">
        <f t="shared" si="4"/>
        <v>0.88000000000000078</v>
      </c>
      <c r="O90" s="12">
        <f t="shared" si="5"/>
        <v>1.0000000000000009E-2</v>
      </c>
      <c r="Q90" s="12"/>
      <c r="R90" s="12"/>
    </row>
    <row r="91" spans="12:18" x14ac:dyDescent="0.2">
      <c r="L91" s="12"/>
      <c r="M91" s="16">
        <f t="shared" si="3"/>
        <v>3.7800000000000016</v>
      </c>
      <c r="N91" s="12">
        <f t="shared" si="4"/>
        <v>0.89000000000000079</v>
      </c>
      <c r="O91" s="12">
        <f t="shared" si="5"/>
        <v>1.0000000000000009E-2</v>
      </c>
      <c r="Q91" s="12"/>
      <c r="R91" s="12"/>
    </row>
    <row r="92" spans="12:18" x14ac:dyDescent="0.2">
      <c r="L92" s="12"/>
      <c r="M92" s="16">
        <f t="shared" si="3"/>
        <v>3.8000000000000016</v>
      </c>
      <c r="N92" s="12">
        <f t="shared" si="4"/>
        <v>0.9000000000000008</v>
      </c>
      <c r="O92" s="12">
        <f t="shared" si="5"/>
        <v>1.0000000000000009E-2</v>
      </c>
      <c r="Q92" s="12"/>
      <c r="R92" s="12"/>
    </row>
    <row r="93" spans="12:18" x14ac:dyDescent="0.2">
      <c r="L93" s="12"/>
      <c r="M93" s="16">
        <f t="shared" si="3"/>
        <v>3.8200000000000016</v>
      </c>
      <c r="N93" s="12">
        <f t="shared" si="4"/>
        <v>0.91000000000000081</v>
      </c>
      <c r="O93" s="12">
        <f t="shared" si="5"/>
        <v>1.0000000000000009E-2</v>
      </c>
      <c r="Q93" s="12"/>
      <c r="R93" s="12"/>
    </row>
    <row r="94" spans="12:18" x14ac:dyDescent="0.2">
      <c r="L94" s="12"/>
      <c r="M94" s="16">
        <f t="shared" si="3"/>
        <v>3.8400000000000016</v>
      </c>
      <c r="N94" s="12">
        <f t="shared" si="4"/>
        <v>0.92000000000000082</v>
      </c>
      <c r="O94" s="12">
        <f t="shared" si="5"/>
        <v>1.0000000000000009E-2</v>
      </c>
      <c r="Q94" s="12"/>
      <c r="R94" s="12"/>
    </row>
    <row r="95" spans="12:18" x14ac:dyDescent="0.2">
      <c r="L95" s="12"/>
      <c r="M95" s="16">
        <f t="shared" si="3"/>
        <v>3.8600000000000017</v>
      </c>
      <c r="N95" s="12">
        <f t="shared" si="4"/>
        <v>0.93000000000000083</v>
      </c>
      <c r="O95" s="12">
        <f t="shared" si="5"/>
        <v>1.0000000000000009E-2</v>
      </c>
      <c r="Q95" s="12"/>
      <c r="R95" s="12"/>
    </row>
    <row r="96" spans="12:18" x14ac:dyDescent="0.2">
      <c r="L96" s="12"/>
      <c r="M96" s="16">
        <f t="shared" si="3"/>
        <v>3.8800000000000017</v>
      </c>
      <c r="N96" s="12">
        <f t="shared" si="4"/>
        <v>0.94000000000000083</v>
      </c>
      <c r="O96" s="12">
        <f t="shared" si="5"/>
        <v>1.0000000000000009E-2</v>
      </c>
      <c r="Q96" s="12"/>
      <c r="R96" s="12"/>
    </row>
    <row r="97" spans="12:18" x14ac:dyDescent="0.2">
      <c r="L97" s="12"/>
      <c r="M97" s="16">
        <f t="shared" si="3"/>
        <v>3.9000000000000017</v>
      </c>
      <c r="N97" s="12">
        <f t="shared" si="4"/>
        <v>0.95000000000000084</v>
      </c>
      <c r="O97" s="12">
        <f t="shared" si="5"/>
        <v>1.0000000000000009E-2</v>
      </c>
      <c r="Q97" s="12"/>
      <c r="R97" s="12"/>
    </row>
    <row r="98" spans="12:18" x14ac:dyDescent="0.2">
      <c r="L98" s="12"/>
      <c r="M98" s="16">
        <f t="shared" si="3"/>
        <v>3.9200000000000017</v>
      </c>
      <c r="N98" s="12">
        <f t="shared" si="4"/>
        <v>0.96000000000000085</v>
      </c>
      <c r="O98" s="12">
        <f t="shared" si="5"/>
        <v>1.0000000000000009E-2</v>
      </c>
      <c r="Q98" s="12"/>
      <c r="R98" s="12"/>
    </row>
    <row r="99" spans="12:18" x14ac:dyDescent="0.2">
      <c r="L99" s="12"/>
      <c r="M99" s="16">
        <f>M98+$P$2</f>
        <v>3.9400000000000017</v>
      </c>
      <c r="N99" s="12">
        <f t="shared" si="4"/>
        <v>0.97000000000000086</v>
      </c>
      <c r="O99" s="12">
        <f t="shared" si="5"/>
        <v>1.0000000000000009E-2</v>
      </c>
      <c r="Q99" s="12"/>
      <c r="R99" s="12"/>
    </row>
    <row r="100" spans="12:18" x14ac:dyDescent="0.2">
      <c r="L100" s="12"/>
      <c r="M100" s="16">
        <f>M99+$P$2</f>
        <v>3.9600000000000017</v>
      </c>
      <c r="N100" s="12">
        <f t="shared" si="4"/>
        <v>0.98000000000000087</v>
      </c>
      <c r="O100" s="12">
        <f t="shared" si="5"/>
        <v>1.0000000000000009E-2</v>
      </c>
      <c r="Q100" s="12"/>
      <c r="R100" s="12"/>
    </row>
    <row r="101" spans="12:18" x14ac:dyDescent="0.2">
      <c r="L101" s="12"/>
      <c r="M101" s="16">
        <f>M100+$P$2</f>
        <v>3.9800000000000018</v>
      </c>
      <c r="N101" s="12">
        <f t="shared" si="4"/>
        <v>0.99000000000000088</v>
      </c>
      <c r="O101" s="12">
        <f t="shared" si="5"/>
        <v>1.0000000000000009E-2</v>
      </c>
      <c r="Q101" s="12"/>
      <c r="R101" s="12"/>
    </row>
    <row r="102" spans="12:18" x14ac:dyDescent="0.2">
      <c r="L102" s="12"/>
      <c r="M102" s="16">
        <f>M101+$P$2</f>
        <v>4.0000000000000018</v>
      </c>
      <c r="N102" s="12">
        <f t="shared" si="4"/>
        <v>1.0000000000000009</v>
      </c>
      <c r="O102" s="12">
        <f t="shared" si="5"/>
        <v>1.0000000000000009E-2</v>
      </c>
      <c r="Q102" s="12"/>
      <c r="R102" s="12"/>
    </row>
    <row r="103" spans="12:18" x14ac:dyDescent="0.2">
      <c r="L103" s="12"/>
      <c r="N103" s="12"/>
      <c r="O103" s="12"/>
      <c r="Q103" s="12"/>
      <c r="R103" s="12"/>
    </row>
    <row r="104" spans="12:18" x14ac:dyDescent="0.2">
      <c r="L104" s="12"/>
      <c r="N104" s="12"/>
      <c r="O104" s="12"/>
      <c r="Q104" s="12"/>
      <c r="R104" s="12"/>
    </row>
    <row r="105" spans="12:18" x14ac:dyDescent="0.2">
      <c r="L105" s="12"/>
      <c r="N105" s="12"/>
      <c r="O105" s="12"/>
      <c r="Q105" s="12"/>
      <c r="R105" s="12"/>
    </row>
    <row r="106" spans="12:18" x14ac:dyDescent="0.2">
      <c r="L106" s="12"/>
      <c r="N106" s="12"/>
      <c r="O106" s="12"/>
      <c r="Q106" s="12"/>
      <c r="R106" s="12"/>
    </row>
    <row r="107" spans="12:18" x14ac:dyDescent="0.2">
      <c r="L107" s="12"/>
      <c r="N107" s="12"/>
      <c r="O107" s="12"/>
      <c r="Q107" s="12"/>
      <c r="R107" s="12"/>
    </row>
    <row r="108" spans="12:18" x14ac:dyDescent="0.2">
      <c r="L108" s="12"/>
      <c r="N108" s="12"/>
      <c r="O108" s="12"/>
      <c r="Q108" s="12"/>
      <c r="R108" s="12"/>
    </row>
    <row r="109" spans="12:18" x14ac:dyDescent="0.2">
      <c r="L109" s="12"/>
      <c r="N109" s="12"/>
      <c r="O109" s="12"/>
      <c r="Q109" s="12"/>
      <c r="R109" s="12"/>
    </row>
    <row r="110" spans="12:18" x14ac:dyDescent="0.2">
      <c r="L110" s="12"/>
      <c r="N110" s="12"/>
      <c r="O110" s="12"/>
      <c r="Q110" s="12"/>
      <c r="R110" s="12"/>
    </row>
    <row r="111" spans="12:18" x14ac:dyDescent="0.2">
      <c r="L111" s="12"/>
      <c r="N111" s="12"/>
      <c r="O111" s="12"/>
      <c r="Q111" s="12"/>
      <c r="R111" s="12"/>
    </row>
    <row r="112" spans="12:18" x14ac:dyDescent="0.2">
      <c r="L112" s="12"/>
      <c r="N112" s="12"/>
      <c r="O112" s="12"/>
      <c r="Q112" s="12"/>
      <c r="R112" s="12"/>
    </row>
    <row r="113" spans="12:18" x14ac:dyDescent="0.2">
      <c r="L113" s="12"/>
      <c r="N113" s="12"/>
      <c r="O113" s="12"/>
      <c r="Q113" s="12"/>
      <c r="R113" s="12"/>
    </row>
    <row r="114" spans="12:18" x14ac:dyDescent="0.2">
      <c r="L114" s="12"/>
      <c r="N114" s="12"/>
      <c r="O114" s="12"/>
      <c r="Q114" s="12"/>
      <c r="R114" s="12"/>
    </row>
    <row r="115" spans="12:18" x14ac:dyDescent="0.2">
      <c r="L115" s="12"/>
      <c r="N115" s="12"/>
      <c r="O115" s="12"/>
      <c r="Q115" s="12"/>
      <c r="R115" s="12"/>
    </row>
    <row r="116" spans="12:18" x14ac:dyDescent="0.2">
      <c r="L116" s="12"/>
      <c r="N116" s="12"/>
      <c r="O116" s="12"/>
      <c r="Q116" s="12"/>
      <c r="R116" s="12"/>
    </row>
    <row r="117" spans="12:18" x14ac:dyDescent="0.2">
      <c r="L117" s="12"/>
      <c r="N117" s="12"/>
      <c r="O117" s="12"/>
      <c r="Q117" s="12"/>
      <c r="R117" s="12"/>
    </row>
    <row r="118" spans="12:18" x14ac:dyDescent="0.2">
      <c r="L118" s="12"/>
      <c r="N118" s="12"/>
      <c r="O118" s="12"/>
      <c r="Q118" s="12"/>
      <c r="R118" s="12"/>
    </row>
    <row r="119" spans="12:18" x14ac:dyDescent="0.2">
      <c r="L119" s="12"/>
      <c r="N119" s="12"/>
      <c r="O119" s="12"/>
      <c r="Q119" s="12"/>
      <c r="R119" s="12"/>
    </row>
    <row r="120" spans="12:18" x14ac:dyDescent="0.2">
      <c r="L120" s="12"/>
      <c r="N120" s="12"/>
      <c r="O120" s="12"/>
      <c r="Q120" s="12"/>
      <c r="R120" s="12"/>
    </row>
    <row r="121" spans="12:18" x14ac:dyDescent="0.2">
      <c r="L121" s="12"/>
      <c r="N121" s="12"/>
      <c r="O121" s="12"/>
      <c r="Q121" s="12"/>
      <c r="R121" s="12"/>
    </row>
    <row r="122" spans="12:18" x14ac:dyDescent="0.2">
      <c r="L122" s="12"/>
      <c r="N122" s="12"/>
      <c r="O122" s="12"/>
      <c r="Q122" s="12"/>
      <c r="R122" s="12"/>
    </row>
    <row r="123" spans="12:18" x14ac:dyDescent="0.2">
      <c r="L123" s="12"/>
      <c r="N123" s="12"/>
      <c r="O123" s="12"/>
      <c r="Q123" s="12"/>
      <c r="R123" s="12"/>
    </row>
    <row r="124" spans="12:18" x14ac:dyDescent="0.2">
      <c r="L124" s="12"/>
      <c r="N124" s="12"/>
      <c r="O124" s="12"/>
      <c r="Q124" s="12"/>
      <c r="R124" s="12"/>
    </row>
    <row r="125" spans="12:18" x14ac:dyDescent="0.2">
      <c r="L125" s="12"/>
      <c r="N125" s="12"/>
      <c r="O125" s="12"/>
      <c r="Q125" s="12"/>
      <c r="R125" s="12"/>
    </row>
    <row r="126" spans="12:18" x14ac:dyDescent="0.2">
      <c r="L126" s="12"/>
      <c r="N126" s="12"/>
      <c r="O126" s="12"/>
      <c r="Q126" s="12"/>
      <c r="R126" s="12"/>
    </row>
    <row r="127" spans="12:18" x14ac:dyDescent="0.2">
      <c r="L127" s="12"/>
      <c r="N127" s="12"/>
      <c r="O127" s="12"/>
      <c r="Q127" s="12"/>
      <c r="R127" s="12"/>
    </row>
    <row r="128" spans="12:18" x14ac:dyDescent="0.2">
      <c r="L128" s="12"/>
      <c r="N128" s="12"/>
      <c r="O128" s="12"/>
      <c r="Q128" s="12"/>
      <c r="R128" s="12"/>
    </row>
    <row r="129" spans="12:18" x14ac:dyDescent="0.2">
      <c r="L129" s="12"/>
      <c r="N129" s="12"/>
      <c r="O129" s="12"/>
      <c r="Q129" s="12"/>
      <c r="R129" s="12"/>
    </row>
    <row r="130" spans="12:18" x14ac:dyDescent="0.2">
      <c r="L130" s="12"/>
      <c r="N130" s="12"/>
      <c r="O130" s="12"/>
      <c r="Q130" s="12"/>
      <c r="R130" s="12"/>
    </row>
    <row r="131" spans="12:18" x14ac:dyDescent="0.2">
      <c r="L131" s="12"/>
      <c r="N131" s="12"/>
      <c r="O131" s="12"/>
      <c r="Q131" s="12"/>
      <c r="R131" s="12"/>
    </row>
    <row r="132" spans="12:18" x14ac:dyDescent="0.2">
      <c r="L132" s="12"/>
      <c r="N132" s="12"/>
      <c r="O132" s="12"/>
      <c r="Q132" s="12"/>
      <c r="R132" s="12"/>
    </row>
    <row r="133" spans="12:18" x14ac:dyDescent="0.2">
      <c r="L133" s="12"/>
      <c r="N133" s="12"/>
      <c r="O133" s="12"/>
      <c r="Q133" s="12"/>
      <c r="R133" s="12"/>
    </row>
    <row r="134" spans="12:18" x14ac:dyDescent="0.2">
      <c r="L134" s="12"/>
      <c r="N134" s="12"/>
      <c r="O134" s="12"/>
      <c r="Q134" s="12"/>
      <c r="R134" s="12"/>
    </row>
    <row r="135" spans="12:18" x14ac:dyDescent="0.2">
      <c r="L135" s="12"/>
      <c r="N135" s="12"/>
      <c r="O135" s="12"/>
      <c r="Q135" s="12"/>
      <c r="R135" s="12"/>
    </row>
    <row r="136" spans="12:18" x14ac:dyDescent="0.2">
      <c r="L136" s="12"/>
      <c r="N136" s="12"/>
      <c r="O136" s="12"/>
      <c r="Q136" s="12"/>
      <c r="R136" s="12"/>
    </row>
    <row r="137" spans="12:18" x14ac:dyDescent="0.2">
      <c r="L137" s="12"/>
      <c r="N137" s="12"/>
      <c r="O137" s="12"/>
      <c r="Q137" s="12"/>
      <c r="R137" s="12"/>
    </row>
    <row r="138" spans="12:18" x14ac:dyDescent="0.2">
      <c r="L138" s="12"/>
      <c r="N138" s="12"/>
      <c r="O138" s="12"/>
      <c r="Q138" s="12"/>
      <c r="R138" s="12"/>
    </row>
    <row r="139" spans="12:18" x14ac:dyDescent="0.2">
      <c r="L139" s="12"/>
      <c r="N139" s="12"/>
      <c r="O139" s="12"/>
      <c r="Q139" s="12"/>
      <c r="R139" s="12"/>
    </row>
    <row r="140" spans="12:18" x14ac:dyDescent="0.2">
      <c r="L140" s="12"/>
      <c r="N140" s="12"/>
      <c r="O140" s="12"/>
      <c r="Q140" s="12"/>
      <c r="R140" s="12"/>
    </row>
    <row r="141" spans="12:18" x14ac:dyDescent="0.2">
      <c r="L141" s="12"/>
      <c r="N141" s="12"/>
      <c r="O141" s="12"/>
      <c r="Q141" s="12"/>
      <c r="R141" s="12"/>
    </row>
    <row r="142" spans="12:18" x14ac:dyDescent="0.2">
      <c r="L142" s="12"/>
      <c r="N142" s="12"/>
      <c r="O142" s="12"/>
      <c r="Q142" s="12"/>
      <c r="R142" s="12"/>
    </row>
    <row r="143" spans="12:18" x14ac:dyDescent="0.2">
      <c r="L143" s="12"/>
      <c r="N143" s="12"/>
      <c r="O143" s="12"/>
      <c r="Q143" s="12"/>
      <c r="R143" s="12"/>
    </row>
    <row r="144" spans="12:18" x14ac:dyDescent="0.2">
      <c r="L144" s="12"/>
      <c r="N144" s="12"/>
      <c r="O144" s="12"/>
      <c r="Q144" s="12"/>
      <c r="R144" s="12"/>
    </row>
    <row r="145" spans="12:18" x14ac:dyDescent="0.2">
      <c r="L145" s="12"/>
      <c r="N145" s="12"/>
      <c r="O145" s="12"/>
      <c r="Q145" s="12"/>
      <c r="R145" s="12"/>
    </row>
    <row r="146" spans="12:18" x14ac:dyDescent="0.2">
      <c r="L146" s="12"/>
      <c r="N146" s="12"/>
      <c r="O146" s="12"/>
      <c r="Q146" s="12"/>
      <c r="R146" s="12"/>
    </row>
    <row r="147" spans="12:18" x14ac:dyDescent="0.2">
      <c r="L147" s="12"/>
      <c r="N147" s="12"/>
      <c r="O147" s="12"/>
      <c r="Q147" s="12"/>
      <c r="R147" s="12"/>
    </row>
    <row r="148" spans="12:18" x14ac:dyDescent="0.2">
      <c r="L148" s="12"/>
      <c r="N148" s="12"/>
      <c r="O148" s="12"/>
      <c r="Q148" s="12"/>
      <c r="R148" s="12"/>
    </row>
    <row r="149" spans="12:18" x14ac:dyDescent="0.2">
      <c r="L149" s="12"/>
      <c r="N149" s="12"/>
      <c r="O149" s="12"/>
      <c r="Q149" s="12"/>
      <c r="R149" s="12"/>
    </row>
    <row r="150" spans="12:18" x14ac:dyDescent="0.2">
      <c r="L150" s="12"/>
      <c r="N150" s="12"/>
      <c r="O150" s="12"/>
      <c r="Q150" s="12"/>
      <c r="R150" s="12"/>
    </row>
    <row r="151" spans="12:18" x14ac:dyDescent="0.2">
      <c r="L151" s="12"/>
      <c r="N151" s="12"/>
      <c r="O151" s="12"/>
      <c r="Q151" s="12"/>
      <c r="R151" s="12"/>
    </row>
    <row r="152" spans="12:18" x14ac:dyDescent="0.2">
      <c r="L152" s="12"/>
      <c r="N152" s="12"/>
      <c r="O152" s="12"/>
      <c r="Q152" s="12"/>
      <c r="R152" s="12"/>
    </row>
    <row r="153" spans="12:18" x14ac:dyDescent="0.2">
      <c r="L153" s="12"/>
      <c r="N153" s="12"/>
      <c r="O153" s="12"/>
      <c r="Q153" s="12"/>
      <c r="R153" s="12"/>
    </row>
    <row r="154" spans="12:18" x14ac:dyDescent="0.2">
      <c r="L154" s="12"/>
      <c r="N154" s="12"/>
      <c r="O154" s="12"/>
      <c r="Q154" s="12"/>
      <c r="R154" s="12"/>
    </row>
    <row r="155" spans="12:18" x14ac:dyDescent="0.2">
      <c r="L155" s="12"/>
      <c r="N155" s="12"/>
      <c r="O155" s="12"/>
      <c r="Q155" s="12"/>
      <c r="R155" s="12"/>
    </row>
    <row r="156" spans="12:18" x14ac:dyDescent="0.2">
      <c r="L156" s="12"/>
      <c r="N156" s="12"/>
      <c r="O156" s="12"/>
      <c r="Q156" s="12"/>
      <c r="R156" s="12"/>
    </row>
    <row r="157" spans="12:18" x14ac:dyDescent="0.2">
      <c r="L157" s="12"/>
      <c r="N157" s="12"/>
      <c r="O157" s="12"/>
      <c r="Q157" s="12"/>
      <c r="R157" s="12"/>
    </row>
    <row r="158" spans="12:18" x14ac:dyDescent="0.2">
      <c r="L158" s="12"/>
      <c r="N158" s="12"/>
      <c r="O158" s="12"/>
      <c r="Q158" s="12"/>
      <c r="R158" s="12"/>
    </row>
    <row r="159" spans="12:18" x14ac:dyDescent="0.2">
      <c r="L159" s="12"/>
      <c r="N159" s="12"/>
      <c r="O159" s="12"/>
      <c r="Q159" s="12"/>
      <c r="R159" s="12"/>
    </row>
    <row r="160" spans="12:18" x14ac:dyDescent="0.2">
      <c r="L160" s="12"/>
      <c r="N160" s="12"/>
      <c r="O160" s="12"/>
      <c r="Q160" s="12"/>
      <c r="R160" s="12"/>
    </row>
    <row r="161" spans="12:18" x14ac:dyDescent="0.2">
      <c r="L161" s="12"/>
      <c r="N161" s="12"/>
      <c r="O161" s="12"/>
      <c r="Q161" s="12"/>
      <c r="R161" s="12"/>
    </row>
    <row r="162" spans="12:18" x14ac:dyDescent="0.2">
      <c r="L162" s="12"/>
      <c r="N162" s="12"/>
      <c r="O162" s="12"/>
      <c r="Q162" s="12"/>
      <c r="R162" s="12"/>
    </row>
    <row r="163" spans="12:18" x14ac:dyDescent="0.2">
      <c r="L163" s="12"/>
      <c r="N163" s="12"/>
      <c r="O163" s="12"/>
      <c r="Q163" s="12"/>
      <c r="R163" s="12"/>
    </row>
    <row r="164" spans="12:18" x14ac:dyDescent="0.2">
      <c r="L164" s="12"/>
      <c r="N164" s="12"/>
      <c r="O164" s="12"/>
      <c r="Q164" s="12"/>
      <c r="R164" s="12"/>
    </row>
    <row r="165" spans="12:18" x14ac:dyDescent="0.2">
      <c r="L165" s="12"/>
      <c r="N165" s="12"/>
      <c r="O165" s="12"/>
      <c r="Q165" s="12"/>
      <c r="R165" s="12"/>
    </row>
    <row r="166" spans="12:18" x14ac:dyDescent="0.2">
      <c r="L166" s="12"/>
      <c r="N166" s="12"/>
      <c r="O166" s="12"/>
      <c r="Q166" s="12"/>
      <c r="R166" s="12"/>
    </row>
    <row r="167" spans="12:18" x14ac:dyDescent="0.2">
      <c r="L167" s="12"/>
      <c r="N167" s="12"/>
      <c r="O167" s="12"/>
      <c r="Q167" s="12"/>
      <c r="R167" s="12"/>
    </row>
    <row r="168" spans="12:18" x14ac:dyDescent="0.2">
      <c r="L168" s="12"/>
      <c r="N168" s="12"/>
      <c r="O168" s="12"/>
      <c r="Q168" s="12"/>
      <c r="R168" s="12"/>
    </row>
    <row r="169" spans="12:18" x14ac:dyDescent="0.2">
      <c r="L169" s="12"/>
      <c r="N169" s="12"/>
      <c r="O169" s="12"/>
      <c r="Q169" s="12"/>
      <c r="R169" s="12"/>
    </row>
    <row r="170" spans="12:18" x14ac:dyDescent="0.2">
      <c r="L170" s="12"/>
      <c r="N170" s="12"/>
      <c r="O170" s="12"/>
      <c r="Q170" s="12"/>
      <c r="R170" s="12"/>
    </row>
    <row r="171" spans="12:18" x14ac:dyDescent="0.2">
      <c r="L171" s="12"/>
      <c r="N171" s="12"/>
      <c r="O171" s="12"/>
      <c r="Q171" s="12"/>
      <c r="R171" s="12"/>
    </row>
    <row r="172" spans="12:18" x14ac:dyDescent="0.2">
      <c r="L172" s="12"/>
      <c r="N172" s="12"/>
      <c r="O172" s="12"/>
      <c r="Q172" s="12"/>
      <c r="R172" s="12"/>
    </row>
    <row r="173" spans="12:18" x14ac:dyDescent="0.2">
      <c r="L173" s="12"/>
      <c r="N173" s="12"/>
      <c r="O173" s="12"/>
      <c r="Q173" s="12"/>
      <c r="R173" s="12"/>
    </row>
    <row r="174" spans="12:18" x14ac:dyDescent="0.2">
      <c r="L174" s="12"/>
      <c r="N174" s="12"/>
      <c r="O174" s="12"/>
      <c r="Q174" s="12"/>
      <c r="R174" s="12"/>
    </row>
    <row r="175" spans="12:18" x14ac:dyDescent="0.2">
      <c r="L175" s="12"/>
      <c r="N175" s="12"/>
      <c r="O175" s="12"/>
      <c r="Q175" s="12"/>
      <c r="R175" s="12"/>
    </row>
    <row r="176" spans="12:18" x14ac:dyDescent="0.2">
      <c r="L176" s="12"/>
      <c r="N176" s="12"/>
      <c r="O176" s="12"/>
      <c r="Q176" s="12"/>
      <c r="R176" s="12"/>
    </row>
    <row r="177" spans="12:18" x14ac:dyDescent="0.2">
      <c r="L177" s="12"/>
      <c r="N177" s="12"/>
      <c r="O177" s="12"/>
      <c r="Q177" s="12"/>
      <c r="R177" s="12"/>
    </row>
    <row r="178" spans="12:18" x14ac:dyDescent="0.2">
      <c r="L178" s="12"/>
      <c r="N178" s="12"/>
      <c r="O178" s="12"/>
      <c r="Q178" s="12"/>
      <c r="R178" s="12"/>
    </row>
    <row r="179" spans="12:18" x14ac:dyDescent="0.2">
      <c r="L179" s="12"/>
      <c r="N179" s="12"/>
      <c r="O179" s="12"/>
      <c r="Q179" s="12"/>
      <c r="R179" s="12"/>
    </row>
    <row r="180" spans="12:18" x14ac:dyDescent="0.2">
      <c r="L180" s="12"/>
      <c r="N180" s="12"/>
      <c r="O180" s="12"/>
      <c r="Q180" s="12"/>
      <c r="R180" s="12"/>
    </row>
    <row r="181" spans="12:18" x14ac:dyDescent="0.2">
      <c r="L181" s="12"/>
      <c r="N181" s="12"/>
      <c r="O181" s="12"/>
      <c r="Q181" s="12"/>
      <c r="R181" s="12"/>
    </row>
    <row r="182" spans="12:18" x14ac:dyDescent="0.2">
      <c r="L182" s="12"/>
      <c r="N182" s="12"/>
      <c r="O182" s="12"/>
      <c r="Q182" s="12"/>
      <c r="R182" s="12"/>
    </row>
    <row r="183" spans="12:18" x14ac:dyDescent="0.2">
      <c r="L183" s="12"/>
      <c r="N183" s="12"/>
      <c r="O183" s="12"/>
      <c r="Q183" s="12"/>
      <c r="R183" s="12"/>
    </row>
    <row r="184" spans="12:18" x14ac:dyDescent="0.2">
      <c r="L184" s="12"/>
      <c r="N184" s="12"/>
      <c r="O184" s="12"/>
      <c r="Q184" s="12"/>
      <c r="R184" s="12"/>
    </row>
    <row r="185" spans="12:18" x14ac:dyDescent="0.2">
      <c r="L185" s="12"/>
      <c r="N185" s="12"/>
      <c r="O185" s="12"/>
      <c r="Q185" s="12"/>
      <c r="R185" s="12"/>
    </row>
    <row r="186" spans="12:18" x14ac:dyDescent="0.2">
      <c r="L186" s="12"/>
      <c r="N186" s="12"/>
      <c r="O186" s="12"/>
      <c r="Q186" s="12"/>
      <c r="R186" s="12"/>
    </row>
    <row r="187" spans="12:18" x14ac:dyDescent="0.2">
      <c r="L187" s="12"/>
      <c r="N187" s="12"/>
      <c r="O187" s="12"/>
      <c r="Q187" s="12"/>
      <c r="R187" s="12"/>
    </row>
    <row r="188" spans="12:18" x14ac:dyDescent="0.2">
      <c r="L188" s="12"/>
      <c r="N188" s="12"/>
      <c r="O188" s="12"/>
      <c r="Q188" s="12"/>
      <c r="R188" s="12"/>
    </row>
    <row r="189" spans="12:18" x14ac:dyDescent="0.2">
      <c r="L189" s="12"/>
      <c r="N189" s="12"/>
      <c r="O189" s="12"/>
      <c r="Q189" s="12"/>
      <c r="R189" s="12"/>
    </row>
    <row r="190" spans="12:18" x14ac:dyDescent="0.2">
      <c r="L190" s="12"/>
      <c r="N190" s="12"/>
      <c r="O190" s="12"/>
      <c r="Q190" s="12"/>
      <c r="R190" s="12"/>
    </row>
    <row r="191" spans="12:18" x14ac:dyDescent="0.2">
      <c r="L191" s="12"/>
      <c r="N191" s="12"/>
      <c r="O191" s="12"/>
      <c r="Q191" s="12"/>
      <c r="R191" s="12"/>
    </row>
    <row r="192" spans="12:18" x14ac:dyDescent="0.2">
      <c r="L192" s="12"/>
      <c r="N192" s="12"/>
      <c r="O192" s="12"/>
      <c r="Q192" s="12"/>
      <c r="R192" s="12"/>
    </row>
    <row r="193" spans="12:18" x14ac:dyDescent="0.2">
      <c r="L193" s="12"/>
      <c r="N193" s="12"/>
      <c r="O193" s="12"/>
      <c r="Q193" s="12"/>
      <c r="R193" s="12"/>
    </row>
    <row r="194" spans="12:18" x14ac:dyDescent="0.2">
      <c r="L194" s="12"/>
      <c r="N194" s="12"/>
      <c r="O194" s="12"/>
      <c r="Q194" s="12"/>
      <c r="R194" s="12"/>
    </row>
    <row r="195" spans="12:18" x14ac:dyDescent="0.2">
      <c r="L195" s="12"/>
      <c r="N195" s="12"/>
      <c r="O195" s="12"/>
      <c r="Q195" s="12"/>
      <c r="R195" s="12"/>
    </row>
    <row r="196" spans="12:18" x14ac:dyDescent="0.2">
      <c r="L196" s="12"/>
      <c r="N196" s="12"/>
      <c r="O196" s="12"/>
      <c r="Q196" s="12"/>
      <c r="R196" s="12"/>
    </row>
    <row r="197" spans="12:18" x14ac:dyDescent="0.2">
      <c r="L197" s="12"/>
      <c r="N197" s="12"/>
      <c r="O197" s="12"/>
      <c r="Q197" s="12"/>
      <c r="R197" s="12"/>
    </row>
    <row r="198" spans="12:18" x14ac:dyDescent="0.2">
      <c r="L198" s="12"/>
      <c r="N198" s="12"/>
      <c r="O198" s="12"/>
      <c r="Q198" s="12"/>
      <c r="R198" s="12"/>
    </row>
    <row r="199" spans="12:18" x14ac:dyDescent="0.2">
      <c r="L199" s="12"/>
      <c r="N199" s="12"/>
      <c r="O199" s="12"/>
      <c r="Q199" s="12"/>
      <c r="R199" s="12"/>
    </row>
    <row r="200" spans="12:18" x14ac:dyDescent="0.2">
      <c r="L200" s="12"/>
      <c r="N200" s="12"/>
      <c r="O200" s="12"/>
      <c r="Q200" s="12"/>
      <c r="R200" s="12"/>
    </row>
    <row r="201" spans="12:18" x14ac:dyDescent="0.2">
      <c r="L201" s="12"/>
      <c r="N201" s="12"/>
      <c r="O201" s="12"/>
      <c r="Q201" s="12"/>
      <c r="R201" s="12"/>
    </row>
    <row r="202" spans="12:18" x14ac:dyDescent="0.2">
      <c r="L202" s="12"/>
      <c r="N202" s="12"/>
      <c r="O202" s="12"/>
      <c r="Q202" s="12"/>
      <c r="R202" s="12"/>
    </row>
    <row r="203" spans="12:18" x14ac:dyDescent="0.2">
      <c r="R203" s="12"/>
    </row>
    <row r="204" spans="12:18" x14ac:dyDescent="0.2">
      <c r="O204" s="12"/>
    </row>
  </sheetData>
  <phoneticPr fontId="4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4"/>
  <sheetViews>
    <sheetView workbookViewId="0"/>
  </sheetViews>
  <sheetFormatPr defaultRowHeight="12.75" x14ac:dyDescent="0.2"/>
  <cols>
    <col min="1" max="2" width="9.33203125" style="3"/>
    <col min="3" max="3" width="12.5" style="3" customWidth="1"/>
    <col min="4" max="11" width="9.33203125" style="3"/>
    <col min="12" max="12" width="8.6640625" style="3" customWidth="1"/>
    <col min="13" max="13" width="9.33203125" style="16"/>
    <col min="14" max="14" width="15" style="3" customWidth="1"/>
    <col min="15" max="15" width="13" style="3" customWidth="1"/>
    <col min="16" max="17" width="9.33203125" style="3"/>
    <col min="18" max="18" width="14.6640625" style="3" bestFit="1" customWidth="1"/>
    <col min="19" max="16384" width="9.33203125" style="3"/>
  </cols>
  <sheetData>
    <row r="1" spans="1:18" ht="30.75" customHeight="1" x14ac:dyDescent="0.25">
      <c r="A1" s="2" t="s">
        <v>35</v>
      </c>
      <c r="F1" s="3" t="s">
        <v>37</v>
      </c>
      <c r="M1" s="8" t="s">
        <v>0</v>
      </c>
      <c r="N1" s="5" t="s">
        <v>11</v>
      </c>
      <c r="O1" s="5" t="s">
        <v>38</v>
      </c>
      <c r="P1" s="15" t="s">
        <v>31</v>
      </c>
    </row>
    <row r="2" spans="1:18" x14ac:dyDescent="0.2">
      <c r="L2" s="12"/>
      <c r="M2" s="16">
        <f>B3</f>
        <v>2</v>
      </c>
      <c r="N2" s="12">
        <f>IF(M2&lt;=$B$4,((M2-$B$3)^2)/(($B$5-$B$3)*($B$4-$B$3)),1-(($B$5-M2)^2)/(($B$5-$B$3)*($B$5-$B$4)))</f>
        <v>0</v>
      </c>
      <c r="O2" s="12">
        <f>IF(M2&lt;=$B$4,2*(M2-$B$3)/(($B$5-$B$3)*($B$4-$B$3)),2*($B$5-M2)/(($B$5-$B$3)*($B$5-$B$4)))</f>
        <v>0</v>
      </c>
      <c r="P2" s="17">
        <f>(B5-B3)/100</f>
        <v>0.04</v>
      </c>
      <c r="Q2" s="12"/>
      <c r="R2" s="12"/>
    </row>
    <row r="3" spans="1:18" x14ac:dyDescent="0.2">
      <c r="A3" s="3" t="s">
        <v>32</v>
      </c>
      <c r="B3" s="7">
        <v>2</v>
      </c>
      <c r="D3" s="3" t="s">
        <v>13</v>
      </c>
      <c r="E3" s="3">
        <f>AVERAGE(B3:B5)</f>
        <v>3.6666666666666665</v>
      </c>
      <c r="L3" s="12"/>
      <c r="M3" s="16">
        <f t="shared" ref="M3:M66" si="0">M2+$P$2</f>
        <v>2.04</v>
      </c>
      <c r="N3" s="12">
        <f t="shared" ref="N3:N66" si="1">IF(M3&lt;=$B$4,((M3-$B$3)^2)/(($B$5-$B$3)*($B$4-$B$3)),1-(($B$5-M3)^2)/(($B$5-$B$3)*($B$5-$B$4)))</f>
        <v>4.0000000000000072E-4</v>
      </c>
      <c r="O3" s="12">
        <f t="shared" ref="O3:O66" si="2">IF(M3&lt;=$B$4,2*(M3-$B$3)/(($B$5-$B$3)*($B$4-$B$3)),2*($B$5-M3)/(($B$5-$B$3)*($B$5-$B$4)))</f>
        <v>2.0000000000000018E-2</v>
      </c>
      <c r="Q3" s="12"/>
      <c r="R3" s="12"/>
    </row>
    <row r="4" spans="1:18" x14ac:dyDescent="0.2">
      <c r="A4" s="3" t="s">
        <v>36</v>
      </c>
      <c r="B4" s="7">
        <v>3</v>
      </c>
      <c r="D4" s="3" t="s">
        <v>20</v>
      </c>
      <c r="E4" s="3">
        <f>SQRT((B3^2+B4^2+B5^2-B3*B4-B3*B5-B4*B5)/18)</f>
        <v>0.84983658559879749</v>
      </c>
      <c r="L4" s="12"/>
      <c r="M4" s="16">
        <f t="shared" si="0"/>
        <v>2.08</v>
      </c>
      <c r="N4" s="12">
        <f t="shared" si="1"/>
        <v>1.6000000000000029E-3</v>
      </c>
      <c r="O4" s="12">
        <f t="shared" si="2"/>
        <v>4.0000000000000036E-2</v>
      </c>
      <c r="Q4" s="12"/>
      <c r="R4" s="12"/>
    </row>
    <row r="5" spans="1:18" x14ac:dyDescent="0.2">
      <c r="A5" s="3" t="s">
        <v>33</v>
      </c>
      <c r="B5" s="7">
        <v>6</v>
      </c>
      <c r="L5" s="12"/>
      <c r="M5" s="16">
        <f t="shared" si="0"/>
        <v>2.12</v>
      </c>
      <c r="N5" s="12">
        <f t="shared" si="1"/>
        <v>3.6000000000000064E-3</v>
      </c>
      <c r="O5" s="12">
        <f t="shared" si="2"/>
        <v>6.0000000000000053E-2</v>
      </c>
      <c r="Q5" s="12"/>
      <c r="R5" s="12"/>
    </row>
    <row r="6" spans="1:18" x14ac:dyDescent="0.2">
      <c r="L6" s="12"/>
      <c r="M6" s="16">
        <f t="shared" si="0"/>
        <v>2.16</v>
      </c>
      <c r="N6" s="12">
        <f t="shared" si="1"/>
        <v>6.4000000000000116E-3</v>
      </c>
      <c r="O6" s="12">
        <f t="shared" si="2"/>
        <v>8.0000000000000071E-2</v>
      </c>
      <c r="Q6" s="12"/>
      <c r="R6" s="12"/>
    </row>
    <row r="7" spans="1:18" x14ac:dyDescent="0.2">
      <c r="L7" s="12"/>
      <c r="M7" s="16">
        <f t="shared" si="0"/>
        <v>2.2000000000000002</v>
      </c>
      <c r="N7" s="12">
        <f t="shared" si="1"/>
        <v>1.0000000000000018E-2</v>
      </c>
      <c r="O7" s="12">
        <f t="shared" si="2"/>
        <v>0.10000000000000009</v>
      </c>
      <c r="Q7" s="12"/>
      <c r="R7" s="12"/>
    </row>
    <row r="8" spans="1:18" x14ac:dyDescent="0.2">
      <c r="L8" s="12"/>
      <c r="M8" s="16">
        <f t="shared" si="0"/>
        <v>2.2400000000000002</v>
      </c>
      <c r="N8" s="12">
        <f t="shared" si="1"/>
        <v>1.4400000000000026E-2</v>
      </c>
      <c r="O8" s="12">
        <f t="shared" si="2"/>
        <v>0.12000000000000011</v>
      </c>
      <c r="Q8" s="12"/>
      <c r="R8" s="12"/>
    </row>
    <row r="9" spans="1:18" x14ac:dyDescent="0.2">
      <c r="L9" s="12"/>
      <c r="M9" s="16">
        <f t="shared" si="0"/>
        <v>2.2800000000000002</v>
      </c>
      <c r="N9" s="12">
        <f t="shared" si="1"/>
        <v>1.9600000000000034E-2</v>
      </c>
      <c r="O9" s="12">
        <f t="shared" si="2"/>
        <v>0.14000000000000012</v>
      </c>
      <c r="Q9" s="12"/>
      <c r="R9" s="12"/>
    </row>
    <row r="10" spans="1:18" x14ac:dyDescent="0.2">
      <c r="L10" s="12"/>
      <c r="M10" s="16">
        <f t="shared" si="0"/>
        <v>2.3200000000000003</v>
      </c>
      <c r="N10" s="12">
        <f t="shared" si="1"/>
        <v>2.5600000000000046E-2</v>
      </c>
      <c r="O10" s="12">
        <f t="shared" si="2"/>
        <v>0.16000000000000014</v>
      </c>
      <c r="Q10" s="12"/>
      <c r="R10" s="12"/>
    </row>
    <row r="11" spans="1:18" x14ac:dyDescent="0.2">
      <c r="L11" s="12"/>
      <c r="M11" s="16">
        <f t="shared" si="0"/>
        <v>2.3600000000000003</v>
      </c>
      <c r="N11" s="12">
        <f t="shared" si="1"/>
        <v>3.2400000000000061E-2</v>
      </c>
      <c r="O11" s="12">
        <f t="shared" si="2"/>
        <v>0.18000000000000016</v>
      </c>
      <c r="Q11" s="12"/>
      <c r="R11" s="12"/>
    </row>
    <row r="12" spans="1:18" x14ac:dyDescent="0.2">
      <c r="L12" s="12"/>
      <c r="M12" s="16">
        <f t="shared" si="0"/>
        <v>2.4000000000000004</v>
      </c>
      <c r="N12" s="12">
        <f t="shared" si="1"/>
        <v>4.000000000000007E-2</v>
      </c>
      <c r="O12" s="12">
        <f t="shared" si="2"/>
        <v>0.20000000000000018</v>
      </c>
      <c r="Q12" s="12"/>
      <c r="R12" s="12"/>
    </row>
    <row r="13" spans="1:18" x14ac:dyDescent="0.2">
      <c r="L13" s="12"/>
      <c r="M13" s="16">
        <f t="shared" si="0"/>
        <v>2.4400000000000004</v>
      </c>
      <c r="N13" s="12">
        <f t="shared" si="1"/>
        <v>4.8400000000000089E-2</v>
      </c>
      <c r="O13" s="12">
        <f t="shared" si="2"/>
        <v>0.2200000000000002</v>
      </c>
      <c r="Q13" s="12"/>
      <c r="R13" s="12"/>
    </row>
    <row r="14" spans="1:18" x14ac:dyDescent="0.2">
      <c r="L14" s="12"/>
      <c r="M14" s="16">
        <f t="shared" si="0"/>
        <v>2.4800000000000004</v>
      </c>
      <c r="N14" s="12">
        <f t="shared" si="1"/>
        <v>5.7600000000000103E-2</v>
      </c>
      <c r="O14" s="12">
        <f t="shared" si="2"/>
        <v>0.24000000000000021</v>
      </c>
      <c r="Q14" s="12"/>
      <c r="R14" s="12"/>
    </row>
    <row r="15" spans="1:18" x14ac:dyDescent="0.2">
      <c r="L15" s="12"/>
      <c r="M15" s="16">
        <f t="shared" si="0"/>
        <v>2.5200000000000005</v>
      </c>
      <c r="N15" s="12">
        <f t="shared" si="1"/>
        <v>6.7600000000000118E-2</v>
      </c>
      <c r="O15" s="12">
        <f t="shared" si="2"/>
        <v>0.26000000000000023</v>
      </c>
      <c r="Q15" s="12"/>
      <c r="R15" s="12"/>
    </row>
    <row r="16" spans="1:18" x14ac:dyDescent="0.2">
      <c r="L16" s="12"/>
      <c r="M16" s="16">
        <f t="shared" si="0"/>
        <v>2.5600000000000005</v>
      </c>
      <c r="N16" s="12">
        <f t="shared" si="1"/>
        <v>7.8400000000000136E-2</v>
      </c>
      <c r="O16" s="12">
        <f t="shared" si="2"/>
        <v>0.28000000000000025</v>
      </c>
      <c r="Q16" s="12"/>
      <c r="R16" s="12"/>
    </row>
    <row r="17" spans="12:18" x14ac:dyDescent="0.2">
      <c r="L17" s="12"/>
      <c r="M17" s="16">
        <f t="shared" si="0"/>
        <v>2.6000000000000005</v>
      </c>
      <c r="N17" s="12">
        <f t="shared" si="1"/>
        <v>9.0000000000000163E-2</v>
      </c>
      <c r="O17" s="12">
        <f t="shared" si="2"/>
        <v>0.30000000000000027</v>
      </c>
      <c r="Q17" s="12"/>
      <c r="R17" s="12"/>
    </row>
    <row r="18" spans="12:18" x14ac:dyDescent="0.2">
      <c r="L18" s="12"/>
      <c r="M18" s="16">
        <f t="shared" si="0"/>
        <v>2.6400000000000006</v>
      </c>
      <c r="N18" s="12">
        <f t="shared" si="1"/>
        <v>0.10240000000000019</v>
      </c>
      <c r="O18" s="12">
        <f t="shared" si="2"/>
        <v>0.32000000000000028</v>
      </c>
      <c r="Q18" s="12"/>
      <c r="R18" s="12"/>
    </row>
    <row r="19" spans="12:18" x14ac:dyDescent="0.2">
      <c r="L19" s="12"/>
      <c r="M19" s="16">
        <f t="shared" si="0"/>
        <v>2.6800000000000006</v>
      </c>
      <c r="N19" s="12">
        <f t="shared" si="1"/>
        <v>0.1156000000000002</v>
      </c>
      <c r="O19" s="12">
        <f t="shared" si="2"/>
        <v>0.3400000000000003</v>
      </c>
      <c r="Q19" s="12"/>
      <c r="R19" s="12"/>
    </row>
    <row r="20" spans="12:18" x14ac:dyDescent="0.2">
      <c r="L20" s="12"/>
      <c r="M20" s="16">
        <f t="shared" si="0"/>
        <v>2.7200000000000006</v>
      </c>
      <c r="N20" s="12">
        <f t="shared" si="1"/>
        <v>0.12960000000000024</v>
      </c>
      <c r="O20" s="12">
        <f t="shared" si="2"/>
        <v>0.36000000000000032</v>
      </c>
      <c r="Q20" s="12"/>
      <c r="R20" s="12"/>
    </row>
    <row r="21" spans="12:18" x14ac:dyDescent="0.2">
      <c r="L21" s="12"/>
      <c r="M21" s="16">
        <f t="shared" si="0"/>
        <v>2.7600000000000007</v>
      </c>
      <c r="N21" s="12">
        <f t="shared" si="1"/>
        <v>0.14440000000000025</v>
      </c>
      <c r="O21" s="12">
        <f t="shared" si="2"/>
        <v>0.38000000000000034</v>
      </c>
      <c r="Q21" s="12"/>
      <c r="R21" s="12"/>
    </row>
    <row r="22" spans="12:18" x14ac:dyDescent="0.2">
      <c r="L22" s="12"/>
      <c r="M22" s="16">
        <f t="shared" si="0"/>
        <v>2.8000000000000007</v>
      </c>
      <c r="N22" s="12">
        <f t="shared" si="1"/>
        <v>0.16000000000000028</v>
      </c>
      <c r="O22" s="12">
        <f t="shared" si="2"/>
        <v>0.40000000000000036</v>
      </c>
      <c r="Q22" s="12"/>
      <c r="R22" s="12"/>
    </row>
    <row r="23" spans="12:18" x14ac:dyDescent="0.2">
      <c r="L23" s="12"/>
      <c r="M23" s="16">
        <f t="shared" si="0"/>
        <v>2.8400000000000007</v>
      </c>
      <c r="N23" s="12">
        <f t="shared" si="1"/>
        <v>0.17640000000000031</v>
      </c>
      <c r="O23" s="12">
        <f t="shared" si="2"/>
        <v>0.42000000000000037</v>
      </c>
      <c r="Q23" s="12"/>
      <c r="R23" s="12"/>
    </row>
    <row r="24" spans="12:18" x14ac:dyDescent="0.2">
      <c r="L24" s="12"/>
      <c r="M24" s="16">
        <f t="shared" si="0"/>
        <v>2.8800000000000008</v>
      </c>
      <c r="N24" s="12">
        <f t="shared" si="1"/>
        <v>0.19360000000000036</v>
      </c>
      <c r="O24" s="12">
        <f t="shared" si="2"/>
        <v>0.44000000000000039</v>
      </c>
      <c r="Q24" s="12"/>
      <c r="R24" s="12"/>
    </row>
    <row r="25" spans="12:18" x14ac:dyDescent="0.2">
      <c r="L25" s="12"/>
      <c r="M25" s="16">
        <f t="shared" si="0"/>
        <v>2.9200000000000008</v>
      </c>
      <c r="N25" s="12">
        <f t="shared" si="1"/>
        <v>0.21160000000000037</v>
      </c>
      <c r="O25" s="12">
        <f t="shared" si="2"/>
        <v>0.46000000000000041</v>
      </c>
      <c r="Q25" s="12"/>
      <c r="R25" s="12"/>
    </row>
    <row r="26" spans="12:18" x14ac:dyDescent="0.2">
      <c r="L26" s="12"/>
      <c r="M26" s="16">
        <f t="shared" si="0"/>
        <v>2.9600000000000009</v>
      </c>
      <c r="N26" s="12">
        <f t="shared" si="1"/>
        <v>0.23040000000000041</v>
      </c>
      <c r="O26" s="12">
        <f t="shared" si="2"/>
        <v>0.48000000000000043</v>
      </c>
      <c r="Q26" s="12"/>
      <c r="R26" s="12"/>
    </row>
    <row r="27" spans="12:18" x14ac:dyDescent="0.2">
      <c r="L27" s="12"/>
      <c r="M27" s="16">
        <f t="shared" si="0"/>
        <v>3.0000000000000009</v>
      </c>
      <c r="N27" s="12">
        <f t="shared" si="1"/>
        <v>0.25000000000000044</v>
      </c>
      <c r="O27" s="12">
        <f t="shared" si="2"/>
        <v>0.50000000000000044</v>
      </c>
      <c r="Q27" s="12"/>
      <c r="R27" s="12"/>
    </row>
    <row r="28" spans="12:18" x14ac:dyDescent="0.2">
      <c r="L28" s="12"/>
      <c r="M28" s="16">
        <f t="shared" si="0"/>
        <v>3.0400000000000009</v>
      </c>
      <c r="N28" s="12">
        <f t="shared" si="1"/>
        <v>0.26986666666666714</v>
      </c>
      <c r="O28" s="12">
        <f t="shared" si="2"/>
        <v>0.49333333333333318</v>
      </c>
      <c r="Q28" s="12"/>
      <c r="R28" s="12"/>
    </row>
    <row r="29" spans="12:18" x14ac:dyDescent="0.2">
      <c r="L29" s="12"/>
      <c r="M29" s="16">
        <f t="shared" si="0"/>
        <v>3.080000000000001</v>
      </c>
      <c r="N29" s="12">
        <f t="shared" si="1"/>
        <v>0.28946666666666721</v>
      </c>
      <c r="O29" s="12">
        <f t="shared" si="2"/>
        <v>0.48666666666666653</v>
      </c>
      <c r="Q29" s="12"/>
      <c r="R29" s="12"/>
    </row>
    <row r="30" spans="12:18" x14ac:dyDescent="0.2">
      <c r="L30" s="12"/>
      <c r="M30" s="16">
        <f t="shared" si="0"/>
        <v>3.120000000000001</v>
      </c>
      <c r="N30" s="12">
        <f t="shared" si="1"/>
        <v>0.30880000000000052</v>
      </c>
      <c r="O30" s="12">
        <f t="shared" si="2"/>
        <v>0.47999999999999982</v>
      </c>
      <c r="Q30" s="12"/>
      <c r="R30" s="12"/>
    </row>
    <row r="31" spans="12:18" x14ac:dyDescent="0.2">
      <c r="L31" s="12"/>
      <c r="M31" s="16">
        <f t="shared" si="0"/>
        <v>3.160000000000001</v>
      </c>
      <c r="N31" s="12">
        <f t="shared" si="1"/>
        <v>0.32786666666666708</v>
      </c>
      <c r="O31" s="12">
        <f t="shared" si="2"/>
        <v>0.47333333333333316</v>
      </c>
      <c r="Q31" s="12"/>
      <c r="R31" s="12"/>
    </row>
    <row r="32" spans="12:18" x14ac:dyDescent="0.2">
      <c r="L32" s="12"/>
      <c r="M32" s="16">
        <f t="shared" si="0"/>
        <v>3.2000000000000011</v>
      </c>
      <c r="N32" s="12">
        <f t="shared" si="1"/>
        <v>0.34666666666666723</v>
      </c>
      <c r="O32" s="12">
        <f t="shared" si="2"/>
        <v>0.46666666666666651</v>
      </c>
      <c r="Q32" s="12"/>
      <c r="R32" s="12"/>
    </row>
    <row r="33" spans="12:18" x14ac:dyDescent="0.2">
      <c r="L33" s="12"/>
      <c r="M33" s="16">
        <f t="shared" si="0"/>
        <v>3.2400000000000011</v>
      </c>
      <c r="N33" s="12">
        <f t="shared" si="1"/>
        <v>0.36520000000000052</v>
      </c>
      <c r="O33" s="12">
        <f t="shared" si="2"/>
        <v>0.4599999999999998</v>
      </c>
      <c r="Q33" s="12"/>
      <c r="R33" s="12"/>
    </row>
    <row r="34" spans="12:18" x14ac:dyDescent="0.2">
      <c r="L34" s="12"/>
      <c r="M34" s="16">
        <f t="shared" si="0"/>
        <v>3.2800000000000011</v>
      </c>
      <c r="N34" s="12">
        <f t="shared" si="1"/>
        <v>0.38346666666666718</v>
      </c>
      <c r="O34" s="12">
        <f t="shared" si="2"/>
        <v>0.45333333333333314</v>
      </c>
      <c r="Q34" s="12"/>
      <c r="R34" s="12"/>
    </row>
    <row r="35" spans="12:18" x14ac:dyDescent="0.2">
      <c r="L35" s="12"/>
      <c r="M35" s="16">
        <f t="shared" si="0"/>
        <v>3.3200000000000012</v>
      </c>
      <c r="N35" s="12">
        <f t="shared" si="1"/>
        <v>0.40146666666666719</v>
      </c>
      <c r="O35" s="12">
        <f t="shared" si="2"/>
        <v>0.44666666666666649</v>
      </c>
      <c r="Q35" s="12"/>
      <c r="R35" s="12"/>
    </row>
    <row r="36" spans="12:18" x14ac:dyDescent="0.2">
      <c r="L36" s="12"/>
      <c r="M36" s="16">
        <f t="shared" si="0"/>
        <v>3.3600000000000012</v>
      </c>
      <c r="N36" s="12">
        <f t="shared" si="1"/>
        <v>0.41920000000000057</v>
      </c>
      <c r="O36" s="12">
        <f t="shared" si="2"/>
        <v>0.43999999999999978</v>
      </c>
      <c r="Q36" s="12"/>
      <c r="R36" s="12"/>
    </row>
    <row r="37" spans="12:18" x14ac:dyDescent="0.2">
      <c r="L37" s="12"/>
      <c r="M37" s="16">
        <f t="shared" si="0"/>
        <v>3.4000000000000012</v>
      </c>
      <c r="N37" s="12">
        <f t="shared" si="1"/>
        <v>0.4366666666666672</v>
      </c>
      <c r="O37" s="12">
        <f t="shared" si="2"/>
        <v>0.43333333333333313</v>
      </c>
      <c r="Q37" s="12"/>
      <c r="R37" s="12"/>
    </row>
    <row r="38" spans="12:18" x14ac:dyDescent="0.2">
      <c r="L38" s="12"/>
      <c r="M38" s="16">
        <f t="shared" si="0"/>
        <v>3.4400000000000013</v>
      </c>
      <c r="N38" s="12">
        <f t="shared" si="1"/>
        <v>0.4538666666666672</v>
      </c>
      <c r="O38" s="12">
        <f t="shared" si="2"/>
        <v>0.42666666666666647</v>
      </c>
      <c r="Q38" s="12"/>
      <c r="R38" s="12"/>
    </row>
    <row r="39" spans="12:18" x14ac:dyDescent="0.2">
      <c r="L39" s="12"/>
      <c r="M39" s="16">
        <f t="shared" si="0"/>
        <v>3.4800000000000013</v>
      </c>
      <c r="N39" s="12">
        <f t="shared" si="1"/>
        <v>0.47080000000000055</v>
      </c>
      <c r="O39" s="12">
        <f t="shared" si="2"/>
        <v>0.41999999999999976</v>
      </c>
      <c r="Q39" s="12"/>
      <c r="R39" s="12"/>
    </row>
    <row r="40" spans="12:18" x14ac:dyDescent="0.2">
      <c r="L40" s="12"/>
      <c r="M40" s="16">
        <f t="shared" si="0"/>
        <v>3.5200000000000014</v>
      </c>
      <c r="N40" s="12">
        <f t="shared" si="1"/>
        <v>0.48746666666666727</v>
      </c>
      <c r="O40" s="12">
        <f t="shared" si="2"/>
        <v>0.41333333333333311</v>
      </c>
      <c r="Q40" s="12"/>
      <c r="R40" s="12"/>
    </row>
    <row r="41" spans="12:18" x14ac:dyDescent="0.2">
      <c r="L41" s="12"/>
      <c r="M41" s="16">
        <f t="shared" si="0"/>
        <v>3.5600000000000014</v>
      </c>
      <c r="N41" s="12">
        <f t="shared" si="1"/>
        <v>0.50386666666666713</v>
      </c>
      <c r="O41" s="12">
        <f t="shared" si="2"/>
        <v>0.40666666666666645</v>
      </c>
      <c r="Q41" s="12"/>
      <c r="R41" s="12"/>
    </row>
    <row r="42" spans="12:18" x14ac:dyDescent="0.2">
      <c r="L42" s="12"/>
      <c r="M42" s="16">
        <f t="shared" si="0"/>
        <v>3.6000000000000014</v>
      </c>
      <c r="N42" s="12">
        <f t="shared" si="1"/>
        <v>0.52000000000000046</v>
      </c>
      <c r="O42" s="12">
        <f t="shared" si="2"/>
        <v>0.39999999999999974</v>
      </c>
      <c r="Q42" s="12"/>
      <c r="R42" s="12"/>
    </row>
    <row r="43" spans="12:18" x14ac:dyDescent="0.2">
      <c r="L43" s="12"/>
      <c r="M43" s="16">
        <f t="shared" si="0"/>
        <v>3.6400000000000015</v>
      </c>
      <c r="N43" s="12">
        <f t="shared" si="1"/>
        <v>0.53586666666666716</v>
      </c>
      <c r="O43" s="12">
        <f t="shared" si="2"/>
        <v>0.39333333333333309</v>
      </c>
      <c r="Q43" s="12"/>
      <c r="R43" s="12"/>
    </row>
    <row r="44" spans="12:18" x14ac:dyDescent="0.2">
      <c r="L44" s="12"/>
      <c r="M44" s="16">
        <f t="shared" si="0"/>
        <v>3.6800000000000015</v>
      </c>
      <c r="N44" s="12">
        <f t="shared" si="1"/>
        <v>0.55146666666666722</v>
      </c>
      <c r="O44" s="12">
        <f t="shared" si="2"/>
        <v>0.38666666666666644</v>
      </c>
      <c r="Q44" s="12"/>
      <c r="R44" s="12"/>
    </row>
    <row r="45" spans="12:18" x14ac:dyDescent="0.2">
      <c r="L45" s="12"/>
      <c r="M45" s="16">
        <f t="shared" si="0"/>
        <v>3.7200000000000015</v>
      </c>
      <c r="N45" s="12">
        <f t="shared" si="1"/>
        <v>0.56680000000000064</v>
      </c>
      <c r="O45" s="12">
        <f t="shared" si="2"/>
        <v>0.37999999999999973</v>
      </c>
      <c r="Q45" s="12"/>
      <c r="R45" s="12"/>
    </row>
    <row r="46" spans="12:18" x14ac:dyDescent="0.2">
      <c r="L46" s="12"/>
      <c r="M46" s="16">
        <f t="shared" si="0"/>
        <v>3.7600000000000016</v>
      </c>
      <c r="N46" s="12">
        <f t="shared" si="1"/>
        <v>0.5818666666666672</v>
      </c>
      <c r="O46" s="12">
        <f t="shared" si="2"/>
        <v>0.37333333333333307</v>
      </c>
      <c r="Q46" s="12"/>
      <c r="R46" s="12"/>
    </row>
    <row r="47" spans="12:18" x14ac:dyDescent="0.2">
      <c r="L47" s="12"/>
      <c r="M47" s="16">
        <f t="shared" si="0"/>
        <v>3.8000000000000016</v>
      </c>
      <c r="N47" s="12">
        <f t="shared" si="1"/>
        <v>0.59666666666666734</v>
      </c>
      <c r="O47" s="12">
        <f t="shared" si="2"/>
        <v>0.36666666666666642</v>
      </c>
      <c r="Q47" s="12"/>
      <c r="R47" s="12"/>
    </row>
    <row r="48" spans="12:18" x14ac:dyDescent="0.2">
      <c r="L48" s="12"/>
      <c r="M48" s="16">
        <f t="shared" si="0"/>
        <v>3.8400000000000016</v>
      </c>
      <c r="N48" s="12">
        <f t="shared" si="1"/>
        <v>0.61120000000000063</v>
      </c>
      <c r="O48" s="12">
        <f t="shared" si="2"/>
        <v>0.35999999999999971</v>
      </c>
      <c r="Q48" s="12"/>
      <c r="R48" s="12"/>
    </row>
    <row r="49" spans="12:18" x14ac:dyDescent="0.2">
      <c r="L49" s="12"/>
      <c r="M49" s="16">
        <f t="shared" si="0"/>
        <v>3.8800000000000017</v>
      </c>
      <c r="N49" s="12">
        <f t="shared" si="1"/>
        <v>0.62546666666666728</v>
      </c>
      <c r="O49" s="12">
        <f t="shared" si="2"/>
        <v>0.35333333333333306</v>
      </c>
      <c r="Q49" s="12"/>
      <c r="R49" s="12"/>
    </row>
    <row r="50" spans="12:18" x14ac:dyDescent="0.2">
      <c r="L50" s="12"/>
      <c r="M50" s="16">
        <f t="shared" si="0"/>
        <v>3.9200000000000017</v>
      </c>
      <c r="N50" s="12">
        <f t="shared" si="1"/>
        <v>0.63946666666666729</v>
      </c>
      <c r="O50" s="12">
        <f t="shared" si="2"/>
        <v>0.3466666666666664</v>
      </c>
      <c r="Q50" s="12"/>
      <c r="R50" s="12"/>
    </row>
    <row r="51" spans="12:18" x14ac:dyDescent="0.2">
      <c r="L51" s="12"/>
      <c r="M51" s="16">
        <f t="shared" si="0"/>
        <v>3.9600000000000017</v>
      </c>
      <c r="N51" s="12">
        <f t="shared" si="1"/>
        <v>0.65320000000000067</v>
      </c>
      <c r="O51" s="12">
        <f t="shared" si="2"/>
        <v>0.33999999999999969</v>
      </c>
      <c r="Q51" s="12"/>
      <c r="R51" s="12"/>
    </row>
    <row r="52" spans="12:18" x14ac:dyDescent="0.2">
      <c r="L52" s="12"/>
      <c r="M52" s="16">
        <f t="shared" si="0"/>
        <v>4.0000000000000018</v>
      </c>
      <c r="N52" s="12">
        <f t="shared" si="1"/>
        <v>0.66666666666666718</v>
      </c>
      <c r="O52" s="12">
        <f t="shared" si="2"/>
        <v>0.33333333333333304</v>
      </c>
      <c r="Q52" s="12"/>
      <c r="R52" s="12"/>
    </row>
    <row r="53" spans="12:18" x14ac:dyDescent="0.2">
      <c r="L53" s="12"/>
      <c r="M53" s="16">
        <f t="shared" si="0"/>
        <v>4.0400000000000018</v>
      </c>
      <c r="N53" s="12">
        <f t="shared" si="1"/>
        <v>0.67986666666666729</v>
      </c>
      <c r="O53" s="12">
        <f t="shared" si="2"/>
        <v>0.32666666666666638</v>
      </c>
      <c r="Q53" s="12"/>
      <c r="R53" s="12"/>
    </row>
    <row r="54" spans="12:18" x14ac:dyDescent="0.2">
      <c r="L54" s="12"/>
      <c r="M54" s="16">
        <f t="shared" si="0"/>
        <v>4.0800000000000018</v>
      </c>
      <c r="N54" s="12">
        <f t="shared" si="1"/>
        <v>0.69280000000000053</v>
      </c>
      <c r="O54" s="12">
        <f t="shared" si="2"/>
        <v>0.31999999999999967</v>
      </c>
      <c r="Q54" s="12"/>
      <c r="R54" s="12"/>
    </row>
    <row r="55" spans="12:18" x14ac:dyDescent="0.2">
      <c r="L55" s="12"/>
      <c r="M55" s="16">
        <f t="shared" si="0"/>
        <v>4.1200000000000019</v>
      </c>
      <c r="N55" s="12">
        <f t="shared" si="1"/>
        <v>0.70546666666666724</v>
      </c>
      <c r="O55" s="12">
        <f t="shared" si="2"/>
        <v>0.31333333333333302</v>
      </c>
      <c r="Q55" s="12"/>
      <c r="R55" s="12"/>
    </row>
    <row r="56" spans="12:18" x14ac:dyDescent="0.2">
      <c r="L56" s="12"/>
      <c r="M56" s="16">
        <f t="shared" si="0"/>
        <v>4.1600000000000019</v>
      </c>
      <c r="N56" s="12">
        <f t="shared" si="1"/>
        <v>0.71786666666666732</v>
      </c>
      <c r="O56" s="12">
        <f t="shared" si="2"/>
        <v>0.30666666666666637</v>
      </c>
      <c r="Q56" s="12"/>
      <c r="R56" s="12"/>
    </row>
    <row r="57" spans="12:18" x14ac:dyDescent="0.2">
      <c r="L57" s="12"/>
      <c r="M57" s="16">
        <f t="shared" si="0"/>
        <v>4.200000000000002</v>
      </c>
      <c r="N57" s="12">
        <f t="shared" si="1"/>
        <v>0.73000000000000065</v>
      </c>
      <c r="O57" s="12">
        <f t="shared" si="2"/>
        <v>0.29999999999999966</v>
      </c>
      <c r="Q57" s="12"/>
      <c r="R57" s="12"/>
    </row>
    <row r="58" spans="12:18" x14ac:dyDescent="0.2">
      <c r="L58" s="12"/>
      <c r="M58" s="16">
        <f t="shared" si="0"/>
        <v>4.240000000000002</v>
      </c>
      <c r="N58" s="12">
        <f t="shared" si="1"/>
        <v>0.74186666666666734</v>
      </c>
      <c r="O58" s="12">
        <f t="shared" si="2"/>
        <v>0.293333333333333</v>
      </c>
      <c r="Q58" s="12"/>
      <c r="R58" s="12"/>
    </row>
    <row r="59" spans="12:18" x14ac:dyDescent="0.2">
      <c r="L59" s="12"/>
      <c r="M59" s="16">
        <f t="shared" si="0"/>
        <v>4.280000000000002</v>
      </c>
      <c r="N59" s="12">
        <f t="shared" si="1"/>
        <v>0.75346666666666728</v>
      </c>
      <c r="O59" s="12">
        <f t="shared" si="2"/>
        <v>0.28666666666666635</v>
      </c>
      <c r="Q59" s="12"/>
      <c r="R59" s="12"/>
    </row>
    <row r="60" spans="12:18" x14ac:dyDescent="0.2">
      <c r="L60" s="12"/>
      <c r="M60" s="16">
        <f t="shared" si="0"/>
        <v>4.3200000000000021</v>
      </c>
      <c r="N60" s="12">
        <f t="shared" si="1"/>
        <v>0.76480000000000059</v>
      </c>
      <c r="O60" s="12">
        <f t="shared" si="2"/>
        <v>0.27999999999999964</v>
      </c>
      <c r="Q60" s="12"/>
      <c r="R60" s="12"/>
    </row>
    <row r="61" spans="12:18" x14ac:dyDescent="0.2">
      <c r="L61" s="12"/>
      <c r="M61" s="16">
        <f t="shared" si="0"/>
        <v>4.3600000000000021</v>
      </c>
      <c r="N61" s="12">
        <f t="shared" si="1"/>
        <v>0.77586666666666726</v>
      </c>
      <c r="O61" s="12">
        <f t="shared" si="2"/>
        <v>0.27333333333333298</v>
      </c>
      <c r="Q61" s="12"/>
      <c r="R61" s="12"/>
    </row>
    <row r="62" spans="12:18" x14ac:dyDescent="0.2">
      <c r="L62" s="12"/>
      <c r="M62" s="16">
        <f t="shared" si="0"/>
        <v>4.4000000000000021</v>
      </c>
      <c r="N62" s="12">
        <f t="shared" si="1"/>
        <v>0.78666666666666718</v>
      </c>
      <c r="O62" s="12">
        <f t="shared" si="2"/>
        <v>0.26666666666666633</v>
      </c>
      <c r="Q62" s="12"/>
      <c r="R62" s="12"/>
    </row>
    <row r="63" spans="12:18" x14ac:dyDescent="0.2">
      <c r="L63" s="12"/>
      <c r="M63" s="16">
        <f t="shared" si="0"/>
        <v>4.4400000000000022</v>
      </c>
      <c r="N63" s="12">
        <f t="shared" si="1"/>
        <v>0.79720000000000057</v>
      </c>
      <c r="O63" s="12">
        <f t="shared" si="2"/>
        <v>0.25999999999999962</v>
      </c>
      <c r="Q63" s="12"/>
      <c r="R63" s="12"/>
    </row>
    <row r="64" spans="12:18" x14ac:dyDescent="0.2">
      <c r="L64" s="12"/>
      <c r="M64" s="16">
        <f t="shared" si="0"/>
        <v>4.4800000000000022</v>
      </c>
      <c r="N64" s="12">
        <f t="shared" si="1"/>
        <v>0.80746666666666722</v>
      </c>
      <c r="O64" s="12">
        <f t="shared" si="2"/>
        <v>0.25333333333333297</v>
      </c>
      <c r="Q64" s="12"/>
      <c r="R64" s="12"/>
    </row>
    <row r="65" spans="12:18" x14ac:dyDescent="0.2">
      <c r="L65" s="12"/>
      <c r="M65" s="16">
        <f t="shared" si="0"/>
        <v>4.5200000000000022</v>
      </c>
      <c r="N65" s="12">
        <f t="shared" si="1"/>
        <v>0.81746666666666723</v>
      </c>
      <c r="O65" s="12">
        <f t="shared" si="2"/>
        <v>0.24666666666666628</v>
      </c>
      <c r="Q65" s="12"/>
      <c r="R65" s="12"/>
    </row>
    <row r="66" spans="12:18" x14ac:dyDescent="0.2">
      <c r="L66" s="12"/>
      <c r="M66" s="16">
        <f t="shared" si="0"/>
        <v>4.5600000000000023</v>
      </c>
      <c r="N66" s="12">
        <f t="shared" si="1"/>
        <v>0.82720000000000049</v>
      </c>
      <c r="O66" s="12">
        <f t="shared" si="2"/>
        <v>0.23999999999999963</v>
      </c>
      <c r="Q66" s="12"/>
      <c r="R66" s="12"/>
    </row>
    <row r="67" spans="12:18" x14ac:dyDescent="0.2">
      <c r="L67" s="12"/>
      <c r="M67" s="16">
        <f t="shared" ref="M67:M102" si="3">M66+$P$2</f>
        <v>4.6000000000000023</v>
      </c>
      <c r="N67" s="12">
        <f t="shared" ref="N67:N102" si="4">IF(M67&lt;=$B$4,((M67-$B$3)^2)/(($B$5-$B$3)*($B$4-$B$3)),1-(($B$5-M67)^2)/(($B$5-$B$3)*($B$5-$B$4)))</f>
        <v>0.83666666666666722</v>
      </c>
      <c r="O67" s="12">
        <f t="shared" ref="O67:O102" si="5">IF(M67&lt;=$B$4,2*(M67-$B$3)/(($B$5-$B$3)*($B$4-$B$3)),2*($B$5-M67)/(($B$5-$B$3)*($B$5-$B$4)))</f>
        <v>0.23333333333333295</v>
      </c>
      <c r="Q67" s="12"/>
      <c r="R67" s="12"/>
    </row>
    <row r="68" spans="12:18" x14ac:dyDescent="0.2">
      <c r="L68" s="12"/>
      <c r="M68" s="16">
        <f t="shared" si="3"/>
        <v>4.6400000000000023</v>
      </c>
      <c r="N68" s="12">
        <f t="shared" si="4"/>
        <v>0.84586666666666721</v>
      </c>
      <c r="O68" s="12">
        <f t="shared" si="5"/>
        <v>0.22666666666666627</v>
      </c>
      <c r="Q68" s="12"/>
      <c r="R68" s="12"/>
    </row>
    <row r="69" spans="12:18" x14ac:dyDescent="0.2">
      <c r="L69" s="12"/>
      <c r="M69" s="16">
        <f t="shared" si="3"/>
        <v>4.6800000000000024</v>
      </c>
      <c r="N69" s="12">
        <f t="shared" si="4"/>
        <v>0.85480000000000056</v>
      </c>
      <c r="O69" s="12">
        <f t="shared" si="5"/>
        <v>0.21999999999999961</v>
      </c>
      <c r="Q69" s="12"/>
      <c r="R69" s="12"/>
    </row>
    <row r="70" spans="12:18" x14ac:dyDescent="0.2">
      <c r="L70" s="12"/>
      <c r="M70" s="16">
        <f t="shared" si="3"/>
        <v>4.7200000000000024</v>
      </c>
      <c r="N70" s="12">
        <f t="shared" si="4"/>
        <v>0.86346666666666716</v>
      </c>
      <c r="O70" s="12">
        <f t="shared" si="5"/>
        <v>0.21333333333333293</v>
      </c>
      <c r="Q70" s="12"/>
      <c r="R70" s="12"/>
    </row>
    <row r="71" spans="12:18" x14ac:dyDescent="0.2">
      <c r="L71" s="12"/>
      <c r="M71" s="16">
        <f t="shared" si="3"/>
        <v>4.7600000000000025</v>
      </c>
      <c r="N71" s="12">
        <f t="shared" si="4"/>
        <v>0.87186666666666723</v>
      </c>
      <c r="O71" s="12">
        <f t="shared" si="5"/>
        <v>0.20666666666666625</v>
      </c>
      <c r="Q71" s="12"/>
      <c r="R71" s="12"/>
    </row>
    <row r="72" spans="12:18" x14ac:dyDescent="0.2">
      <c r="L72" s="12"/>
      <c r="M72" s="16">
        <f t="shared" si="3"/>
        <v>4.8000000000000025</v>
      </c>
      <c r="N72" s="12">
        <f t="shared" si="4"/>
        <v>0.88000000000000056</v>
      </c>
      <c r="O72" s="12">
        <f t="shared" si="5"/>
        <v>0.19999999999999959</v>
      </c>
      <c r="Q72" s="12"/>
      <c r="R72" s="12"/>
    </row>
    <row r="73" spans="12:18" x14ac:dyDescent="0.2">
      <c r="L73" s="12"/>
      <c r="M73" s="16">
        <f t="shared" si="3"/>
        <v>4.8400000000000025</v>
      </c>
      <c r="N73" s="12">
        <f t="shared" si="4"/>
        <v>0.88786666666666714</v>
      </c>
      <c r="O73" s="12">
        <f t="shared" si="5"/>
        <v>0.19333333333333291</v>
      </c>
      <c r="Q73" s="12"/>
      <c r="R73" s="12"/>
    </row>
    <row r="74" spans="12:18" x14ac:dyDescent="0.2">
      <c r="L74" s="12"/>
      <c r="M74" s="16">
        <f t="shared" si="3"/>
        <v>4.8800000000000026</v>
      </c>
      <c r="N74" s="12">
        <f t="shared" si="4"/>
        <v>0.89546666666666719</v>
      </c>
      <c r="O74" s="12">
        <f t="shared" si="5"/>
        <v>0.18666666666666623</v>
      </c>
      <c r="Q74" s="12"/>
      <c r="R74" s="12"/>
    </row>
    <row r="75" spans="12:18" x14ac:dyDescent="0.2">
      <c r="L75" s="12"/>
      <c r="M75" s="16">
        <f t="shared" si="3"/>
        <v>4.9200000000000026</v>
      </c>
      <c r="N75" s="12">
        <f t="shared" si="4"/>
        <v>0.90280000000000049</v>
      </c>
      <c r="O75" s="12">
        <f t="shared" si="5"/>
        <v>0.17999999999999958</v>
      </c>
      <c r="Q75" s="12"/>
      <c r="R75" s="12"/>
    </row>
    <row r="76" spans="12:18" x14ac:dyDescent="0.2">
      <c r="L76" s="12"/>
      <c r="M76" s="16">
        <f t="shared" si="3"/>
        <v>4.9600000000000026</v>
      </c>
      <c r="N76" s="12">
        <f t="shared" si="4"/>
        <v>0.90986666666666716</v>
      </c>
      <c r="O76" s="12">
        <f t="shared" si="5"/>
        <v>0.1733333333333329</v>
      </c>
      <c r="Q76" s="12"/>
      <c r="R76" s="12"/>
    </row>
    <row r="77" spans="12:18" x14ac:dyDescent="0.2">
      <c r="L77" s="12"/>
      <c r="M77" s="16">
        <f t="shared" si="3"/>
        <v>5.0000000000000027</v>
      </c>
      <c r="N77" s="12">
        <f t="shared" si="4"/>
        <v>0.91666666666666707</v>
      </c>
      <c r="O77" s="12">
        <f t="shared" si="5"/>
        <v>0.16666666666666621</v>
      </c>
      <c r="Q77" s="12"/>
      <c r="R77" s="12"/>
    </row>
    <row r="78" spans="12:18" x14ac:dyDescent="0.2">
      <c r="L78" s="12"/>
      <c r="M78" s="16">
        <f t="shared" si="3"/>
        <v>5.0400000000000027</v>
      </c>
      <c r="N78" s="12">
        <f t="shared" si="4"/>
        <v>0.92320000000000046</v>
      </c>
      <c r="O78" s="12">
        <f t="shared" si="5"/>
        <v>0.15999999999999956</v>
      </c>
      <c r="Q78" s="12"/>
      <c r="R78" s="12"/>
    </row>
    <row r="79" spans="12:18" x14ac:dyDescent="0.2">
      <c r="L79" s="12"/>
      <c r="M79" s="16">
        <f t="shared" si="3"/>
        <v>5.0800000000000027</v>
      </c>
      <c r="N79" s="12">
        <f t="shared" si="4"/>
        <v>0.92946666666666711</v>
      </c>
      <c r="O79" s="12">
        <f t="shared" si="5"/>
        <v>0.15333333333333288</v>
      </c>
      <c r="Q79" s="12"/>
      <c r="R79" s="12"/>
    </row>
    <row r="80" spans="12:18" x14ac:dyDescent="0.2">
      <c r="L80" s="12"/>
      <c r="M80" s="16">
        <f t="shared" si="3"/>
        <v>5.1200000000000028</v>
      </c>
      <c r="N80" s="12">
        <f t="shared" si="4"/>
        <v>0.93546666666666711</v>
      </c>
      <c r="O80" s="12">
        <f t="shared" si="5"/>
        <v>0.1466666666666662</v>
      </c>
      <c r="Q80" s="12"/>
      <c r="R80" s="12"/>
    </row>
    <row r="81" spans="12:18" x14ac:dyDescent="0.2">
      <c r="L81" s="12"/>
      <c r="M81" s="16">
        <f t="shared" si="3"/>
        <v>5.1600000000000028</v>
      </c>
      <c r="N81" s="12">
        <f t="shared" si="4"/>
        <v>0.94120000000000037</v>
      </c>
      <c r="O81" s="12">
        <f t="shared" si="5"/>
        <v>0.13999999999999954</v>
      </c>
      <c r="Q81" s="12"/>
      <c r="R81" s="12"/>
    </row>
    <row r="82" spans="12:18" x14ac:dyDescent="0.2">
      <c r="L82" s="12"/>
      <c r="M82" s="16">
        <f t="shared" si="3"/>
        <v>5.2000000000000028</v>
      </c>
      <c r="N82" s="12">
        <f t="shared" si="4"/>
        <v>0.94666666666666699</v>
      </c>
      <c r="O82" s="12">
        <f t="shared" si="5"/>
        <v>0.13333333333333286</v>
      </c>
      <c r="Q82" s="12"/>
      <c r="R82" s="12"/>
    </row>
    <row r="83" spans="12:18" x14ac:dyDescent="0.2">
      <c r="L83" s="12"/>
      <c r="M83" s="16">
        <f t="shared" si="3"/>
        <v>5.2400000000000029</v>
      </c>
      <c r="N83" s="12">
        <f t="shared" si="4"/>
        <v>0.95186666666666708</v>
      </c>
      <c r="O83" s="12">
        <f t="shared" si="5"/>
        <v>0.12666666666666618</v>
      </c>
      <c r="Q83" s="12"/>
      <c r="R83" s="12"/>
    </row>
    <row r="84" spans="12:18" x14ac:dyDescent="0.2">
      <c r="L84" s="12"/>
      <c r="M84" s="16">
        <f t="shared" si="3"/>
        <v>5.2800000000000029</v>
      </c>
      <c r="N84" s="12">
        <f t="shared" si="4"/>
        <v>0.95680000000000032</v>
      </c>
      <c r="O84" s="12">
        <f t="shared" si="5"/>
        <v>0.11999999999999951</v>
      </c>
      <c r="Q84" s="12"/>
      <c r="R84" s="12"/>
    </row>
    <row r="85" spans="12:18" x14ac:dyDescent="0.2">
      <c r="L85" s="12"/>
      <c r="M85" s="16">
        <f t="shared" si="3"/>
        <v>5.3200000000000029</v>
      </c>
      <c r="N85" s="12">
        <f t="shared" si="4"/>
        <v>0.96146666666666702</v>
      </c>
      <c r="O85" s="12">
        <f t="shared" si="5"/>
        <v>0.11333333333333284</v>
      </c>
      <c r="Q85" s="12"/>
      <c r="R85" s="12"/>
    </row>
    <row r="86" spans="12:18" x14ac:dyDescent="0.2">
      <c r="L86" s="12"/>
      <c r="M86" s="16">
        <f t="shared" si="3"/>
        <v>5.360000000000003</v>
      </c>
      <c r="N86" s="12">
        <f t="shared" si="4"/>
        <v>0.96586666666666698</v>
      </c>
      <c r="O86" s="12">
        <f t="shared" si="5"/>
        <v>0.10666666666666617</v>
      </c>
      <c r="Q86" s="12"/>
      <c r="R86" s="12"/>
    </row>
    <row r="87" spans="12:18" x14ac:dyDescent="0.2">
      <c r="L87" s="12"/>
      <c r="M87" s="16">
        <f t="shared" si="3"/>
        <v>5.400000000000003</v>
      </c>
      <c r="N87" s="12">
        <f t="shared" si="4"/>
        <v>0.97000000000000031</v>
      </c>
      <c r="O87" s="12">
        <f t="shared" si="5"/>
        <v>9.9999999999999492E-2</v>
      </c>
      <c r="Q87" s="12"/>
      <c r="R87" s="12"/>
    </row>
    <row r="88" spans="12:18" x14ac:dyDescent="0.2">
      <c r="L88" s="12"/>
      <c r="M88" s="16">
        <f t="shared" si="3"/>
        <v>5.4400000000000031</v>
      </c>
      <c r="N88" s="12">
        <f t="shared" si="4"/>
        <v>0.97386666666666699</v>
      </c>
      <c r="O88" s="12">
        <f t="shared" si="5"/>
        <v>9.3333333333332824E-2</v>
      </c>
      <c r="Q88" s="12"/>
      <c r="R88" s="12"/>
    </row>
    <row r="89" spans="12:18" x14ac:dyDescent="0.2">
      <c r="L89" s="12"/>
      <c r="M89" s="16">
        <f t="shared" si="3"/>
        <v>5.4800000000000031</v>
      </c>
      <c r="N89" s="12">
        <f t="shared" si="4"/>
        <v>0.97746666666666693</v>
      </c>
      <c r="O89" s="12">
        <f t="shared" si="5"/>
        <v>8.6666666666666156E-2</v>
      </c>
      <c r="Q89" s="12"/>
      <c r="R89" s="12"/>
    </row>
    <row r="90" spans="12:18" x14ac:dyDescent="0.2">
      <c r="L90" s="12"/>
      <c r="M90" s="16">
        <f t="shared" si="3"/>
        <v>5.5200000000000031</v>
      </c>
      <c r="N90" s="12">
        <f t="shared" si="4"/>
        <v>0.98080000000000023</v>
      </c>
      <c r="O90" s="12">
        <f t="shared" si="5"/>
        <v>7.9999999999999474E-2</v>
      </c>
      <c r="Q90" s="12"/>
      <c r="R90" s="12"/>
    </row>
    <row r="91" spans="12:18" x14ac:dyDescent="0.2">
      <c r="L91" s="12"/>
      <c r="M91" s="16">
        <f t="shared" si="3"/>
        <v>5.5600000000000032</v>
      </c>
      <c r="N91" s="12">
        <f t="shared" si="4"/>
        <v>0.98386666666666689</v>
      </c>
      <c r="O91" s="12">
        <f t="shared" si="5"/>
        <v>7.3333333333332806E-2</v>
      </c>
      <c r="Q91" s="12"/>
      <c r="R91" s="12"/>
    </row>
    <row r="92" spans="12:18" x14ac:dyDescent="0.2">
      <c r="L92" s="12"/>
      <c r="M92" s="16">
        <f t="shared" si="3"/>
        <v>5.6000000000000032</v>
      </c>
      <c r="N92" s="12">
        <f t="shared" si="4"/>
        <v>0.98666666666666691</v>
      </c>
      <c r="O92" s="12">
        <f t="shared" si="5"/>
        <v>6.6666666666666138E-2</v>
      </c>
      <c r="Q92" s="12"/>
      <c r="R92" s="12"/>
    </row>
    <row r="93" spans="12:18" x14ac:dyDescent="0.2">
      <c r="L93" s="12"/>
      <c r="M93" s="16">
        <f t="shared" si="3"/>
        <v>5.6400000000000032</v>
      </c>
      <c r="N93" s="12">
        <f t="shared" si="4"/>
        <v>0.98920000000000019</v>
      </c>
      <c r="O93" s="12">
        <f t="shared" si="5"/>
        <v>5.9999999999999463E-2</v>
      </c>
      <c r="Q93" s="12"/>
      <c r="R93" s="12"/>
    </row>
    <row r="94" spans="12:18" x14ac:dyDescent="0.2">
      <c r="L94" s="12"/>
      <c r="M94" s="16">
        <f t="shared" si="3"/>
        <v>5.6800000000000033</v>
      </c>
      <c r="N94" s="12">
        <f t="shared" si="4"/>
        <v>0.99146666666666683</v>
      </c>
      <c r="O94" s="12">
        <f t="shared" si="5"/>
        <v>5.3333333333332789E-2</v>
      </c>
      <c r="Q94" s="12"/>
      <c r="R94" s="12"/>
    </row>
    <row r="95" spans="12:18" x14ac:dyDescent="0.2">
      <c r="L95" s="12"/>
      <c r="M95" s="16">
        <f t="shared" si="3"/>
        <v>5.7200000000000033</v>
      </c>
      <c r="N95" s="12">
        <f t="shared" si="4"/>
        <v>0.99346666666666683</v>
      </c>
      <c r="O95" s="12">
        <f t="shared" si="5"/>
        <v>4.6666666666666114E-2</v>
      </c>
      <c r="Q95" s="12"/>
      <c r="R95" s="12"/>
    </row>
    <row r="96" spans="12:18" x14ac:dyDescent="0.2">
      <c r="L96" s="12"/>
      <c r="M96" s="16">
        <f t="shared" si="3"/>
        <v>5.7600000000000033</v>
      </c>
      <c r="N96" s="12">
        <f t="shared" si="4"/>
        <v>0.99520000000000008</v>
      </c>
      <c r="O96" s="12">
        <f t="shared" si="5"/>
        <v>3.9999999999999446E-2</v>
      </c>
      <c r="Q96" s="12"/>
      <c r="R96" s="12"/>
    </row>
    <row r="97" spans="12:18" x14ac:dyDescent="0.2">
      <c r="L97" s="12"/>
      <c r="M97" s="16">
        <f t="shared" si="3"/>
        <v>5.8000000000000034</v>
      </c>
      <c r="N97" s="12">
        <f t="shared" si="4"/>
        <v>0.99666666666666681</v>
      </c>
      <c r="O97" s="12">
        <f t="shared" si="5"/>
        <v>3.3333333333332771E-2</v>
      </c>
      <c r="Q97" s="12"/>
      <c r="R97" s="12"/>
    </row>
    <row r="98" spans="12:18" x14ac:dyDescent="0.2">
      <c r="L98" s="12"/>
      <c r="M98" s="16">
        <f t="shared" si="3"/>
        <v>5.8400000000000034</v>
      </c>
      <c r="N98" s="12">
        <f t="shared" si="4"/>
        <v>0.99786666666666679</v>
      </c>
      <c r="O98" s="12">
        <f t="shared" si="5"/>
        <v>2.6666666666666099E-2</v>
      </c>
      <c r="Q98" s="12"/>
      <c r="R98" s="12"/>
    </row>
    <row r="99" spans="12:18" x14ac:dyDescent="0.2">
      <c r="L99" s="12"/>
      <c r="M99" s="16">
        <f t="shared" si="3"/>
        <v>5.8800000000000034</v>
      </c>
      <c r="N99" s="12">
        <f t="shared" si="4"/>
        <v>0.99880000000000002</v>
      </c>
      <c r="O99" s="12">
        <f t="shared" si="5"/>
        <v>1.9999999999999424E-2</v>
      </c>
      <c r="Q99" s="12"/>
      <c r="R99" s="12"/>
    </row>
    <row r="100" spans="12:18" x14ac:dyDescent="0.2">
      <c r="L100" s="12"/>
      <c r="M100" s="16">
        <f t="shared" si="3"/>
        <v>5.9200000000000035</v>
      </c>
      <c r="N100" s="12">
        <f t="shared" si="4"/>
        <v>0.99946666666666673</v>
      </c>
      <c r="O100" s="12">
        <f t="shared" si="5"/>
        <v>1.3333333333332753E-2</v>
      </c>
      <c r="Q100" s="12"/>
      <c r="R100" s="12"/>
    </row>
    <row r="101" spans="12:18" x14ac:dyDescent="0.2">
      <c r="L101" s="12"/>
      <c r="M101" s="16">
        <f t="shared" si="3"/>
        <v>5.9600000000000035</v>
      </c>
      <c r="N101" s="12">
        <f t="shared" si="4"/>
        <v>0.99986666666666668</v>
      </c>
      <c r="O101" s="12">
        <f t="shared" si="5"/>
        <v>6.6666666666660808E-3</v>
      </c>
      <c r="Q101" s="12"/>
      <c r="R101" s="12"/>
    </row>
    <row r="102" spans="12:18" x14ac:dyDescent="0.2">
      <c r="L102" s="12"/>
      <c r="M102" s="16">
        <f t="shared" si="3"/>
        <v>6.0000000000000036</v>
      </c>
      <c r="N102" s="12">
        <f t="shared" si="4"/>
        <v>1</v>
      </c>
      <c r="O102" s="12">
        <f t="shared" si="5"/>
        <v>-5.9211894646675012E-16</v>
      </c>
      <c r="Q102" s="12"/>
      <c r="R102" s="12"/>
    </row>
    <row r="103" spans="12:18" x14ac:dyDescent="0.2">
      <c r="L103" s="12"/>
      <c r="N103" s="12"/>
      <c r="O103" s="12"/>
      <c r="Q103" s="12"/>
      <c r="R103" s="12"/>
    </row>
    <row r="104" spans="12:18" x14ac:dyDescent="0.2">
      <c r="L104" s="12"/>
      <c r="N104" s="12"/>
      <c r="O104" s="12"/>
      <c r="Q104" s="12"/>
      <c r="R104" s="12"/>
    </row>
    <row r="105" spans="12:18" x14ac:dyDescent="0.2">
      <c r="L105" s="12"/>
      <c r="N105" s="12"/>
      <c r="O105" s="12"/>
      <c r="Q105" s="12"/>
      <c r="R105" s="12"/>
    </row>
    <row r="106" spans="12:18" x14ac:dyDescent="0.2">
      <c r="L106" s="12"/>
      <c r="N106" s="12"/>
      <c r="O106" s="12"/>
      <c r="Q106" s="12"/>
      <c r="R106" s="12"/>
    </row>
    <row r="107" spans="12:18" x14ac:dyDescent="0.2">
      <c r="L107" s="12"/>
      <c r="N107" s="12"/>
      <c r="O107" s="12"/>
      <c r="Q107" s="12"/>
      <c r="R107" s="12"/>
    </row>
    <row r="108" spans="12:18" x14ac:dyDescent="0.2">
      <c r="L108" s="12"/>
      <c r="N108" s="12"/>
      <c r="O108" s="12"/>
      <c r="Q108" s="12"/>
      <c r="R108" s="12"/>
    </row>
    <row r="109" spans="12:18" x14ac:dyDescent="0.2">
      <c r="L109" s="12"/>
      <c r="N109" s="12"/>
      <c r="O109" s="12"/>
      <c r="Q109" s="12"/>
      <c r="R109" s="12"/>
    </row>
    <row r="110" spans="12:18" x14ac:dyDescent="0.2">
      <c r="L110" s="12"/>
      <c r="N110" s="12"/>
      <c r="O110" s="12"/>
      <c r="Q110" s="12"/>
      <c r="R110" s="12"/>
    </row>
    <row r="111" spans="12:18" x14ac:dyDescent="0.2">
      <c r="L111" s="12"/>
      <c r="N111" s="12"/>
      <c r="O111" s="12"/>
      <c r="Q111" s="12"/>
      <c r="R111" s="12"/>
    </row>
    <row r="112" spans="12:18" x14ac:dyDescent="0.2">
      <c r="L112" s="12"/>
      <c r="N112" s="12"/>
      <c r="O112" s="12"/>
      <c r="Q112" s="12"/>
      <c r="R112" s="12"/>
    </row>
    <row r="113" spans="12:18" x14ac:dyDescent="0.2">
      <c r="L113" s="12"/>
      <c r="N113" s="12"/>
      <c r="O113" s="12"/>
      <c r="Q113" s="12"/>
      <c r="R113" s="12"/>
    </row>
    <row r="114" spans="12:18" x14ac:dyDescent="0.2">
      <c r="L114" s="12"/>
      <c r="N114" s="12"/>
      <c r="O114" s="12"/>
      <c r="Q114" s="12"/>
      <c r="R114" s="12"/>
    </row>
    <row r="115" spans="12:18" x14ac:dyDescent="0.2">
      <c r="L115" s="12"/>
      <c r="N115" s="12"/>
      <c r="O115" s="12"/>
      <c r="Q115" s="12"/>
      <c r="R115" s="12"/>
    </row>
    <row r="116" spans="12:18" x14ac:dyDescent="0.2">
      <c r="L116" s="12"/>
      <c r="N116" s="12"/>
      <c r="O116" s="12"/>
      <c r="Q116" s="12"/>
      <c r="R116" s="12"/>
    </row>
    <row r="117" spans="12:18" x14ac:dyDescent="0.2">
      <c r="L117" s="12"/>
      <c r="N117" s="12"/>
      <c r="O117" s="12"/>
      <c r="Q117" s="12"/>
      <c r="R117" s="12"/>
    </row>
    <row r="118" spans="12:18" x14ac:dyDescent="0.2">
      <c r="L118" s="12"/>
      <c r="N118" s="12"/>
      <c r="O118" s="12"/>
      <c r="Q118" s="12"/>
      <c r="R118" s="12"/>
    </row>
    <row r="119" spans="12:18" x14ac:dyDescent="0.2">
      <c r="L119" s="12"/>
      <c r="N119" s="12"/>
      <c r="O119" s="12"/>
      <c r="Q119" s="12"/>
      <c r="R119" s="12"/>
    </row>
    <row r="120" spans="12:18" x14ac:dyDescent="0.2">
      <c r="L120" s="12"/>
      <c r="N120" s="12"/>
      <c r="O120" s="12"/>
      <c r="Q120" s="12"/>
      <c r="R120" s="12"/>
    </row>
    <row r="121" spans="12:18" x14ac:dyDescent="0.2">
      <c r="L121" s="12"/>
      <c r="N121" s="12"/>
      <c r="O121" s="12"/>
      <c r="Q121" s="12"/>
      <c r="R121" s="12"/>
    </row>
    <row r="122" spans="12:18" x14ac:dyDescent="0.2">
      <c r="L122" s="12"/>
      <c r="N122" s="12"/>
      <c r="O122" s="12"/>
      <c r="Q122" s="12"/>
      <c r="R122" s="12"/>
    </row>
    <row r="123" spans="12:18" x14ac:dyDescent="0.2">
      <c r="L123" s="12"/>
      <c r="N123" s="12"/>
      <c r="O123" s="12"/>
      <c r="Q123" s="12"/>
      <c r="R123" s="12"/>
    </row>
    <row r="124" spans="12:18" x14ac:dyDescent="0.2">
      <c r="L124" s="12"/>
      <c r="N124" s="12"/>
      <c r="O124" s="12"/>
      <c r="Q124" s="12"/>
      <c r="R124" s="12"/>
    </row>
    <row r="125" spans="12:18" x14ac:dyDescent="0.2">
      <c r="L125" s="12"/>
      <c r="N125" s="12"/>
      <c r="O125" s="12"/>
      <c r="Q125" s="12"/>
      <c r="R125" s="12"/>
    </row>
    <row r="126" spans="12:18" x14ac:dyDescent="0.2">
      <c r="L126" s="12"/>
      <c r="N126" s="12"/>
      <c r="O126" s="12"/>
      <c r="Q126" s="12"/>
      <c r="R126" s="12"/>
    </row>
    <row r="127" spans="12:18" x14ac:dyDescent="0.2">
      <c r="L127" s="12"/>
      <c r="N127" s="12"/>
      <c r="O127" s="12"/>
      <c r="Q127" s="12"/>
      <c r="R127" s="12"/>
    </row>
    <row r="128" spans="12:18" x14ac:dyDescent="0.2">
      <c r="L128" s="12"/>
      <c r="N128" s="12"/>
      <c r="O128" s="12"/>
      <c r="Q128" s="12"/>
      <c r="R128" s="12"/>
    </row>
    <row r="129" spans="12:18" x14ac:dyDescent="0.2">
      <c r="L129" s="12"/>
      <c r="N129" s="12"/>
      <c r="O129" s="12"/>
      <c r="Q129" s="12"/>
      <c r="R129" s="12"/>
    </row>
    <row r="130" spans="12:18" x14ac:dyDescent="0.2">
      <c r="L130" s="12"/>
      <c r="N130" s="12"/>
      <c r="O130" s="12"/>
      <c r="Q130" s="12"/>
      <c r="R130" s="12"/>
    </row>
    <row r="131" spans="12:18" x14ac:dyDescent="0.2">
      <c r="L131" s="12"/>
      <c r="N131" s="12"/>
      <c r="O131" s="12"/>
      <c r="Q131" s="12"/>
      <c r="R131" s="12"/>
    </row>
    <row r="132" spans="12:18" x14ac:dyDescent="0.2">
      <c r="L132" s="12"/>
      <c r="N132" s="12"/>
      <c r="O132" s="12"/>
      <c r="Q132" s="12"/>
      <c r="R132" s="12"/>
    </row>
    <row r="133" spans="12:18" x14ac:dyDescent="0.2">
      <c r="L133" s="12"/>
      <c r="N133" s="12"/>
      <c r="O133" s="12"/>
      <c r="Q133" s="12"/>
      <c r="R133" s="12"/>
    </row>
    <row r="134" spans="12:18" x14ac:dyDescent="0.2">
      <c r="L134" s="12"/>
      <c r="N134" s="12"/>
      <c r="O134" s="12"/>
      <c r="Q134" s="12"/>
      <c r="R134" s="12"/>
    </row>
    <row r="135" spans="12:18" x14ac:dyDescent="0.2">
      <c r="L135" s="12"/>
      <c r="N135" s="12"/>
      <c r="O135" s="12"/>
      <c r="Q135" s="12"/>
      <c r="R135" s="12"/>
    </row>
    <row r="136" spans="12:18" x14ac:dyDescent="0.2">
      <c r="L136" s="12"/>
      <c r="N136" s="12"/>
      <c r="O136" s="12"/>
      <c r="Q136" s="12"/>
      <c r="R136" s="12"/>
    </row>
    <row r="137" spans="12:18" x14ac:dyDescent="0.2">
      <c r="L137" s="12"/>
      <c r="N137" s="12"/>
      <c r="O137" s="12"/>
      <c r="Q137" s="12"/>
      <c r="R137" s="12"/>
    </row>
    <row r="138" spans="12:18" x14ac:dyDescent="0.2">
      <c r="L138" s="12"/>
      <c r="N138" s="12"/>
      <c r="O138" s="12"/>
      <c r="Q138" s="12"/>
      <c r="R138" s="12"/>
    </row>
    <row r="139" spans="12:18" x14ac:dyDescent="0.2">
      <c r="L139" s="12"/>
      <c r="N139" s="12"/>
      <c r="O139" s="12"/>
      <c r="Q139" s="12"/>
      <c r="R139" s="12"/>
    </row>
    <row r="140" spans="12:18" x14ac:dyDescent="0.2">
      <c r="L140" s="12"/>
      <c r="N140" s="12"/>
      <c r="O140" s="12"/>
      <c r="Q140" s="12"/>
      <c r="R140" s="12"/>
    </row>
    <row r="141" spans="12:18" x14ac:dyDescent="0.2">
      <c r="L141" s="12"/>
      <c r="N141" s="12"/>
      <c r="O141" s="12"/>
      <c r="Q141" s="12"/>
      <c r="R141" s="12"/>
    </row>
    <row r="142" spans="12:18" x14ac:dyDescent="0.2">
      <c r="L142" s="12"/>
      <c r="N142" s="12"/>
      <c r="O142" s="12"/>
      <c r="Q142" s="12"/>
      <c r="R142" s="12"/>
    </row>
    <row r="143" spans="12:18" x14ac:dyDescent="0.2">
      <c r="L143" s="12"/>
      <c r="N143" s="12"/>
      <c r="O143" s="12"/>
      <c r="Q143" s="12"/>
      <c r="R143" s="12"/>
    </row>
    <row r="144" spans="12:18" x14ac:dyDescent="0.2">
      <c r="L144" s="12"/>
      <c r="N144" s="12"/>
      <c r="O144" s="12"/>
      <c r="Q144" s="12"/>
      <c r="R144" s="12"/>
    </row>
    <row r="145" spans="12:18" x14ac:dyDescent="0.2">
      <c r="L145" s="12"/>
      <c r="N145" s="12"/>
      <c r="O145" s="12"/>
      <c r="Q145" s="12"/>
      <c r="R145" s="12"/>
    </row>
    <row r="146" spans="12:18" x14ac:dyDescent="0.2">
      <c r="L146" s="12"/>
      <c r="N146" s="12"/>
      <c r="O146" s="12"/>
      <c r="Q146" s="12"/>
      <c r="R146" s="12"/>
    </row>
    <row r="147" spans="12:18" x14ac:dyDescent="0.2">
      <c r="L147" s="12"/>
      <c r="N147" s="12"/>
      <c r="O147" s="12"/>
      <c r="Q147" s="12"/>
      <c r="R147" s="12"/>
    </row>
    <row r="148" spans="12:18" x14ac:dyDescent="0.2">
      <c r="L148" s="12"/>
      <c r="N148" s="12"/>
      <c r="O148" s="12"/>
      <c r="Q148" s="12"/>
      <c r="R148" s="12"/>
    </row>
    <row r="149" spans="12:18" x14ac:dyDescent="0.2">
      <c r="L149" s="12"/>
      <c r="N149" s="12"/>
      <c r="O149" s="12"/>
      <c r="Q149" s="12"/>
      <c r="R149" s="12"/>
    </row>
    <row r="150" spans="12:18" x14ac:dyDescent="0.2">
      <c r="L150" s="12"/>
      <c r="N150" s="12"/>
      <c r="O150" s="12"/>
      <c r="Q150" s="12"/>
      <c r="R150" s="12"/>
    </row>
    <row r="151" spans="12:18" x14ac:dyDescent="0.2">
      <c r="L151" s="12"/>
      <c r="N151" s="12"/>
      <c r="O151" s="12"/>
      <c r="Q151" s="12"/>
      <c r="R151" s="12"/>
    </row>
    <row r="152" spans="12:18" x14ac:dyDescent="0.2">
      <c r="L152" s="12"/>
      <c r="N152" s="12"/>
      <c r="O152" s="12"/>
      <c r="Q152" s="12"/>
      <c r="R152" s="12"/>
    </row>
    <row r="153" spans="12:18" x14ac:dyDescent="0.2">
      <c r="L153" s="12"/>
      <c r="N153" s="12"/>
      <c r="O153" s="12"/>
      <c r="Q153" s="12"/>
      <c r="R153" s="12"/>
    </row>
    <row r="154" spans="12:18" x14ac:dyDescent="0.2">
      <c r="L154" s="12"/>
      <c r="N154" s="12"/>
      <c r="O154" s="12"/>
      <c r="Q154" s="12"/>
      <c r="R154" s="12"/>
    </row>
    <row r="155" spans="12:18" x14ac:dyDescent="0.2">
      <c r="L155" s="12"/>
      <c r="N155" s="12"/>
      <c r="O155" s="12"/>
      <c r="Q155" s="12"/>
      <c r="R155" s="12"/>
    </row>
    <row r="156" spans="12:18" x14ac:dyDescent="0.2">
      <c r="L156" s="12"/>
      <c r="N156" s="12"/>
      <c r="O156" s="12"/>
      <c r="Q156" s="12"/>
      <c r="R156" s="12"/>
    </row>
    <row r="157" spans="12:18" x14ac:dyDescent="0.2">
      <c r="L157" s="12"/>
      <c r="N157" s="12"/>
      <c r="O157" s="12"/>
      <c r="Q157" s="12"/>
      <c r="R157" s="12"/>
    </row>
    <row r="158" spans="12:18" x14ac:dyDescent="0.2">
      <c r="L158" s="12"/>
      <c r="N158" s="12"/>
      <c r="O158" s="12"/>
      <c r="Q158" s="12"/>
      <c r="R158" s="12"/>
    </row>
    <row r="159" spans="12:18" x14ac:dyDescent="0.2">
      <c r="L159" s="12"/>
      <c r="N159" s="12"/>
      <c r="O159" s="12"/>
      <c r="Q159" s="12"/>
      <c r="R159" s="12"/>
    </row>
    <row r="160" spans="12:18" x14ac:dyDescent="0.2">
      <c r="L160" s="12"/>
      <c r="N160" s="12"/>
      <c r="O160" s="12"/>
      <c r="Q160" s="12"/>
      <c r="R160" s="12"/>
    </row>
    <row r="161" spans="12:18" x14ac:dyDescent="0.2">
      <c r="L161" s="12"/>
      <c r="N161" s="12"/>
      <c r="O161" s="12"/>
      <c r="Q161" s="12"/>
      <c r="R161" s="12"/>
    </row>
    <row r="162" spans="12:18" x14ac:dyDescent="0.2">
      <c r="L162" s="12"/>
      <c r="N162" s="12"/>
      <c r="O162" s="12"/>
      <c r="Q162" s="12"/>
      <c r="R162" s="12"/>
    </row>
    <row r="163" spans="12:18" x14ac:dyDescent="0.2">
      <c r="L163" s="12"/>
      <c r="N163" s="12"/>
      <c r="O163" s="12"/>
      <c r="Q163" s="12"/>
      <c r="R163" s="12"/>
    </row>
    <row r="164" spans="12:18" x14ac:dyDescent="0.2">
      <c r="L164" s="12"/>
      <c r="N164" s="12"/>
      <c r="O164" s="12"/>
      <c r="Q164" s="12"/>
      <c r="R164" s="12"/>
    </row>
    <row r="165" spans="12:18" x14ac:dyDescent="0.2">
      <c r="L165" s="12"/>
      <c r="N165" s="12"/>
      <c r="O165" s="12"/>
      <c r="Q165" s="12"/>
      <c r="R165" s="12"/>
    </row>
    <row r="166" spans="12:18" x14ac:dyDescent="0.2">
      <c r="L166" s="12"/>
      <c r="N166" s="12"/>
      <c r="O166" s="12"/>
      <c r="Q166" s="12"/>
      <c r="R166" s="12"/>
    </row>
    <row r="167" spans="12:18" x14ac:dyDescent="0.2">
      <c r="L167" s="12"/>
      <c r="N167" s="12"/>
      <c r="O167" s="12"/>
      <c r="Q167" s="12"/>
      <c r="R167" s="12"/>
    </row>
    <row r="168" spans="12:18" x14ac:dyDescent="0.2">
      <c r="L168" s="12"/>
      <c r="N168" s="12"/>
      <c r="O168" s="12"/>
      <c r="Q168" s="12"/>
      <c r="R168" s="12"/>
    </row>
    <row r="169" spans="12:18" x14ac:dyDescent="0.2">
      <c r="L169" s="12"/>
      <c r="N169" s="12"/>
      <c r="O169" s="12"/>
      <c r="Q169" s="12"/>
      <c r="R169" s="12"/>
    </row>
    <row r="170" spans="12:18" x14ac:dyDescent="0.2">
      <c r="L170" s="12"/>
      <c r="N170" s="12"/>
      <c r="O170" s="12"/>
      <c r="Q170" s="12"/>
      <c r="R170" s="12"/>
    </row>
    <row r="171" spans="12:18" x14ac:dyDescent="0.2">
      <c r="L171" s="12"/>
      <c r="N171" s="12"/>
      <c r="O171" s="12"/>
      <c r="Q171" s="12"/>
      <c r="R171" s="12"/>
    </row>
    <row r="172" spans="12:18" x14ac:dyDescent="0.2">
      <c r="L172" s="12"/>
      <c r="N172" s="12"/>
      <c r="O172" s="12"/>
      <c r="Q172" s="12"/>
      <c r="R172" s="12"/>
    </row>
    <row r="173" spans="12:18" x14ac:dyDescent="0.2">
      <c r="L173" s="12"/>
      <c r="N173" s="12"/>
      <c r="O173" s="12"/>
      <c r="Q173" s="12"/>
      <c r="R173" s="12"/>
    </row>
    <row r="174" spans="12:18" x14ac:dyDescent="0.2">
      <c r="L174" s="12"/>
      <c r="N174" s="12"/>
      <c r="O174" s="12"/>
      <c r="Q174" s="12"/>
      <c r="R174" s="12"/>
    </row>
    <row r="175" spans="12:18" x14ac:dyDescent="0.2">
      <c r="L175" s="12"/>
      <c r="N175" s="12"/>
      <c r="O175" s="12"/>
      <c r="Q175" s="12"/>
      <c r="R175" s="12"/>
    </row>
    <row r="176" spans="12:18" x14ac:dyDescent="0.2">
      <c r="L176" s="12"/>
      <c r="N176" s="12"/>
      <c r="O176" s="12"/>
      <c r="Q176" s="12"/>
      <c r="R176" s="12"/>
    </row>
    <row r="177" spans="12:18" x14ac:dyDescent="0.2">
      <c r="L177" s="12"/>
      <c r="N177" s="12"/>
      <c r="O177" s="12"/>
      <c r="Q177" s="12"/>
      <c r="R177" s="12"/>
    </row>
    <row r="178" spans="12:18" x14ac:dyDescent="0.2">
      <c r="L178" s="12"/>
      <c r="N178" s="12"/>
      <c r="O178" s="12"/>
      <c r="Q178" s="12"/>
      <c r="R178" s="12"/>
    </row>
    <row r="179" spans="12:18" x14ac:dyDescent="0.2">
      <c r="L179" s="12"/>
      <c r="N179" s="12"/>
      <c r="O179" s="12"/>
      <c r="Q179" s="12"/>
      <c r="R179" s="12"/>
    </row>
    <row r="180" spans="12:18" x14ac:dyDescent="0.2">
      <c r="L180" s="12"/>
      <c r="N180" s="12"/>
      <c r="O180" s="12"/>
      <c r="Q180" s="12"/>
      <c r="R180" s="12"/>
    </row>
    <row r="181" spans="12:18" x14ac:dyDescent="0.2">
      <c r="L181" s="12"/>
      <c r="N181" s="12"/>
      <c r="O181" s="12"/>
      <c r="Q181" s="12"/>
      <c r="R181" s="12"/>
    </row>
    <row r="182" spans="12:18" x14ac:dyDescent="0.2">
      <c r="L182" s="12"/>
      <c r="N182" s="12"/>
      <c r="O182" s="12"/>
      <c r="Q182" s="12"/>
      <c r="R182" s="12"/>
    </row>
    <row r="183" spans="12:18" x14ac:dyDescent="0.2">
      <c r="L183" s="12"/>
      <c r="N183" s="12"/>
      <c r="O183" s="12"/>
      <c r="Q183" s="12"/>
      <c r="R183" s="12"/>
    </row>
    <row r="184" spans="12:18" x14ac:dyDescent="0.2">
      <c r="L184" s="12"/>
      <c r="N184" s="12"/>
      <c r="O184" s="12"/>
      <c r="Q184" s="12"/>
      <c r="R184" s="12"/>
    </row>
    <row r="185" spans="12:18" x14ac:dyDescent="0.2">
      <c r="L185" s="12"/>
      <c r="N185" s="12"/>
      <c r="O185" s="12"/>
      <c r="Q185" s="12"/>
      <c r="R185" s="12"/>
    </row>
    <row r="186" spans="12:18" x14ac:dyDescent="0.2">
      <c r="L186" s="12"/>
      <c r="N186" s="12"/>
      <c r="O186" s="12"/>
      <c r="Q186" s="12"/>
      <c r="R186" s="12"/>
    </row>
    <row r="187" spans="12:18" x14ac:dyDescent="0.2">
      <c r="L187" s="12"/>
      <c r="N187" s="12"/>
      <c r="O187" s="12"/>
      <c r="Q187" s="12"/>
      <c r="R187" s="12"/>
    </row>
    <row r="188" spans="12:18" x14ac:dyDescent="0.2">
      <c r="L188" s="12"/>
      <c r="N188" s="12"/>
      <c r="O188" s="12"/>
      <c r="Q188" s="12"/>
      <c r="R188" s="12"/>
    </row>
    <row r="189" spans="12:18" x14ac:dyDescent="0.2">
      <c r="L189" s="12"/>
      <c r="N189" s="12"/>
      <c r="O189" s="12"/>
      <c r="Q189" s="12"/>
      <c r="R189" s="12"/>
    </row>
    <row r="190" spans="12:18" x14ac:dyDescent="0.2">
      <c r="L190" s="12"/>
      <c r="N190" s="12"/>
      <c r="O190" s="12"/>
      <c r="Q190" s="12"/>
      <c r="R190" s="12"/>
    </row>
    <row r="191" spans="12:18" x14ac:dyDescent="0.2">
      <c r="L191" s="12"/>
      <c r="N191" s="12"/>
      <c r="O191" s="12"/>
      <c r="Q191" s="12"/>
      <c r="R191" s="12"/>
    </row>
    <row r="192" spans="12:18" x14ac:dyDescent="0.2">
      <c r="L192" s="12"/>
      <c r="N192" s="12"/>
      <c r="O192" s="12"/>
      <c r="Q192" s="12"/>
      <c r="R192" s="12"/>
    </row>
    <row r="193" spans="12:18" x14ac:dyDescent="0.2">
      <c r="L193" s="12"/>
      <c r="N193" s="12"/>
      <c r="O193" s="12"/>
      <c r="Q193" s="12"/>
      <c r="R193" s="12"/>
    </row>
    <row r="194" spans="12:18" x14ac:dyDescent="0.2">
      <c r="L194" s="12"/>
      <c r="N194" s="12"/>
      <c r="O194" s="12"/>
      <c r="Q194" s="12"/>
      <c r="R194" s="12"/>
    </row>
    <row r="195" spans="12:18" x14ac:dyDescent="0.2">
      <c r="L195" s="12"/>
      <c r="N195" s="12"/>
      <c r="O195" s="12"/>
      <c r="Q195" s="12"/>
      <c r="R195" s="12"/>
    </row>
    <row r="196" spans="12:18" x14ac:dyDescent="0.2">
      <c r="L196" s="12"/>
      <c r="N196" s="12"/>
      <c r="O196" s="12"/>
      <c r="Q196" s="12"/>
      <c r="R196" s="12"/>
    </row>
    <row r="197" spans="12:18" x14ac:dyDescent="0.2">
      <c r="L197" s="12"/>
      <c r="N197" s="12"/>
      <c r="O197" s="12"/>
      <c r="Q197" s="12"/>
      <c r="R197" s="12"/>
    </row>
    <row r="198" spans="12:18" x14ac:dyDescent="0.2">
      <c r="L198" s="12"/>
      <c r="N198" s="12"/>
      <c r="O198" s="12"/>
      <c r="Q198" s="12"/>
      <c r="R198" s="12"/>
    </row>
    <row r="199" spans="12:18" x14ac:dyDescent="0.2">
      <c r="L199" s="12"/>
      <c r="N199" s="12"/>
      <c r="O199" s="12"/>
      <c r="Q199" s="12"/>
      <c r="R199" s="12"/>
    </row>
    <row r="200" spans="12:18" x14ac:dyDescent="0.2">
      <c r="L200" s="12"/>
      <c r="N200" s="12"/>
      <c r="O200" s="12"/>
      <c r="Q200" s="12"/>
      <c r="R200" s="12"/>
    </row>
    <row r="201" spans="12:18" x14ac:dyDescent="0.2">
      <c r="L201" s="12"/>
      <c r="N201" s="12"/>
      <c r="O201" s="12"/>
      <c r="Q201" s="12"/>
      <c r="R201" s="12"/>
    </row>
    <row r="202" spans="12:18" x14ac:dyDescent="0.2">
      <c r="L202" s="12"/>
      <c r="N202" s="12"/>
      <c r="O202" s="12"/>
      <c r="Q202" s="12"/>
      <c r="R202" s="12"/>
    </row>
    <row r="203" spans="12:18" x14ac:dyDescent="0.2">
      <c r="R203" s="12"/>
    </row>
    <row r="204" spans="12:18" x14ac:dyDescent="0.2">
      <c r="O204" s="12"/>
    </row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workbookViewId="0"/>
  </sheetViews>
  <sheetFormatPr defaultRowHeight="12.75" x14ac:dyDescent="0.2"/>
  <cols>
    <col min="1" max="13" width="9.33203125" style="3"/>
    <col min="14" max="14" width="14.83203125" style="3" customWidth="1"/>
    <col min="15" max="15" width="12.5" style="3" customWidth="1"/>
    <col min="16" max="16384" width="9.33203125" style="3"/>
  </cols>
  <sheetData>
    <row r="1" spans="1:16" ht="32.25" customHeight="1" x14ac:dyDescent="0.25">
      <c r="A1" s="2" t="s">
        <v>22</v>
      </c>
      <c r="E1" s="3" t="s">
        <v>26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16" x14ac:dyDescent="0.2">
      <c r="M2" s="14">
        <v>0</v>
      </c>
      <c r="N2" s="12">
        <f>GAMMADIST(M2,$B$4,$B$3/$B$4,TRUE)</f>
        <v>0</v>
      </c>
      <c r="O2" s="12">
        <v>0</v>
      </c>
      <c r="P2" s="16">
        <f>GAMMAINV(0.99,B4,B3/B4)/100</f>
        <v>2.8019823049618222E-2</v>
      </c>
    </row>
    <row r="3" spans="1:16" x14ac:dyDescent="0.2">
      <c r="A3" s="3" t="s">
        <v>13</v>
      </c>
      <c r="B3" s="7">
        <v>1</v>
      </c>
      <c r="D3" s="3" t="s">
        <v>13</v>
      </c>
      <c r="E3" s="3">
        <f>B3</f>
        <v>1</v>
      </c>
      <c r="M3" s="14">
        <f>M2+$P$2</f>
        <v>2.8019823049618222E-2</v>
      </c>
      <c r="N3" s="12">
        <f t="shared" ref="N3:N66" si="0">GAMMADIST(M3,$B$4,$B$3/$B$4,TRUE)</f>
        <v>9.2957955499288101E-5</v>
      </c>
      <c r="O3" s="12">
        <f t="shared" ref="O3:O34" si="1">N3-N2</f>
        <v>9.2957955499288101E-5</v>
      </c>
    </row>
    <row r="4" spans="1:16" x14ac:dyDescent="0.2">
      <c r="A4" s="3" t="s">
        <v>23</v>
      </c>
      <c r="B4" s="7">
        <v>3</v>
      </c>
      <c r="D4" s="3" t="s">
        <v>20</v>
      </c>
      <c r="E4" s="3">
        <f>SQRT((B3^2)/B4)</f>
        <v>0.57735026918962573</v>
      </c>
      <c r="M4" s="14">
        <f t="shared" ref="M4:M67" si="2">M3+$P$2</f>
        <v>5.6039646099236444E-2</v>
      </c>
      <c r="N4" s="12">
        <f t="shared" si="0"/>
        <v>6.9850758383418088E-4</v>
      </c>
      <c r="O4" s="12">
        <f t="shared" si="1"/>
        <v>6.0554962833489273E-4</v>
      </c>
    </row>
    <row r="5" spans="1:16" x14ac:dyDescent="0.2">
      <c r="M5" s="14">
        <f t="shared" si="2"/>
        <v>8.4059469148854662E-2</v>
      </c>
      <c r="N5" s="12">
        <f t="shared" si="0"/>
        <v>2.2149186700106934E-3</v>
      </c>
      <c r="O5" s="12">
        <f t="shared" si="1"/>
        <v>1.5164110861765126E-3</v>
      </c>
    </row>
    <row r="6" spans="1:16" x14ac:dyDescent="0.2">
      <c r="M6" s="14">
        <f t="shared" si="2"/>
        <v>0.11207929219847289</v>
      </c>
      <c r="N6" s="12">
        <f t="shared" si="0"/>
        <v>4.9340869201064744E-3</v>
      </c>
      <c r="O6" s="12">
        <f t="shared" si="1"/>
        <v>2.719168250095781E-3</v>
      </c>
    </row>
    <row r="7" spans="1:16" x14ac:dyDescent="0.2">
      <c r="M7" s="14">
        <f t="shared" si="2"/>
        <v>0.1400991152480911</v>
      </c>
      <c r="N7" s="12">
        <f t="shared" si="0"/>
        <v>9.0592276338579674E-3</v>
      </c>
      <c r="O7" s="12">
        <f t="shared" si="1"/>
        <v>4.125140713751493E-3</v>
      </c>
    </row>
    <row r="8" spans="1:16" x14ac:dyDescent="0.2">
      <c r="M8" s="14">
        <f t="shared" si="2"/>
        <v>0.16811893829770932</v>
      </c>
      <c r="N8" s="12">
        <f t="shared" si="0"/>
        <v>1.4720155423419356E-2</v>
      </c>
      <c r="O8" s="12">
        <f t="shared" si="1"/>
        <v>5.6609277895613881E-3</v>
      </c>
    </row>
    <row r="9" spans="1:16" x14ac:dyDescent="0.2">
      <c r="M9" s="14">
        <f t="shared" si="2"/>
        <v>0.19613876134732755</v>
      </c>
      <c r="N9" s="12">
        <f t="shared" si="0"/>
        <v>2.1986444554845122E-2</v>
      </c>
      <c r="O9" s="12">
        <f t="shared" si="1"/>
        <v>7.2662891314257665E-3</v>
      </c>
    </row>
    <row r="10" spans="1:16" x14ac:dyDescent="0.2">
      <c r="M10" s="14">
        <f t="shared" si="2"/>
        <v>0.22415858439694578</v>
      </c>
      <c r="N10" s="12">
        <f t="shared" si="0"/>
        <v>3.0878731040022023E-2</v>
      </c>
      <c r="O10" s="12">
        <f t="shared" si="1"/>
        <v>8.8922864851769014E-3</v>
      </c>
    </row>
    <row r="11" spans="1:16" x14ac:dyDescent="0.2">
      <c r="M11" s="14">
        <f t="shared" si="2"/>
        <v>0.252178407446564</v>
      </c>
      <c r="N11" s="12">
        <f t="shared" si="0"/>
        <v>4.1378387768927938E-2</v>
      </c>
      <c r="O11" s="12">
        <f t="shared" si="1"/>
        <v>1.0499656728905914E-2</v>
      </c>
    </row>
    <row r="12" spans="1:16" x14ac:dyDescent="0.2">
      <c r="M12" s="14">
        <f t="shared" si="2"/>
        <v>0.2801982304961822</v>
      </c>
      <c r="N12" s="12">
        <f t="shared" si="0"/>
        <v>5.3435777369725261E-2</v>
      </c>
      <c r="O12" s="12">
        <f t="shared" si="1"/>
        <v>1.2057389600797323E-2</v>
      </c>
    </row>
    <row r="13" spans="1:16" x14ac:dyDescent="0.2">
      <c r="M13" s="14">
        <f t="shared" si="2"/>
        <v>0.3082180535458004</v>
      </c>
      <c r="N13" s="12">
        <f t="shared" si="0"/>
        <v>6.6977263779742571E-2</v>
      </c>
      <c r="O13" s="12">
        <f t="shared" si="1"/>
        <v>1.354148641001731E-2</v>
      </c>
    </row>
    <row r="14" spans="1:16" x14ac:dyDescent="0.2">
      <c r="M14" s="14">
        <f t="shared" si="2"/>
        <v>0.33623787659541859</v>
      </c>
      <c r="N14" s="12">
        <f t="shared" si="0"/>
        <v>8.1911142400485887E-2</v>
      </c>
      <c r="O14" s="12">
        <f t="shared" si="1"/>
        <v>1.4933878620743316E-2</v>
      </c>
    </row>
    <row r="15" spans="1:16" x14ac:dyDescent="0.2">
      <c r="M15" s="14">
        <f t="shared" si="2"/>
        <v>0.36425769964503679</v>
      </c>
      <c r="N15" s="12">
        <f t="shared" si="0"/>
        <v>9.81326299218864E-2</v>
      </c>
      <c r="O15" s="12">
        <f t="shared" si="1"/>
        <v>1.6221487521400513E-2</v>
      </c>
    </row>
    <row r="16" spans="1:16" x14ac:dyDescent="0.2">
      <c r="M16" s="14">
        <f t="shared" si="2"/>
        <v>0.39227752269465499</v>
      </c>
      <c r="N16" s="12">
        <f t="shared" si="0"/>
        <v>0.1155280381902212</v>
      </c>
      <c r="O16" s="12">
        <f t="shared" si="1"/>
        <v>1.73954082683348E-2</v>
      </c>
    </row>
    <row r="17" spans="13:15" x14ac:dyDescent="0.2">
      <c r="M17" s="14">
        <f t="shared" si="2"/>
        <v>0.42029734574427319</v>
      </c>
      <c r="N17" s="12">
        <f t="shared" si="0"/>
        <v>0.13397824164072522</v>
      </c>
      <c r="O17" s="12">
        <f t="shared" si="1"/>
        <v>1.8450203450504021E-2</v>
      </c>
    </row>
    <row r="18" spans="13:15" x14ac:dyDescent="0.2">
      <c r="M18" s="14">
        <f t="shared" si="2"/>
        <v>0.44831716879389139</v>
      </c>
      <c r="N18" s="12">
        <f t="shared" si="0"/>
        <v>0.15336153462252955</v>
      </c>
      <c r="O18" s="12">
        <f t="shared" si="1"/>
        <v>1.9383292981804329E-2</v>
      </c>
    </row>
    <row r="19" spans="13:15" x14ac:dyDescent="0.2">
      <c r="M19" s="14">
        <f t="shared" si="2"/>
        <v>0.47633699184350958</v>
      </c>
      <c r="N19" s="12">
        <f t="shared" si="0"/>
        <v>0.17355596323318281</v>
      </c>
      <c r="O19" s="12">
        <f t="shared" si="1"/>
        <v>2.0194428610653264E-2</v>
      </c>
    </row>
    <row r="20" spans="13:15" x14ac:dyDescent="0.2">
      <c r="M20" s="14">
        <f t="shared" si="2"/>
        <v>0.50435681489312778</v>
      </c>
      <c r="N20" s="12">
        <f t="shared" si="0"/>
        <v>0.19444120589380084</v>
      </c>
      <c r="O20" s="12">
        <f t="shared" si="1"/>
        <v>2.0885242660618031E-2</v>
      </c>
    </row>
    <row r="21" spans="13:15" x14ac:dyDescent="0.2">
      <c r="M21" s="14">
        <f t="shared" si="2"/>
        <v>0.53237663794274603</v>
      </c>
      <c r="N21" s="12">
        <f t="shared" si="0"/>
        <v>0.21590006769147604</v>
      </c>
      <c r="O21" s="12">
        <f t="shared" si="1"/>
        <v>2.1458861797675199E-2</v>
      </c>
    </row>
    <row r="22" spans="13:15" x14ac:dyDescent="0.2">
      <c r="M22" s="14">
        <f t="shared" si="2"/>
        <v>0.56039646099236429</v>
      </c>
      <c r="N22" s="12">
        <f t="shared" si="0"/>
        <v>0.23781964536527439</v>
      </c>
      <c r="O22" s="12">
        <f t="shared" si="1"/>
        <v>2.1919577673798346E-2</v>
      </c>
    </row>
    <row r="23" spans="13:15" x14ac:dyDescent="0.2">
      <c r="M23" s="14">
        <f t="shared" si="2"/>
        <v>0.58841628404198254</v>
      </c>
      <c r="N23" s="12">
        <f t="shared" si="0"/>
        <v>0.26009221260161286</v>
      </c>
      <c r="O23" s="12">
        <f t="shared" si="1"/>
        <v>2.227256723633847E-2</v>
      </c>
    </row>
    <row r="24" spans="13:15" x14ac:dyDescent="0.2">
      <c r="M24" s="14">
        <f t="shared" si="2"/>
        <v>0.61643610709160079</v>
      </c>
      <c r="N24" s="12">
        <f t="shared" si="0"/>
        <v>0.28261586893159329</v>
      </c>
      <c r="O24" s="12">
        <f t="shared" si="1"/>
        <v>2.2523656329980435E-2</v>
      </c>
    </row>
    <row r="25" spans="13:15" x14ac:dyDescent="0.2">
      <c r="M25" s="14">
        <f t="shared" si="2"/>
        <v>0.64445593014121905</v>
      </c>
      <c r="N25" s="12">
        <f t="shared" si="0"/>
        <v>0.30529498989522597</v>
      </c>
      <c r="O25" s="12">
        <f t="shared" si="1"/>
        <v>2.2679120963632671E-2</v>
      </c>
    </row>
    <row r="26" spans="13:15" x14ac:dyDescent="0.2">
      <c r="M26" s="14">
        <f t="shared" si="2"/>
        <v>0.6724757531908373</v>
      </c>
      <c r="N26" s="12">
        <f t="shared" si="0"/>
        <v>0.32804051117336525</v>
      </c>
      <c r="O26" s="12">
        <f t="shared" si="1"/>
        <v>2.274552127813928E-2</v>
      </c>
    </row>
    <row r="27" spans="13:15" x14ac:dyDescent="0.2">
      <c r="M27" s="14">
        <f t="shared" si="2"/>
        <v>0.70049557624045555</v>
      </c>
      <c r="N27" s="12">
        <f t="shared" si="0"/>
        <v>0.35077007501413221</v>
      </c>
      <c r="O27" s="12">
        <f t="shared" si="1"/>
        <v>2.2729563840766964E-2</v>
      </c>
    </row>
    <row r="28" spans="13:15" x14ac:dyDescent="0.2">
      <c r="M28" s="14">
        <f t="shared" si="2"/>
        <v>0.72851539929007381</v>
      </c>
      <c r="N28" s="12">
        <f t="shared" si="0"/>
        <v>0.37340806343097882</v>
      </c>
      <c r="O28" s="12">
        <f t="shared" si="1"/>
        <v>2.2637988416846611E-2</v>
      </c>
    </row>
    <row r="29" spans="13:15" x14ac:dyDescent="0.2">
      <c r="M29" s="14">
        <f t="shared" si="2"/>
        <v>0.75653522233969206</v>
      </c>
      <c r="N29" s="12">
        <f t="shared" si="0"/>
        <v>0.39588553926566367</v>
      </c>
      <c r="O29" s="12">
        <f t="shared" si="1"/>
        <v>2.2477475834684846E-2</v>
      </c>
    </row>
    <row r="30" spans="13:15" x14ac:dyDescent="0.2">
      <c r="M30" s="14">
        <f t="shared" si="2"/>
        <v>0.78455504538931031</v>
      </c>
      <c r="N30" s="12">
        <f t="shared" si="0"/>
        <v>0.41814011323883549</v>
      </c>
      <c r="O30" s="12">
        <f t="shared" si="1"/>
        <v>2.2254573973171821E-2</v>
      </c>
    </row>
    <row r="31" spans="13:15" x14ac:dyDescent="0.2">
      <c r="M31" s="14">
        <f t="shared" si="2"/>
        <v>0.81257486843892857</v>
      </c>
      <c r="N31" s="12">
        <f t="shared" si="0"/>
        <v>0.44011575250685375</v>
      </c>
      <c r="O31" s="12">
        <f t="shared" si="1"/>
        <v>2.1975639268018266E-2</v>
      </c>
    </row>
    <row r="32" spans="13:15" x14ac:dyDescent="0.2">
      <c r="M32" s="14">
        <f t="shared" si="2"/>
        <v>0.84059469148854682</v>
      </c>
      <c r="N32" s="12">
        <f t="shared" si="0"/>
        <v>0.46176254396414185</v>
      </c>
      <c r="O32" s="12">
        <f t="shared" si="1"/>
        <v>2.1646791457288095E-2</v>
      </c>
    </row>
    <row r="33" spans="13:15" x14ac:dyDescent="0.2">
      <c r="M33" s="14">
        <f t="shared" si="2"/>
        <v>0.86861451453816507</v>
      </c>
      <c r="N33" s="12">
        <f t="shared" si="0"/>
        <v>0.48303642353849713</v>
      </c>
      <c r="O33" s="12">
        <f t="shared" si="1"/>
        <v>2.1273879574355281E-2</v>
      </c>
    </row>
    <row r="34" spans="13:15" x14ac:dyDescent="0.2">
      <c r="M34" s="14">
        <f t="shared" si="2"/>
        <v>0.89663433758778333</v>
      </c>
      <c r="N34" s="12">
        <f t="shared" si="0"/>
        <v>0.50389888098918034</v>
      </c>
      <c r="O34" s="12">
        <f t="shared" si="1"/>
        <v>2.0862457450683214E-2</v>
      </c>
    </row>
    <row r="35" spans="13:15" x14ac:dyDescent="0.2">
      <c r="M35" s="14">
        <f t="shared" si="2"/>
        <v>0.92465416063740158</v>
      </c>
      <c r="N35" s="12">
        <f t="shared" si="0"/>
        <v>0.52431664820465251</v>
      </c>
      <c r="O35" s="12">
        <f t="shared" ref="O35:O66" si="3">N35-N34</f>
        <v>2.0417767215472171E-2</v>
      </c>
    </row>
    <row r="36" spans="13:15" x14ac:dyDescent="0.2">
      <c r="M36" s="14">
        <f t="shared" si="2"/>
        <v>0.95267398368701983</v>
      </c>
      <c r="N36" s="12">
        <f t="shared" si="0"/>
        <v>0.54426137768220195</v>
      </c>
      <c r="O36" s="12">
        <f t="shared" si="3"/>
        <v>1.9944729477549439E-2</v>
      </c>
    </row>
    <row r="37" spans="13:15" x14ac:dyDescent="0.2">
      <c r="M37" s="14">
        <f t="shared" si="2"/>
        <v>0.98069380673663809</v>
      </c>
      <c r="N37" s="12">
        <f t="shared" si="0"/>
        <v>0.56370931673192892</v>
      </c>
      <c r="O37" s="12">
        <f t="shared" si="3"/>
        <v>1.944793904972697E-2</v>
      </c>
    </row>
    <row r="38" spans="13:15" x14ac:dyDescent="0.2">
      <c r="M38" s="14">
        <f t="shared" si="2"/>
        <v>1.0087136297862562</v>
      </c>
      <c r="N38" s="12">
        <f t="shared" si="0"/>
        <v>0.5826409819618128</v>
      </c>
      <c r="O38" s="12">
        <f t="shared" si="3"/>
        <v>1.8931665229883876E-2</v>
      </c>
    </row>
    <row r="39" spans="13:15" x14ac:dyDescent="0.2">
      <c r="M39" s="14">
        <f t="shared" si="2"/>
        <v>1.0367334528358745</v>
      </c>
      <c r="N39" s="12">
        <f t="shared" si="0"/>
        <v>0.60104083775032202</v>
      </c>
      <c r="O39" s="12">
        <f t="shared" si="3"/>
        <v>1.8399855788509223E-2</v>
      </c>
    </row>
    <row r="40" spans="13:15" x14ac:dyDescent="0.2">
      <c r="M40" s="14">
        <f t="shared" si="2"/>
        <v>1.0647532758854927</v>
      </c>
      <c r="N40" s="12">
        <f t="shared" si="0"/>
        <v>0.6188969816817973</v>
      </c>
      <c r="O40" s="12">
        <f t="shared" si="3"/>
        <v>1.7856143931475277E-2</v>
      </c>
    </row>
    <row r="41" spans="13:15" x14ac:dyDescent="0.2">
      <c r="M41" s="14">
        <f t="shared" si="2"/>
        <v>1.092773098935111</v>
      </c>
      <c r="N41" s="12">
        <f t="shared" si="0"/>
        <v>0.63620083929305493</v>
      </c>
      <c r="O41" s="12">
        <f t="shared" si="3"/>
        <v>1.7303857611257634E-2</v>
      </c>
    </row>
    <row r="42" spans="13:15" x14ac:dyDescent="0.2">
      <c r="M42" s="14">
        <f t="shared" si="2"/>
        <v>1.1207929219847292</v>
      </c>
      <c r="N42" s="12">
        <f t="shared" si="0"/>
        <v>0.65294686994436302</v>
      </c>
      <c r="O42" s="12">
        <f t="shared" si="3"/>
        <v>1.6746030651308086E-2</v>
      </c>
    </row>
    <row r="43" spans="13:15" x14ac:dyDescent="0.2">
      <c r="M43" s="14">
        <f t="shared" si="2"/>
        <v>1.1488127450343475</v>
      </c>
      <c r="N43" s="12">
        <f t="shared" si="0"/>
        <v>0.66913228517266721</v>
      </c>
      <c r="O43" s="12">
        <f t="shared" si="3"/>
        <v>1.618541522830419E-2</v>
      </c>
    </row>
    <row r="44" spans="13:15" x14ac:dyDescent="0.2">
      <c r="M44" s="14">
        <f t="shared" si="2"/>
        <v>1.1768325680839657</v>
      </c>
      <c r="N44" s="12">
        <f t="shared" si="0"/>
        <v>0.6847567804995619</v>
      </c>
      <c r="O44" s="12">
        <f t="shared" si="3"/>
        <v>1.5624495326894694E-2</v>
      </c>
    </row>
    <row r="45" spans="13:15" x14ac:dyDescent="0.2">
      <c r="M45" s="14">
        <f t="shared" si="2"/>
        <v>1.204852391133584</v>
      </c>
      <c r="N45" s="12">
        <f t="shared" si="0"/>
        <v>0.69982228134201663</v>
      </c>
      <c r="O45" s="12">
        <f t="shared" si="3"/>
        <v>1.5065500842454727E-2</v>
      </c>
    </row>
    <row r="46" spans="13:15" x14ac:dyDescent="0.2">
      <c r="M46" s="14">
        <f t="shared" si="2"/>
        <v>1.2328722141832023</v>
      </c>
      <c r="N46" s="12">
        <f t="shared" si="0"/>
        <v>0.71433270340235755</v>
      </c>
      <c r="O46" s="12">
        <f t="shared" si="3"/>
        <v>1.4510422060340922E-2</v>
      </c>
    </row>
    <row r="47" spans="13:15" x14ac:dyDescent="0.2">
      <c r="M47" s="14">
        <f t="shared" si="2"/>
        <v>1.2608920372328205</v>
      </c>
      <c r="N47" s="12">
        <f t="shared" si="0"/>
        <v>0.72829372768848477</v>
      </c>
      <c r="O47" s="12">
        <f t="shared" si="3"/>
        <v>1.3961024286127222E-2</v>
      </c>
    </row>
    <row r="48" spans="13:15" x14ac:dyDescent="0.2">
      <c r="M48" s="14">
        <f t="shared" si="2"/>
        <v>1.2889118602824388</v>
      </c>
      <c r="N48" s="12">
        <f t="shared" si="0"/>
        <v>0.74171259012959179</v>
      </c>
      <c r="O48" s="12">
        <f t="shared" si="3"/>
        <v>1.3418862441107016E-2</v>
      </c>
    </row>
    <row r="49" spans="13:15" x14ac:dyDescent="0.2">
      <c r="M49" s="14">
        <f t="shared" si="2"/>
        <v>1.316931683332057</v>
      </c>
      <c r="N49" s="12">
        <f t="shared" si="0"/>
        <v>0.75459788560133212</v>
      </c>
      <c r="O49" s="12">
        <f t="shared" si="3"/>
        <v>1.2885295471740332E-2</v>
      </c>
    </row>
    <row r="50" spans="13:15" x14ac:dyDescent="0.2">
      <c r="M50" s="14">
        <f t="shared" si="2"/>
        <v>1.3449515063816753</v>
      </c>
      <c r="N50" s="12">
        <f t="shared" si="0"/>
        <v>0.76695938605266378</v>
      </c>
      <c r="O50" s="12">
        <f t="shared" si="3"/>
        <v>1.2361500451331664E-2</v>
      </c>
    </row>
    <row r="51" spans="13:15" x14ac:dyDescent="0.2">
      <c r="M51" s="14">
        <f t="shared" si="2"/>
        <v>1.3729713294312935</v>
      </c>
      <c r="N51" s="12">
        <f t="shared" si="0"/>
        <v>0.77880787233030757</v>
      </c>
      <c r="O51" s="12">
        <f t="shared" si="3"/>
        <v>1.1848486277643788E-2</v>
      </c>
    </row>
    <row r="52" spans="13:15" x14ac:dyDescent="0.2">
      <c r="M52" s="14">
        <f t="shared" si="2"/>
        <v>1.4009911524809118</v>
      </c>
      <c r="N52" s="12">
        <f t="shared" si="0"/>
        <v>0.79015497922219957</v>
      </c>
      <c r="O52" s="12">
        <f t="shared" si="3"/>
        <v>1.1347106891892E-2</v>
      </c>
    </row>
    <row r="53" spans="13:15" x14ac:dyDescent="0.2">
      <c r="M53" s="14">
        <f t="shared" si="2"/>
        <v>1.42901097553053</v>
      </c>
      <c r="N53" s="12">
        <f t="shared" si="0"/>
        <v>0.80101305318528859</v>
      </c>
      <c r="O53" s="12">
        <f t="shared" si="3"/>
        <v>1.0858073963089021E-2</v>
      </c>
    </row>
    <row r="54" spans="13:15" x14ac:dyDescent="0.2">
      <c r="M54" s="14">
        <f t="shared" si="2"/>
        <v>1.4570307985801483</v>
      </c>
      <c r="N54" s="12">
        <f t="shared" si="0"/>
        <v>0.81139502218270143</v>
      </c>
      <c r="O54" s="12">
        <f t="shared" si="3"/>
        <v>1.0381968997412838E-2</v>
      </c>
    </row>
    <row r="55" spans="13:15" x14ac:dyDescent="0.2">
      <c r="M55" s="14">
        <f t="shared" si="2"/>
        <v>1.4850506216297665</v>
      </c>
      <c r="N55" s="12">
        <f t="shared" si="0"/>
        <v>0.82131427702822646</v>
      </c>
      <c r="O55" s="12">
        <f t="shared" si="3"/>
        <v>9.9192548455250273E-3</v>
      </c>
    </row>
    <row r="56" spans="13:15" x14ac:dyDescent="0.2">
      <c r="M56" s="14">
        <f t="shared" si="2"/>
        <v>1.5130704446793848</v>
      </c>
      <c r="N56" s="12">
        <f t="shared" si="0"/>
        <v>0.83078456362010766</v>
      </c>
      <c r="O56" s="12">
        <f t="shared" si="3"/>
        <v>9.4702865918812051E-3</v>
      </c>
    </row>
    <row r="57" spans="13:15" x14ac:dyDescent="0.2">
      <c r="M57" s="14">
        <f t="shared" si="2"/>
        <v>1.541090267729003</v>
      </c>
      <c r="N57" s="12">
        <f t="shared" si="0"/>
        <v>0.83981988543943209</v>
      </c>
      <c r="O57" s="12">
        <f t="shared" si="3"/>
        <v>9.0353218193244267E-3</v>
      </c>
    </row>
    <row r="58" spans="13:15" x14ac:dyDescent="0.2">
      <c r="M58" s="14">
        <f t="shared" si="2"/>
        <v>1.5691100907786213</v>
      </c>
      <c r="N58" s="12">
        <f t="shared" si="0"/>
        <v>0.84843441568933464</v>
      </c>
      <c r="O58" s="12">
        <f t="shared" si="3"/>
        <v>8.6145302499025522E-3</v>
      </c>
    </row>
    <row r="59" spans="13:15" x14ac:dyDescent="0.2">
      <c r="M59" s="14">
        <f t="shared" si="2"/>
        <v>1.5971299138282395</v>
      </c>
      <c r="N59" s="12">
        <f t="shared" si="0"/>
        <v>0.85664241845842481</v>
      </c>
      <c r="O59" s="12">
        <f t="shared" si="3"/>
        <v>8.2080027690901725E-3</v>
      </c>
    </row>
    <row r="60" spans="13:15" x14ac:dyDescent="0.2">
      <c r="M60" s="14">
        <f t="shared" si="2"/>
        <v>1.6251497368778578</v>
      </c>
      <c r="N60" s="12">
        <f t="shared" si="0"/>
        <v>0.86445817830408034</v>
      </c>
      <c r="O60" s="12">
        <f t="shared" si="3"/>
        <v>7.8157598456555233E-3</v>
      </c>
    </row>
    <row r="61" spans="13:15" x14ac:dyDescent="0.2">
      <c r="M61" s="14">
        <f t="shared" si="2"/>
        <v>1.6531695599274761</v>
      </c>
      <c r="N61" s="12">
        <f t="shared" si="0"/>
        <v>0.87189593766748796</v>
      </c>
      <c r="O61" s="12">
        <f t="shared" si="3"/>
        <v>7.4377593634076256E-3</v>
      </c>
    </row>
    <row r="62" spans="13:15" x14ac:dyDescent="0.2">
      <c r="M62" s="14">
        <f t="shared" si="2"/>
        <v>1.6811893829770943</v>
      </c>
      <c r="N62" s="12">
        <f t="shared" si="0"/>
        <v>0.87896984155169267</v>
      </c>
      <c r="O62" s="12">
        <f t="shared" si="3"/>
        <v>7.073903884204702E-3</v>
      </c>
    </row>
    <row r="63" spans="13:15" x14ac:dyDescent="0.2">
      <c r="M63" s="14">
        <f t="shared" si="2"/>
        <v>1.7092092060267126</v>
      </c>
      <c r="N63" s="12">
        <f t="shared" si="0"/>
        <v>0.88569388891565393</v>
      </c>
      <c r="O63" s="12">
        <f t="shared" si="3"/>
        <v>6.7240473639612608E-3</v>
      </c>
    </row>
    <row r="64" spans="13:15" x14ac:dyDescent="0.2">
      <c r="M64" s="14">
        <f t="shared" si="2"/>
        <v>1.7372290290763308</v>
      </c>
      <c r="N64" s="12">
        <f t="shared" si="0"/>
        <v>0.89208189026077789</v>
      </c>
      <c r="O64" s="12">
        <f t="shared" si="3"/>
        <v>6.3880013451239614E-3</v>
      </c>
    </row>
    <row r="65" spans="13:15" x14ac:dyDescent="0.2">
      <c r="M65" s="14">
        <f t="shared" si="2"/>
        <v>1.7652488521259491</v>
      </c>
      <c r="N65" s="12">
        <f t="shared" si="0"/>
        <v>0.89814743091105032</v>
      </c>
      <c r="O65" s="12">
        <f t="shared" si="3"/>
        <v>6.0655406502724274E-3</v>
      </c>
    </row>
    <row r="66" spans="13:15" x14ac:dyDescent="0.2">
      <c r="M66" s="14">
        <f t="shared" si="2"/>
        <v>1.7932686751755673</v>
      </c>
      <c r="N66" s="12">
        <f t="shared" si="0"/>
        <v>0.90390383951327402</v>
      </c>
      <c r="O66" s="12">
        <f t="shared" si="3"/>
        <v>5.756408602223706E-3</v>
      </c>
    </row>
    <row r="67" spans="13:15" x14ac:dyDescent="0.2">
      <c r="M67" s="14">
        <f t="shared" si="2"/>
        <v>1.8212884982251856</v>
      </c>
      <c r="N67" s="12">
        <f t="shared" ref="N67:N103" si="4">GAMMADIST(M67,$B$4,$B$3/$B$4,TRUE)</f>
        <v>0.90936416130963682</v>
      </c>
      <c r="O67" s="12">
        <f t="shared" ref="O67:O98" si="5">N67-N66</f>
        <v>5.4603217963627992E-3</v>
      </c>
    </row>
    <row r="68" spans="13:15" x14ac:dyDescent="0.2">
      <c r="M68" s="14">
        <f t="shared" ref="M68:M103" si="6">M67+$P$2</f>
        <v>1.8493083212748038</v>
      </c>
      <c r="N68" s="12">
        <f t="shared" si="4"/>
        <v>0.91454113576059337</v>
      </c>
      <c r="O68" s="12">
        <f t="shared" si="5"/>
        <v>5.1769744509565507E-3</v>
      </c>
    </row>
    <row r="69" spans="13:15" x14ac:dyDescent="0.2">
      <c r="M69" s="14">
        <f t="shared" si="6"/>
        <v>1.8773281443244221</v>
      </c>
      <c r="N69" s="12">
        <f t="shared" si="4"/>
        <v>0.91944717812155763</v>
      </c>
      <c r="O69" s="12">
        <f t="shared" si="5"/>
        <v>4.9060423609642578E-3</v>
      </c>
    </row>
    <row r="70" spans="13:15" x14ac:dyDescent="0.2">
      <c r="M70" s="14">
        <f t="shared" si="6"/>
        <v>1.9053479673740403</v>
      </c>
      <c r="N70" s="12">
        <f t="shared" si="4"/>
        <v>0.9240943646019838</v>
      </c>
      <c r="O70" s="12">
        <f t="shared" si="5"/>
        <v>4.6471864804261687E-3</v>
      </c>
    </row>
    <row r="71" spans="13:15" x14ac:dyDescent="0.2">
      <c r="M71" s="14">
        <f t="shared" si="6"/>
        <v>1.9333677904236586</v>
      </c>
      <c r="N71" s="12">
        <f t="shared" si="4"/>
        <v>0.92849442075987199</v>
      </c>
      <c r="O71" s="12">
        <f t="shared" si="5"/>
        <v>4.400056157888188E-3</v>
      </c>
    </row>
    <row r="72" spans="13:15" x14ac:dyDescent="0.2">
      <c r="M72" s="14">
        <f t="shared" si="6"/>
        <v>1.9613876134732768</v>
      </c>
      <c r="N72" s="12">
        <f t="shared" si="4"/>
        <v>0.93265871280845358</v>
      </c>
      <c r="O72" s="12">
        <f t="shared" si="5"/>
        <v>4.1642920485815971E-3</v>
      </c>
    </row>
    <row r="73" spans="13:15" x14ac:dyDescent="0.2">
      <c r="M73" s="14">
        <f t="shared" si="6"/>
        <v>1.9894074365228951</v>
      </c>
      <c r="N73" s="12">
        <f t="shared" si="4"/>
        <v>0.93659824153468119</v>
      </c>
      <c r="O73" s="12">
        <f t="shared" si="5"/>
        <v>3.9395287262276035E-3</v>
      </c>
    </row>
    <row r="74" spans="13:15" x14ac:dyDescent="0.2">
      <c r="M74" s="14">
        <f t="shared" si="6"/>
        <v>2.0174272595725133</v>
      </c>
      <c r="N74" s="12">
        <f t="shared" si="4"/>
        <v>0.94032363855109047</v>
      </c>
      <c r="O74" s="12">
        <f t="shared" si="5"/>
        <v>3.725397016409282E-3</v>
      </c>
    </row>
    <row r="75" spans="13:15" x14ac:dyDescent="0.2">
      <c r="M75" s="14">
        <f t="shared" si="6"/>
        <v>2.0454470826221316</v>
      </c>
      <c r="N75" s="12">
        <f t="shared" si="4"/>
        <v>0.94384516462357282</v>
      </c>
      <c r="O75" s="12">
        <f t="shared" si="5"/>
        <v>3.5215260724823505E-3</v>
      </c>
    </row>
    <row r="76" spans="13:15" x14ac:dyDescent="0.2">
      <c r="M76" s="14">
        <f t="shared" si="6"/>
        <v>2.0734669056717498</v>
      </c>
      <c r="N76" s="12">
        <f t="shared" si="4"/>
        <v>0.94717270983755453</v>
      </c>
      <c r="O76" s="12">
        <f t="shared" si="5"/>
        <v>3.3275452139817085E-3</v>
      </c>
    </row>
    <row r="77" spans="13:15" x14ac:dyDescent="0.2">
      <c r="M77" s="14">
        <f t="shared" si="6"/>
        <v>2.1014867287213681</v>
      </c>
      <c r="N77" s="12">
        <f t="shared" si="4"/>
        <v>0.95031579538400601</v>
      </c>
      <c r="O77" s="12">
        <f t="shared" si="5"/>
        <v>3.1430855464514851E-3</v>
      </c>
    </row>
    <row r="78" spans="13:15" x14ac:dyDescent="0.2">
      <c r="M78" s="14">
        <f t="shared" si="6"/>
        <v>2.1295065517709864</v>
      </c>
      <c r="N78" s="12">
        <f t="shared" si="4"/>
        <v>0.95328357676459863</v>
      </c>
      <c r="O78" s="12">
        <f t="shared" si="5"/>
        <v>2.9677813805926156E-3</v>
      </c>
    </row>
    <row r="79" spans="13:15" x14ac:dyDescent="0.2">
      <c r="M79" s="14">
        <f t="shared" si="6"/>
        <v>2.1575263748206046</v>
      </c>
      <c r="N79" s="12">
        <f t="shared" si="4"/>
        <v>0.95608484823219286</v>
      </c>
      <c r="O79" s="12">
        <f t="shared" si="5"/>
        <v>2.8012714675942352E-3</v>
      </c>
    </row>
    <row r="80" spans="13:15" x14ac:dyDescent="0.2">
      <c r="M80" s="14">
        <f t="shared" si="6"/>
        <v>2.1855461978702229</v>
      </c>
      <c r="N80" s="12">
        <f t="shared" si="4"/>
        <v>0.95872804829868774</v>
      </c>
      <c r="O80" s="12">
        <f t="shared" si="5"/>
        <v>2.6432000664948774E-3</v>
      </c>
    </row>
    <row r="81" spans="13:15" x14ac:dyDescent="0.2">
      <c r="M81" s="14">
        <f t="shared" si="6"/>
        <v>2.2135660209198411</v>
      </c>
      <c r="N81" s="12">
        <f t="shared" si="4"/>
        <v>0.96122126615712511</v>
      </c>
      <c r="O81" s="12">
        <f t="shared" si="5"/>
        <v>2.4932178584373688E-3</v>
      </c>
    </row>
    <row r="82" spans="13:15" x14ac:dyDescent="0.2">
      <c r="M82" s="14">
        <f t="shared" si="6"/>
        <v>2.2415858439694594</v>
      </c>
      <c r="N82" s="12">
        <f t="shared" si="4"/>
        <v>0.9635722488788252</v>
      </c>
      <c r="O82" s="12">
        <f t="shared" si="5"/>
        <v>2.35098272170009E-3</v>
      </c>
    </row>
    <row r="83" spans="13:15" x14ac:dyDescent="0.2">
      <c r="M83" s="14">
        <f t="shared" si="6"/>
        <v>2.2696056670190776</v>
      </c>
      <c r="N83" s="12">
        <f t="shared" si="4"/>
        <v>0.96578840925929721</v>
      </c>
      <c r="O83" s="12">
        <f t="shared" si="5"/>
        <v>2.2161603804720098E-3</v>
      </c>
    </row>
    <row r="84" spans="13:15" x14ac:dyDescent="0.2">
      <c r="M84" s="14">
        <f t="shared" si="6"/>
        <v>2.2976254900686959</v>
      </c>
      <c r="N84" s="12">
        <f t="shared" si="4"/>
        <v>0.96787683419872195</v>
      </c>
      <c r="O84" s="12">
        <f t="shared" si="5"/>
        <v>2.0884249394247378E-3</v>
      </c>
    </row>
    <row r="85" spans="13:15" x14ac:dyDescent="0.2">
      <c r="M85" s="14">
        <f t="shared" si="6"/>
        <v>2.3256453131183141</v>
      </c>
      <c r="N85" s="12">
        <f t="shared" si="4"/>
        <v>0.9698442935140047</v>
      </c>
      <c r="O85" s="12">
        <f t="shared" si="5"/>
        <v>1.9674593152827491E-3</v>
      </c>
    </row>
    <row r="86" spans="13:15" x14ac:dyDescent="0.2">
      <c r="M86" s="14">
        <f t="shared" si="6"/>
        <v>2.3536651361679324</v>
      </c>
      <c r="N86" s="12">
        <f t="shared" si="4"/>
        <v>0.97169724908977251</v>
      </c>
      <c r="O86" s="12">
        <f t="shared" si="5"/>
        <v>1.8529555757678118E-3</v>
      </c>
    </row>
    <row r="87" spans="13:15" x14ac:dyDescent="0.2">
      <c r="M87" s="14">
        <f t="shared" si="6"/>
        <v>2.3816849592175506</v>
      </c>
      <c r="N87" s="12">
        <f t="shared" si="4"/>
        <v>0.97344186428528778</v>
      </c>
      <c r="O87" s="12">
        <f t="shared" si="5"/>
        <v>1.7446151955152756E-3</v>
      </c>
    </row>
    <row r="88" spans="13:15" x14ac:dyDescent="0.2">
      <c r="M88" s="14">
        <f t="shared" si="6"/>
        <v>2.4097047822671689</v>
      </c>
      <c r="N88" s="12">
        <f t="shared" si="4"/>
        <v>0.97508401352310203</v>
      </c>
      <c r="O88" s="12">
        <f t="shared" si="5"/>
        <v>1.6421492378142499E-3</v>
      </c>
    </row>
    <row r="89" spans="13:15" x14ac:dyDescent="0.2">
      <c r="M89" s="14">
        <f t="shared" si="6"/>
        <v>2.4377246053167871</v>
      </c>
      <c r="N89" s="12">
        <f t="shared" si="4"/>
        <v>0.97662929199342963</v>
      </c>
      <c r="O89" s="12">
        <f t="shared" si="5"/>
        <v>1.5452784703275935E-3</v>
      </c>
    </row>
    <row r="90" spans="13:15" x14ac:dyDescent="0.2">
      <c r="M90" s="14">
        <f t="shared" si="6"/>
        <v>2.4657444283664054</v>
      </c>
      <c r="N90" s="12">
        <f t="shared" si="4"/>
        <v>0.9780830254157169</v>
      </c>
      <c r="O90" s="12">
        <f t="shared" si="5"/>
        <v>1.4537334222872733E-3</v>
      </c>
    </row>
    <row r="91" spans="13:15" x14ac:dyDescent="0.2">
      <c r="M91" s="14">
        <f t="shared" si="6"/>
        <v>2.4937642514160236</v>
      </c>
      <c r="N91" s="12">
        <f t="shared" si="4"/>
        <v>0.97945027980575283</v>
      </c>
      <c r="O91" s="12">
        <f t="shared" si="5"/>
        <v>1.3672543900359324E-3</v>
      </c>
    </row>
    <row r="92" spans="13:15" x14ac:dyDescent="0.2">
      <c r="M92" s="14">
        <f t="shared" si="6"/>
        <v>2.5217840744656419</v>
      </c>
      <c r="N92" s="12">
        <f t="shared" si="4"/>
        <v>0.98073587120296324</v>
      </c>
      <c r="O92" s="12">
        <f t="shared" si="5"/>
        <v>1.2855913972104061E-3</v>
      </c>
    </row>
    <row r="93" spans="13:15" x14ac:dyDescent="0.2">
      <c r="M93" s="14">
        <f t="shared" si="6"/>
        <v>2.5498038975152602</v>
      </c>
      <c r="N93" s="12">
        <f t="shared" si="4"/>
        <v>0.9819443753182755</v>
      </c>
      <c r="O93" s="12">
        <f t="shared" si="5"/>
        <v>1.2085041153122589E-3</v>
      </c>
    </row>
    <row r="94" spans="13:15" x14ac:dyDescent="0.2">
      <c r="M94" s="14">
        <f t="shared" si="6"/>
        <v>2.5778237205648784</v>
      </c>
      <c r="N94" s="12">
        <f t="shared" si="4"/>
        <v>0.98308013706818054</v>
      </c>
      <c r="O94" s="12">
        <f t="shared" si="5"/>
        <v>1.1357617499050399E-3</v>
      </c>
    </row>
    <row r="95" spans="13:15" x14ac:dyDescent="0.2">
      <c r="M95" s="14">
        <f t="shared" si="6"/>
        <v>2.6058435436144967</v>
      </c>
      <c r="N95" s="12">
        <f t="shared" si="4"/>
        <v>0.98414727996538243</v>
      </c>
      <c r="O95" s="12">
        <f t="shared" si="5"/>
        <v>1.0671428972018893E-3</v>
      </c>
    </row>
    <row r="96" spans="13:15" x14ac:dyDescent="0.2">
      <c r="M96" s="14">
        <f t="shared" si="6"/>
        <v>2.6338633666641149</v>
      </c>
      <c r="N96" s="12">
        <f t="shared" si="4"/>
        <v>0.98514971534075446</v>
      </c>
      <c r="O96" s="12">
        <f t="shared" si="5"/>
        <v>1.002435375372035E-3</v>
      </c>
    </row>
    <row r="97" spans="13:15" x14ac:dyDescent="0.2">
      <c r="M97" s="14">
        <f t="shared" si="6"/>
        <v>2.6618831897137332</v>
      </c>
      <c r="N97" s="12">
        <f t="shared" si="4"/>
        <v>0.98609115137523107</v>
      </c>
      <c r="O97" s="12">
        <f t="shared" si="5"/>
        <v>9.4143603447660595E-4</v>
      </c>
    </row>
    <row r="98" spans="13:15" x14ac:dyDescent="0.2">
      <c r="M98" s="14">
        <f t="shared" si="6"/>
        <v>2.6899030127633514</v>
      </c>
      <c r="N98" s="12">
        <f t="shared" si="4"/>
        <v>0.98697510192380378</v>
      </c>
      <c r="O98" s="12">
        <f t="shared" si="5"/>
        <v>8.8395054857270949E-4</v>
      </c>
    </row>
    <row r="99" spans="13:15" x14ac:dyDescent="0.2">
      <c r="M99" s="14">
        <f t="shared" si="6"/>
        <v>2.7179228358129697</v>
      </c>
      <c r="N99" s="12">
        <f t="shared" si="4"/>
        <v>0.98780489511697867</v>
      </c>
      <c r="O99" s="12">
        <f>N99-N98</f>
        <v>8.2979319317488809E-4</v>
      </c>
    </row>
    <row r="100" spans="13:15" x14ac:dyDescent="0.2">
      <c r="M100" s="14">
        <f t="shared" si="6"/>
        <v>2.7459426588625879</v>
      </c>
      <c r="N100" s="12">
        <f t="shared" si="4"/>
        <v>0.98858368172791011</v>
      </c>
      <c r="O100" s="12">
        <f>N100-N99</f>
        <v>7.7878661093144785E-4</v>
      </c>
    </row>
    <row r="101" spans="13:15" x14ac:dyDescent="0.2">
      <c r="M101" s="14">
        <f t="shared" si="6"/>
        <v>2.7739624819122062</v>
      </c>
      <c r="N101" s="12">
        <f t="shared" si="4"/>
        <v>0.98931444329599483</v>
      </c>
      <c r="O101" s="12">
        <f>N101-N100</f>
        <v>7.307615680847146E-4</v>
      </c>
    </row>
    <row r="102" spans="13:15" x14ac:dyDescent="0.2">
      <c r="M102" s="14">
        <f t="shared" si="6"/>
        <v>2.8019823049618244</v>
      </c>
      <c r="N102" s="12">
        <f t="shared" si="4"/>
        <v>0.99</v>
      </c>
      <c r="O102" s="12">
        <f>N102-N101</f>
        <v>6.8555670400516355E-4</v>
      </c>
    </row>
    <row r="103" spans="13:15" x14ac:dyDescent="0.2">
      <c r="M103" s="14">
        <f t="shared" si="6"/>
        <v>2.8300021280114427</v>
      </c>
      <c r="N103" s="12">
        <f t="shared" si="4"/>
        <v>0.99064301827584011</v>
      </c>
      <c r="O103" s="12">
        <f>N103-N102</f>
        <v>6.4301827584012372E-4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3"/>
  <sheetViews>
    <sheetView workbookViewId="0"/>
  </sheetViews>
  <sheetFormatPr defaultRowHeight="12.75" x14ac:dyDescent="0.2"/>
  <cols>
    <col min="1" max="13" width="9.33203125" style="3"/>
    <col min="14" max="14" width="14.5" style="3" customWidth="1"/>
    <col min="15" max="15" width="13.6640625" style="3" customWidth="1"/>
    <col min="16" max="16384" width="9.33203125" style="3"/>
  </cols>
  <sheetData>
    <row r="1" spans="1:16" ht="33.75" customHeight="1" x14ac:dyDescent="0.25">
      <c r="A1" s="2" t="s">
        <v>21</v>
      </c>
      <c r="E1" s="3" t="s">
        <v>26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16" x14ac:dyDescent="0.2">
      <c r="M2" s="14">
        <v>0</v>
      </c>
      <c r="N2" s="12">
        <f>GAMMADIST($M2,$B$3,$B$4,TRUE)</f>
        <v>0</v>
      </c>
      <c r="O2" s="12">
        <f>N2</f>
        <v>0</v>
      </c>
      <c r="P2" s="16">
        <f>GAMMAINV(0.99,B3,B4)/100</f>
        <v>0.13276704135987616</v>
      </c>
    </row>
    <row r="3" spans="1:16" x14ac:dyDescent="0.2">
      <c r="A3" s="3" t="s">
        <v>18</v>
      </c>
      <c r="B3" s="7">
        <v>2</v>
      </c>
      <c r="D3" s="3" t="s">
        <v>13</v>
      </c>
      <c r="E3" s="3">
        <f>B3*B4</f>
        <v>4</v>
      </c>
      <c r="M3" s="14">
        <f>M2+$P$2</f>
        <v>0.13276704135987616</v>
      </c>
      <c r="N3" s="12">
        <f t="shared" ref="N3:N66" si="0">GAMMADIST($M3,$B$3,$B$4,TRUE)</f>
        <v>2.1082586370913107E-3</v>
      </c>
      <c r="O3" s="12">
        <f t="shared" ref="O3:O34" si="1">N3-N2</f>
        <v>2.1082586370913107E-3</v>
      </c>
    </row>
    <row r="4" spans="1:16" x14ac:dyDescent="0.2">
      <c r="A4" s="3" t="s">
        <v>19</v>
      </c>
      <c r="B4" s="7">
        <v>2</v>
      </c>
      <c r="D4" s="3" t="s">
        <v>20</v>
      </c>
      <c r="E4" s="3">
        <f>SQRT(B3*B4^2)</f>
        <v>2.8284271247461903</v>
      </c>
      <c r="M4" s="14">
        <f t="shared" ref="M4:M67" si="2">M3+$P$2</f>
        <v>0.26553408271975232</v>
      </c>
      <c r="N4" s="12">
        <f t="shared" si="0"/>
        <v>8.0709462684092192E-3</v>
      </c>
      <c r="O4" s="12">
        <f t="shared" si="1"/>
        <v>5.9626876313179089E-3</v>
      </c>
    </row>
    <row r="5" spans="1:16" x14ac:dyDescent="0.2">
      <c r="M5" s="14">
        <f t="shared" si="2"/>
        <v>0.39830112407962848</v>
      </c>
      <c r="N5" s="12">
        <f t="shared" si="0"/>
        <v>1.7384240561228996E-2</v>
      </c>
      <c r="O5" s="12">
        <f t="shared" si="1"/>
        <v>9.3132942928197768E-3</v>
      </c>
    </row>
    <row r="6" spans="1:16" x14ac:dyDescent="0.2">
      <c r="M6" s="14">
        <f t="shared" si="2"/>
        <v>0.53106816543950464</v>
      </c>
      <c r="N6" s="12">
        <f t="shared" si="0"/>
        <v>2.9593137802578634E-2</v>
      </c>
      <c r="O6" s="12">
        <f t="shared" si="1"/>
        <v>1.2208897241349638E-2</v>
      </c>
    </row>
    <row r="7" spans="1:16" x14ac:dyDescent="0.2">
      <c r="M7" s="14">
        <f t="shared" si="2"/>
        <v>0.66383520679938079</v>
      </c>
      <c r="N7" s="12">
        <f t="shared" si="0"/>
        <v>4.4287260237594203E-2</v>
      </c>
      <c r="O7" s="12">
        <f t="shared" si="1"/>
        <v>1.4694122435015569E-2</v>
      </c>
    </row>
    <row r="8" spans="1:16" x14ac:dyDescent="0.2">
      <c r="M8" s="14">
        <f t="shared" si="2"/>
        <v>0.79660224815925695</v>
      </c>
      <c r="N8" s="12">
        <f t="shared" si="0"/>
        <v>6.1097000592288023E-2</v>
      </c>
      <c r="O8" s="12">
        <f t="shared" si="1"/>
        <v>1.680974035469382E-2</v>
      </c>
    </row>
    <row r="9" spans="1:16" x14ac:dyDescent="0.2">
      <c r="M9" s="14">
        <f t="shared" si="2"/>
        <v>0.92936928951913311</v>
      </c>
      <c r="N9" s="12">
        <f t="shared" si="0"/>
        <v>7.9689977763074502E-2</v>
      </c>
      <c r="O9" s="12">
        <f t="shared" si="1"/>
        <v>1.8592977170786479E-2</v>
      </c>
    </row>
    <row r="10" spans="1:16" x14ac:dyDescent="0.2">
      <c r="M10" s="14">
        <f t="shared" si="2"/>
        <v>1.0621363308790093</v>
      </c>
      <c r="N10" s="12">
        <f t="shared" si="0"/>
        <v>9.976777960655904E-2</v>
      </c>
      <c r="O10" s="12">
        <f t="shared" si="1"/>
        <v>2.0077801843484538E-2</v>
      </c>
    </row>
    <row r="11" spans="1:16" x14ac:dyDescent="0.2">
      <c r="M11" s="14">
        <f t="shared" si="2"/>
        <v>1.1949033722388855</v>
      </c>
      <c r="N11" s="12">
        <f t="shared" si="0"/>
        <v>0.12106297057094365</v>
      </c>
      <c r="O11" s="12">
        <f t="shared" si="1"/>
        <v>2.1295190964384605E-2</v>
      </c>
    </row>
    <row r="12" spans="1:16" x14ac:dyDescent="0.2">
      <c r="M12" s="14">
        <f t="shared" si="2"/>
        <v>1.3276704135987618</v>
      </c>
      <c r="N12" s="12">
        <f t="shared" si="0"/>
        <v>0.14333634358530598</v>
      </c>
      <c r="O12" s="12">
        <f t="shared" si="1"/>
        <v>2.227337301436233E-2</v>
      </c>
    </row>
    <row r="13" spans="1:16" x14ac:dyDescent="0.2">
      <c r="M13" s="14">
        <f t="shared" si="2"/>
        <v>1.4604374549586381</v>
      </c>
      <c r="N13" s="12">
        <f t="shared" si="0"/>
        <v>0.16637439717457919</v>
      </c>
      <c r="O13" s="12">
        <f t="shared" si="1"/>
        <v>2.3038053589273216E-2</v>
      </c>
    </row>
    <row r="14" spans="1:16" x14ac:dyDescent="0.2">
      <c r="M14" s="14">
        <f t="shared" si="2"/>
        <v>1.5932044963185144</v>
      </c>
      <c r="N14" s="12">
        <f t="shared" si="0"/>
        <v>0.18998702020523553</v>
      </c>
      <c r="O14" s="12">
        <f t="shared" si="1"/>
        <v>2.3612623030656338E-2</v>
      </c>
    </row>
    <row r="15" spans="1:16" x14ac:dyDescent="0.2">
      <c r="M15" s="14">
        <f t="shared" si="2"/>
        <v>1.7259715376783906</v>
      </c>
      <c r="N15" s="12">
        <f t="shared" si="0"/>
        <v>0.21400536799775238</v>
      </c>
      <c r="O15" s="12">
        <f t="shared" si="1"/>
        <v>2.4018347792516853E-2</v>
      </c>
    </row>
    <row r="16" spans="1:16" x14ac:dyDescent="0.2">
      <c r="M16" s="14">
        <f t="shared" si="2"/>
        <v>1.8587385790382669</v>
      </c>
      <c r="N16" s="12">
        <f t="shared" si="0"/>
        <v>0.23827991477461222</v>
      </c>
      <c r="O16" s="12">
        <f t="shared" si="1"/>
        <v>2.4274546776859834E-2</v>
      </c>
    </row>
    <row r="17" spans="13:15" x14ac:dyDescent="0.2">
      <c r="M17" s="14">
        <f t="shared" si="2"/>
        <v>1.9915056203981432</v>
      </c>
      <c r="N17" s="12">
        <f t="shared" si="0"/>
        <v>0.26267866855400757</v>
      </c>
      <c r="O17" s="12">
        <f t="shared" si="1"/>
        <v>2.4398753779395349E-2</v>
      </c>
    </row>
    <row r="18" spans="13:15" x14ac:dyDescent="0.2">
      <c r="M18" s="14">
        <f t="shared" si="2"/>
        <v>2.1242726617580194</v>
      </c>
      <c r="N18" s="12">
        <f t="shared" si="0"/>
        <v>0.28708553565623163</v>
      </c>
      <c r="O18" s="12">
        <f t="shared" si="1"/>
        <v>2.4406867102224061E-2</v>
      </c>
    </row>
    <row r="19" spans="13:15" x14ac:dyDescent="0.2">
      <c r="M19" s="14">
        <f t="shared" si="2"/>
        <v>2.2570397031178957</v>
      </c>
      <c r="N19" s="12">
        <f t="shared" si="0"/>
        <v>0.31139882296808497</v>
      </c>
      <c r="O19" s="12">
        <f t="shared" si="1"/>
        <v>2.4313287311853338E-2</v>
      </c>
    </row>
    <row r="20" spans="13:15" x14ac:dyDescent="0.2">
      <c r="M20" s="14">
        <f t="shared" si="2"/>
        <v>2.389806744477772</v>
      </c>
      <c r="N20" s="12">
        <f t="shared" si="0"/>
        <v>0.33552986701624565</v>
      </c>
      <c r="O20" s="12">
        <f t="shared" si="1"/>
        <v>2.4131044048160688E-2</v>
      </c>
    </row>
    <row r="21" spans="13:15" x14ac:dyDescent="0.2">
      <c r="M21" s="14">
        <f t="shared" si="2"/>
        <v>2.5225737858376482</v>
      </c>
      <c r="N21" s="12">
        <f t="shared" si="0"/>
        <v>0.35940177973873866</v>
      </c>
      <c r="O21" s="12">
        <f t="shared" si="1"/>
        <v>2.3871912722493005E-2</v>
      </c>
    </row>
    <row r="22" spans="13:15" x14ac:dyDescent="0.2">
      <c r="M22" s="14">
        <f t="shared" si="2"/>
        <v>2.6553408271975245</v>
      </c>
      <c r="N22" s="12">
        <f t="shared" si="0"/>
        <v>0.38294830161932153</v>
      </c>
      <c r="O22" s="12">
        <f t="shared" si="1"/>
        <v>2.3546521880582871E-2</v>
      </c>
    </row>
    <row r="23" spans="13:15" x14ac:dyDescent="0.2">
      <c r="M23" s="14">
        <f t="shared" si="2"/>
        <v>2.7881078685574008</v>
      </c>
      <c r="N23" s="12">
        <f t="shared" si="0"/>
        <v>0.40611275356736287</v>
      </c>
      <c r="O23" s="12">
        <f t="shared" si="1"/>
        <v>2.3164451948041342E-2</v>
      </c>
    </row>
    <row r="24" spans="13:15" x14ac:dyDescent="0.2">
      <c r="M24" s="14">
        <f t="shared" si="2"/>
        <v>2.9208749099172771</v>
      </c>
      <c r="N24" s="12">
        <f t="shared" si="0"/>
        <v>0.42884707958984625</v>
      </c>
      <c r="O24" s="12">
        <f t="shared" si="1"/>
        <v>2.2734326022483375E-2</v>
      </c>
    </row>
    <row r="25" spans="13:15" x14ac:dyDescent="0.2">
      <c r="M25" s="14">
        <f t="shared" si="2"/>
        <v>3.0536419512771533</v>
      </c>
      <c r="N25" s="12">
        <f t="shared" si="0"/>
        <v>0.4511109729164462</v>
      </c>
      <c r="O25" s="12">
        <f t="shared" si="1"/>
        <v>2.2263893326599948E-2</v>
      </c>
    </row>
    <row r="26" spans="13:15" x14ac:dyDescent="0.2">
      <c r="M26" s="14">
        <f t="shared" si="2"/>
        <v>3.1864089926370296</v>
      </c>
      <c r="N26" s="12">
        <f t="shared" si="0"/>
        <v>0.4728710788068281</v>
      </c>
      <c r="O26" s="12">
        <f t="shared" si="1"/>
        <v>2.1760105890381909E-2</v>
      </c>
    </row>
    <row r="27" spans="13:15" x14ac:dyDescent="0.2">
      <c r="M27" s="14">
        <f t="shared" si="2"/>
        <v>3.3191760339969059</v>
      </c>
      <c r="N27" s="12">
        <f t="shared" si="0"/>
        <v>0.49410026779481686</v>
      </c>
      <c r="O27" s="12">
        <f t="shared" si="1"/>
        <v>2.1229188987988756E-2</v>
      </c>
    </row>
    <row r="28" spans="13:15" x14ac:dyDescent="0.2">
      <c r="M28" s="14">
        <f t="shared" si="2"/>
        <v>3.4519430753567821</v>
      </c>
      <c r="N28" s="12">
        <f t="shared" si="0"/>
        <v>0.51477697360999919</v>
      </c>
      <c r="O28" s="12">
        <f t="shared" si="1"/>
        <v>2.0676705815182328E-2</v>
      </c>
    </row>
    <row r="29" spans="13:15" x14ac:dyDescent="0.2">
      <c r="M29" s="14">
        <f t="shared" si="2"/>
        <v>3.5847101167166584</v>
      </c>
      <c r="N29" s="12">
        <f t="shared" si="0"/>
        <v>0.53488459046659342</v>
      </c>
      <c r="O29" s="12">
        <f t="shared" si="1"/>
        <v>2.0107616856594235E-2</v>
      </c>
    </row>
    <row r="30" spans="13:15" x14ac:dyDescent="0.2">
      <c r="M30" s="14">
        <f t="shared" si="2"/>
        <v>3.7174771580765347</v>
      </c>
      <c r="N30" s="12">
        <f t="shared" si="0"/>
        <v>0.55441092482472876</v>
      </c>
      <c r="O30" s="12">
        <f t="shared" si="1"/>
        <v>1.9526334358135333E-2</v>
      </c>
    </row>
    <row r="31" spans="13:15" x14ac:dyDescent="0.2">
      <c r="M31" s="14">
        <f t="shared" si="2"/>
        <v>3.8502441994364109</v>
      </c>
      <c r="N31" s="12">
        <f t="shared" si="0"/>
        <v>0.5733476971131527</v>
      </c>
      <c r="O31" s="12">
        <f t="shared" si="1"/>
        <v>1.8936772288423942E-2</v>
      </c>
    </row>
    <row r="32" spans="13:15" x14ac:dyDescent="0.2">
      <c r="M32" s="14">
        <f t="shared" si="2"/>
        <v>3.9830112407962872</v>
      </c>
      <c r="N32" s="12">
        <f t="shared" si="0"/>
        <v>0.59169008925712696</v>
      </c>
      <c r="O32" s="12">
        <f t="shared" si="1"/>
        <v>1.8342392143974262E-2</v>
      </c>
    </row>
    <row r="33" spans="13:15" x14ac:dyDescent="0.2">
      <c r="M33" s="14">
        <f t="shared" si="2"/>
        <v>4.115778282156163</v>
      </c>
      <c r="N33" s="12">
        <f t="shared" si="0"/>
        <v>0.60943633418307663</v>
      </c>
      <c r="O33" s="12">
        <f t="shared" si="1"/>
        <v>1.7746244925949672E-2</v>
      </c>
    </row>
    <row r="34" spans="13:15" x14ac:dyDescent="0.2">
      <c r="M34" s="14">
        <f t="shared" si="2"/>
        <v>4.2485453235160389</v>
      </c>
      <c r="N34" s="12">
        <f t="shared" si="0"/>
        <v>0.6265873437743732</v>
      </c>
      <c r="O34" s="12">
        <f t="shared" si="1"/>
        <v>1.7151009591296562E-2</v>
      </c>
    </row>
    <row r="35" spans="13:15" x14ac:dyDescent="0.2">
      <c r="M35" s="14">
        <f t="shared" si="2"/>
        <v>4.3813123648759147</v>
      </c>
      <c r="N35" s="12">
        <f t="shared" si="0"/>
        <v>0.64314637203236069</v>
      </c>
      <c r="O35" s="12">
        <f t="shared" ref="O35:O66" si="3">N35-N34</f>
        <v>1.6559028257987496E-2</v>
      </c>
    </row>
    <row r="36" spans="13:15" x14ac:dyDescent="0.2">
      <c r="M36" s="14">
        <f t="shared" si="2"/>
        <v>4.5140794062357905</v>
      </c>
      <c r="N36" s="12">
        <f t="shared" si="0"/>
        <v>0.65911871045507398</v>
      </c>
      <c r="O36" s="12">
        <f t="shared" si="3"/>
        <v>1.5972338422713284E-2</v>
      </c>
    </row>
    <row r="37" spans="13:15" x14ac:dyDescent="0.2">
      <c r="M37" s="14">
        <f t="shared" si="2"/>
        <v>4.6468464475956663</v>
      </c>
      <c r="N37" s="12">
        <f t="shared" si="0"/>
        <v>0.67451141288462313</v>
      </c>
      <c r="O37" s="12">
        <f t="shared" si="3"/>
        <v>1.5392702429549154E-2</v>
      </c>
    </row>
    <row r="38" spans="13:15" x14ac:dyDescent="0.2">
      <c r="M38" s="14">
        <f t="shared" si="2"/>
        <v>4.7796134889555422</v>
      </c>
      <c r="N38" s="12">
        <f t="shared" si="0"/>
        <v>0.68933304729445743</v>
      </c>
      <c r="O38" s="12">
        <f t="shared" si="3"/>
        <v>1.4821634409834306E-2</v>
      </c>
    </row>
    <row r="39" spans="13:15" x14ac:dyDescent="0.2">
      <c r="M39" s="14">
        <f t="shared" si="2"/>
        <v>4.912380530315418</v>
      </c>
      <c r="N39" s="12">
        <f t="shared" si="0"/>
        <v>0.703593472190983</v>
      </c>
      <c r="O39" s="12">
        <f t="shared" si="3"/>
        <v>1.426042489652557E-2</v>
      </c>
    </row>
    <row r="40" spans="13:15" x14ac:dyDescent="0.2">
      <c r="M40" s="14">
        <f t="shared" si="2"/>
        <v>5.0451475716752938</v>
      </c>
      <c r="N40" s="12">
        <f t="shared" si="0"/>
        <v>0.71730363549160814</v>
      </c>
      <c r="O40" s="12">
        <f t="shared" si="3"/>
        <v>1.3710163300625133E-2</v>
      </c>
    </row>
    <row r="41" spans="13:15" x14ac:dyDescent="0.2">
      <c r="M41" s="14">
        <f t="shared" si="2"/>
        <v>5.1779146130351696</v>
      </c>
      <c r="N41" s="12">
        <f t="shared" si="0"/>
        <v>0.73047539391438043</v>
      </c>
      <c r="O41" s="12">
        <f t="shared" si="3"/>
        <v>1.3171758422772295E-2</v>
      </c>
    </row>
    <row r="42" spans="13:15" x14ac:dyDescent="0.2">
      <c r="M42" s="14">
        <f t="shared" si="2"/>
        <v>5.3106816543950455</v>
      </c>
      <c r="N42" s="12">
        <f t="shared" si="0"/>
        <v>0.74312135107405086</v>
      </c>
      <c r="O42" s="12">
        <f t="shared" si="3"/>
        <v>1.2645957159670429E-2</v>
      </c>
    </row>
    <row r="43" spans="13:15" x14ac:dyDescent="0.2">
      <c r="M43" s="14">
        <f t="shared" si="2"/>
        <v>5.4434486957549213</v>
      </c>
      <c r="N43" s="12">
        <f t="shared" si="0"/>
        <v>0.75525471262667188</v>
      </c>
      <c r="O43" s="12">
        <f t="shared" si="3"/>
        <v>1.2133361552621014E-2</v>
      </c>
    </row>
    <row r="44" spans="13:15" x14ac:dyDescent="0.2">
      <c r="M44" s="14">
        <f t="shared" si="2"/>
        <v>5.5762157371147971</v>
      </c>
      <c r="N44" s="12">
        <f t="shared" si="0"/>
        <v>0.76688915694063453</v>
      </c>
      <c r="O44" s="12">
        <f t="shared" si="3"/>
        <v>1.1634444313962655E-2</v>
      </c>
    </row>
    <row r="45" spans="13:15" x14ac:dyDescent="0.2">
      <c r="M45" s="14">
        <f t="shared" si="2"/>
        <v>5.7089827784746729</v>
      </c>
      <c r="N45" s="12">
        <f t="shared" si="0"/>
        <v>0.77803871989724005</v>
      </c>
      <c r="O45" s="12">
        <f t="shared" si="3"/>
        <v>1.1149562956605519E-2</v>
      </c>
    </row>
    <row r="46" spans="13:15" x14ac:dyDescent="0.2">
      <c r="M46" s="14">
        <f t="shared" si="2"/>
        <v>5.8417498198345488</v>
      </c>
      <c r="N46" s="12">
        <f t="shared" si="0"/>
        <v>0.78871769253929591</v>
      </c>
      <c r="O46" s="12">
        <f t="shared" si="3"/>
        <v>1.0678972642055862E-2</v>
      </c>
    </row>
    <row r="47" spans="13:15" x14ac:dyDescent="0.2">
      <c r="M47" s="14">
        <f t="shared" si="2"/>
        <v>5.9745168611944246</v>
      </c>
      <c r="N47" s="12">
        <f t="shared" si="0"/>
        <v>0.79894053039255253</v>
      </c>
      <c r="O47" s="12">
        <f t="shared" si="3"/>
        <v>1.0222837853256617E-2</v>
      </c>
    </row>
    <row r="48" spans="13:15" x14ac:dyDescent="0.2">
      <c r="M48" s="14">
        <f t="shared" si="2"/>
        <v>6.1072839025543004</v>
      </c>
      <c r="N48" s="12">
        <f t="shared" si="0"/>
        <v>0.80872177338275897</v>
      </c>
      <c r="O48" s="12">
        <f t="shared" si="3"/>
        <v>9.7812429902064402E-3</v>
      </c>
    </row>
    <row r="49" spans="13:15" x14ac:dyDescent="0.2">
      <c r="M49" s="14">
        <f t="shared" si="2"/>
        <v>6.2400509439141763</v>
      </c>
      <c r="N49" s="12">
        <f t="shared" si="0"/>
        <v>0.8180759753613337</v>
      </c>
      <c r="O49" s="12">
        <f t="shared" si="3"/>
        <v>9.3542019785747277E-3</v>
      </c>
    </row>
    <row r="50" spans="13:15" x14ac:dyDescent="0.2">
      <c r="M50" s="14">
        <f t="shared" si="2"/>
        <v>6.3728179852740521</v>
      </c>
      <c r="N50" s="12">
        <f t="shared" si="0"/>
        <v>0.82701764233572939</v>
      </c>
      <c r="O50" s="12">
        <f t="shared" si="3"/>
        <v>8.94166697439569E-3</v>
      </c>
    </row>
    <row r="51" spans="13:15" x14ac:dyDescent="0.2">
      <c r="M51" s="14">
        <f t="shared" si="2"/>
        <v>6.5055850266339279</v>
      </c>
      <c r="N51" s="12">
        <f t="shared" si="0"/>
        <v>0.83556117857704149</v>
      </c>
      <c r="O51" s="12">
        <f t="shared" si="3"/>
        <v>8.5435362413120997E-3</v>
      </c>
    </row>
    <row r="52" spans="13:15" x14ac:dyDescent="0.2">
      <c r="M52" s="14">
        <f t="shared" si="2"/>
        <v>6.6383520679938037</v>
      </c>
      <c r="N52" s="12">
        <f t="shared" si="0"/>
        <v>0.84372083984779644</v>
      </c>
      <c r="O52" s="12">
        <f t="shared" si="3"/>
        <v>8.1596612707549587E-3</v>
      </c>
    </row>
    <row r="53" spans="13:15" x14ac:dyDescent="0.2">
      <c r="M53" s="14">
        <f t="shared" si="2"/>
        <v>6.7711191093536796</v>
      </c>
      <c r="N53" s="12">
        <f t="shared" si="0"/>
        <v>0.85151069305760763</v>
      </c>
      <c r="O53" s="12">
        <f t="shared" si="3"/>
        <v>7.7898532098111817E-3</v>
      </c>
    </row>
    <row r="54" spans="13:15" x14ac:dyDescent="0.2">
      <c r="M54" s="14">
        <f t="shared" si="2"/>
        <v>6.9038861507135554</v>
      </c>
      <c r="N54" s="12">
        <f t="shared" si="0"/>
        <v>0.85894458171394605</v>
      </c>
      <c r="O54" s="12">
        <f t="shared" si="3"/>
        <v>7.4338886563384277E-3</v>
      </c>
    </row>
    <row r="55" spans="13:15" x14ac:dyDescent="0.2">
      <c r="M55" s="14">
        <f t="shared" si="2"/>
        <v>7.0366531920734312</v>
      </c>
      <c r="N55" s="12">
        <f t="shared" si="0"/>
        <v>0.86603609659003866</v>
      </c>
      <c r="O55" s="12">
        <f t="shared" si="3"/>
        <v>7.0915148760926083E-3</v>
      </c>
    </row>
    <row r="56" spans="13:15" x14ac:dyDescent="0.2">
      <c r="M56" s="14">
        <f t="shared" si="2"/>
        <v>7.169420233433307</v>
      </c>
      <c r="N56" s="12">
        <f t="shared" si="0"/>
        <v>0.87279855108224547</v>
      </c>
      <c r="O56" s="12">
        <f t="shared" si="3"/>
        <v>6.7624544922068042E-3</v>
      </c>
    </row>
    <row r="57" spans="13:15" x14ac:dyDescent="0.2">
      <c r="M57" s="14">
        <f t="shared" si="2"/>
        <v>7.3021872747931829</v>
      </c>
      <c r="N57" s="12">
        <f t="shared" si="0"/>
        <v>0.87924496077552572</v>
      </c>
      <c r="O57" s="12">
        <f t="shared" si="3"/>
        <v>6.4464096932802528E-3</v>
      </c>
    </row>
    <row r="58" spans="13:15" x14ac:dyDescent="0.2">
      <c r="M58" s="14">
        <f t="shared" si="2"/>
        <v>7.4349543161530587</v>
      </c>
      <c r="N58" s="12">
        <f t="shared" si="0"/>
        <v>0.88538802677809447</v>
      </c>
      <c r="O58" s="12">
        <f t="shared" si="3"/>
        <v>6.1430660025687533E-3</v>
      </c>
    </row>
    <row r="59" spans="13:15" x14ac:dyDescent="0.2">
      <c r="M59" s="14">
        <f t="shared" si="2"/>
        <v>7.5677213575129345</v>
      </c>
      <c r="N59" s="12">
        <f t="shared" si="0"/>
        <v>0.89124012242539097</v>
      </c>
      <c r="O59" s="12">
        <f t="shared" si="3"/>
        <v>5.8520956472964958E-3</v>
      </c>
    </row>
    <row r="60" spans="13:15" x14ac:dyDescent="0.2">
      <c r="M60" s="14">
        <f t="shared" si="2"/>
        <v>7.7004883988728103</v>
      </c>
      <c r="N60" s="12">
        <f t="shared" si="0"/>
        <v>0.89681328298930019</v>
      </c>
      <c r="O60" s="12">
        <f t="shared" si="3"/>
        <v>5.5731605639092185E-3</v>
      </c>
    </row>
    <row r="61" spans="13:15" x14ac:dyDescent="0.2">
      <c r="M61" s="14">
        <f t="shared" si="2"/>
        <v>7.8332554402326862</v>
      </c>
      <c r="N61" s="12">
        <f t="shared" si="0"/>
        <v>0.90211919806143115</v>
      </c>
      <c r="O61" s="12">
        <f t="shared" si="3"/>
        <v>5.3059150721309623E-3</v>
      </c>
    </row>
    <row r="62" spans="13:15" x14ac:dyDescent="0.2">
      <c r="M62" s="14">
        <f t="shared" si="2"/>
        <v>7.966022481592562</v>
      </c>
      <c r="N62" s="12">
        <f t="shared" si="0"/>
        <v>0.90716920630940734</v>
      </c>
      <c r="O62" s="12">
        <f t="shared" si="3"/>
        <v>5.0500082479761899E-3</v>
      </c>
    </row>
    <row r="63" spans="13:15" x14ac:dyDescent="0.2">
      <c r="M63" s="14">
        <f t="shared" si="2"/>
        <v>8.0987895229524387</v>
      </c>
      <c r="N63" s="12">
        <f t="shared" si="0"/>
        <v>0.91197429233275995</v>
      </c>
      <c r="O63" s="12">
        <f t="shared" si="3"/>
        <v>4.8050860233526116E-3</v>
      </c>
    </row>
    <row r="64" spans="13:15" x14ac:dyDescent="0.2">
      <c r="M64" s="14">
        <f t="shared" si="2"/>
        <v>8.2315565643123154</v>
      </c>
      <c r="N64" s="12">
        <f t="shared" si="0"/>
        <v>0.91654508537034984</v>
      </c>
      <c r="O64" s="12">
        <f t="shared" si="3"/>
        <v>4.5707930375898931E-3</v>
      </c>
    </row>
    <row r="65" spans="13:15" x14ac:dyDescent="0.2">
      <c r="M65" s="14">
        <f t="shared" si="2"/>
        <v>8.3643236056721921</v>
      </c>
      <c r="N65" s="12">
        <f t="shared" si="0"/>
        <v>0.92089185963444842</v>
      </c>
      <c r="O65" s="12">
        <f t="shared" si="3"/>
        <v>4.346774264098574E-3</v>
      </c>
    </row>
    <row r="66" spans="13:15" x14ac:dyDescent="0.2">
      <c r="M66" s="14">
        <f t="shared" si="2"/>
        <v>8.4970906470320688</v>
      </c>
      <c r="N66" s="12">
        <f t="shared" si="0"/>
        <v>0.92502453606785306</v>
      </c>
      <c r="O66" s="12">
        <f t="shared" si="3"/>
        <v>4.1326764334046473E-3</v>
      </c>
    </row>
    <row r="67" spans="13:15" x14ac:dyDescent="0.2">
      <c r="M67" s="14">
        <f t="shared" si="2"/>
        <v>8.6298576883919456</v>
      </c>
      <c r="N67" s="12">
        <f t="shared" ref="N67:N130" si="4">GAMMADIST($M67,$B$3,$B$4,TRUE)</f>
        <v>0.92895268533986475</v>
      </c>
      <c r="O67" s="12">
        <f t="shared" ref="O67:O98" si="5">N67-N66</f>
        <v>3.9281492720116828E-3</v>
      </c>
    </row>
    <row r="68" spans="13:15" x14ac:dyDescent="0.2">
      <c r="M68" s="14">
        <f t="shared" ref="M68:M131" si="6">M67+$P$2</f>
        <v>8.7626247297518223</v>
      </c>
      <c r="N68" s="12">
        <f t="shared" si="4"/>
        <v>0.93268553191473669</v>
      </c>
      <c r="O68" s="12">
        <f t="shared" si="5"/>
        <v>3.7328465748719397E-3</v>
      </c>
    </row>
    <row r="69" spans="13:15" x14ac:dyDescent="0.2">
      <c r="M69" s="14">
        <f t="shared" si="6"/>
        <v>8.895391771111699</v>
      </c>
      <c r="N69" s="12">
        <f t="shared" si="4"/>
        <v>0.93623195904247081</v>
      </c>
      <c r="O69" s="12">
        <f t="shared" si="5"/>
        <v>3.5464271277341197E-3</v>
      </c>
    </row>
    <row r="70" spans="13:15" x14ac:dyDescent="0.2">
      <c r="M70" s="14">
        <f t="shared" si="6"/>
        <v>9.0281588124715757</v>
      </c>
      <c r="N70" s="12">
        <f t="shared" si="4"/>
        <v>0.93960051453669724</v>
      </c>
      <c r="O70" s="12">
        <f t="shared" si="5"/>
        <v>3.3685554942264329E-3</v>
      </c>
    </row>
    <row r="71" spans="13:15" x14ac:dyDescent="0.2">
      <c r="M71" s="14">
        <f t="shared" si="6"/>
        <v>9.1609258538314524</v>
      </c>
      <c r="N71" s="12">
        <f t="shared" si="4"/>
        <v>0.94279941721794336</v>
      </c>
      <c r="O71" s="12">
        <f t="shared" si="5"/>
        <v>3.1989026812461185E-3</v>
      </c>
    </row>
    <row r="72" spans="13:15" x14ac:dyDescent="0.2">
      <c r="M72" s="14">
        <f t="shared" si="6"/>
        <v>9.2936928951913291</v>
      </c>
      <c r="N72" s="12">
        <f t="shared" si="4"/>
        <v>0.94583656391298221</v>
      </c>
      <c r="O72" s="12">
        <f t="shared" si="5"/>
        <v>3.0371466950388504E-3</v>
      </c>
    </row>
    <row r="73" spans="13:15" x14ac:dyDescent="0.2">
      <c r="M73" s="14">
        <f t="shared" si="6"/>
        <v>9.4264599365512058</v>
      </c>
      <c r="N73" s="12">
        <f t="shared" si="4"/>
        <v>0.94871953691225053</v>
      </c>
      <c r="O73" s="12">
        <f t="shared" si="5"/>
        <v>2.8829729992683184E-3</v>
      </c>
    </row>
    <row r="74" spans="13:15" x14ac:dyDescent="0.2">
      <c r="M74" s="14">
        <f t="shared" si="6"/>
        <v>9.5592269779110826</v>
      </c>
      <c r="N74" s="12">
        <f t="shared" si="4"/>
        <v>0.95145561179761784</v>
      </c>
      <c r="O74" s="12">
        <f t="shared" si="5"/>
        <v>2.7360748853673122E-3</v>
      </c>
    </row>
    <row r="75" spans="13:15" x14ac:dyDescent="0.2">
      <c r="M75" s="14">
        <f t="shared" si="6"/>
        <v>9.6919940192709593</v>
      </c>
      <c r="N75" s="12">
        <f t="shared" si="4"/>
        <v>0.95405176556217275</v>
      </c>
      <c r="O75" s="12">
        <f t="shared" si="5"/>
        <v>2.5961537645549093E-3</v>
      </c>
    </row>
    <row r="76" spans="13:15" x14ac:dyDescent="0.2">
      <c r="M76" s="14">
        <f t="shared" si="6"/>
        <v>9.824761060630836</v>
      </c>
      <c r="N76" s="12">
        <f t="shared" si="4"/>
        <v>0.95651468495221903</v>
      </c>
      <c r="O76" s="12">
        <f t="shared" si="5"/>
        <v>2.4629193900462809E-3</v>
      </c>
    </row>
    <row r="77" spans="13:15" x14ac:dyDescent="0.2">
      <c r="M77" s="14">
        <f t="shared" si="6"/>
        <v>9.9575281019907127</v>
      </c>
      <c r="N77" s="12">
        <f t="shared" si="4"/>
        <v>0.95885077496944526</v>
      </c>
      <c r="O77" s="12">
        <f t="shared" si="5"/>
        <v>2.3360900172262333E-3</v>
      </c>
    </row>
    <row r="78" spans="13:15" x14ac:dyDescent="0.2">
      <c r="M78" s="14">
        <f t="shared" si="6"/>
        <v>10.090295143350589</v>
      </c>
      <c r="N78" s="12">
        <f t="shared" si="4"/>
        <v>0.96106616747827645</v>
      </c>
      <c r="O78" s="12">
        <f t="shared" si="5"/>
        <v>2.2153925088311821E-3</v>
      </c>
    </row>
    <row r="79" spans="13:15" x14ac:dyDescent="0.2">
      <c r="M79" s="14">
        <f t="shared" si="6"/>
        <v>10.223062184710466</v>
      </c>
      <c r="N79" s="12">
        <f t="shared" si="4"/>
        <v>0.96316672986982632</v>
      </c>
      <c r="O79" s="12">
        <f t="shared" si="5"/>
        <v>2.1005623915498761E-3</v>
      </c>
    </row>
    <row r="80" spans="13:15" x14ac:dyDescent="0.2">
      <c r="M80" s="14">
        <f t="shared" si="6"/>
        <v>10.355829226070343</v>
      </c>
      <c r="N80" s="12">
        <f t="shared" si="4"/>
        <v>0.96515807373966878</v>
      </c>
      <c r="O80" s="12">
        <f t="shared" si="5"/>
        <v>1.9913438698424546E-3</v>
      </c>
    </row>
    <row r="81" spans="13:15" x14ac:dyDescent="0.2">
      <c r="M81" s="14">
        <f t="shared" si="6"/>
        <v>10.48859626743022</v>
      </c>
      <c r="N81" s="12">
        <f t="shared" si="4"/>
        <v>0.96704556354191429</v>
      </c>
      <c r="O81" s="12">
        <f t="shared" si="5"/>
        <v>1.8874898022455122E-3</v>
      </c>
    </row>
    <row r="82" spans="13:15" x14ac:dyDescent="0.2">
      <c r="M82" s="14">
        <f t="shared" si="6"/>
        <v>10.621363308790096</v>
      </c>
      <c r="N82" s="12">
        <f t="shared" si="4"/>
        <v>0.96883432518683743</v>
      </c>
      <c r="O82" s="12">
        <f t="shared" si="5"/>
        <v>1.7887616449231425E-3</v>
      </c>
    </row>
    <row r="83" spans="13:15" x14ac:dyDescent="0.2">
      <c r="M83" s="14">
        <f t="shared" si="6"/>
        <v>10.754130350149973</v>
      </c>
      <c r="N83" s="12">
        <f t="shared" si="4"/>
        <v>0.97052925455360439</v>
      </c>
      <c r="O83" s="12">
        <f t="shared" si="5"/>
        <v>1.6949293667669618E-3</v>
      </c>
    </row>
    <row r="84" spans="13:15" x14ac:dyDescent="0.2">
      <c r="M84" s="14">
        <f t="shared" si="6"/>
        <v>10.88689739150985</v>
      </c>
      <c r="N84" s="12">
        <f t="shared" si="4"/>
        <v>0.97213502589354173</v>
      </c>
      <c r="O84" s="12">
        <f t="shared" si="5"/>
        <v>1.6057713399373341E-3</v>
      </c>
    </row>
    <row r="85" spans="13:15" x14ac:dyDescent="0.2">
      <c r="M85" s="14">
        <f t="shared" si="6"/>
        <v>11.019664432869726</v>
      </c>
      <c r="N85" s="12">
        <f t="shared" si="4"/>
        <v>0.97365610010288794</v>
      </c>
      <c r="O85" s="12">
        <f t="shared" si="5"/>
        <v>1.5210742093462182E-3</v>
      </c>
    </row>
    <row r="86" spans="13:15" x14ac:dyDescent="0.2">
      <c r="M86" s="14">
        <f t="shared" si="6"/>
        <v>11.152431474229603</v>
      </c>
      <c r="N86" s="12">
        <f t="shared" si="4"/>
        <v>0.9750967328471285</v>
      </c>
      <c r="O86" s="12">
        <f t="shared" si="5"/>
        <v>1.4406327442405553E-3</v>
      </c>
    </row>
    <row r="87" spans="13:15" x14ac:dyDescent="0.2">
      <c r="M87" s="14">
        <f t="shared" si="6"/>
        <v>11.28519851558948</v>
      </c>
      <c r="N87" s="12">
        <f t="shared" si="4"/>
        <v>0.97646098252185309</v>
      </c>
      <c r="O87" s="12">
        <f t="shared" si="5"/>
        <v>1.3642496747245936E-3</v>
      </c>
    </row>
    <row r="88" spans="13:15" x14ac:dyDescent="0.2">
      <c r="M88" s="14">
        <f t="shared" si="6"/>
        <v>11.417965556949357</v>
      </c>
      <c r="N88" s="12">
        <f t="shared" si="4"/>
        <v>0.9777527180376191</v>
      </c>
      <c r="O88" s="12">
        <f t="shared" si="5"/>
        <v>1.2917355157660015E-3</v>
      </c>
    </row>
    <row r="89" spans="13:15" x14ac:dyDescent="0.2">
      <c r="M89" s="14">
        <f t="shared" si="6"/>
        <v>11.550732598309233</v>
      </c>
      <c r="N89" s="12">
        <f t="shared" si="4"/>
        <v>0.9789756264185876</v>
      </c>
      <c r="O89" s="12">
        <f t="shared" si="5"/>
        <v>1.2229083809685015E-3</v>
      </c>
    </row>
    <row r="90" spans="13:15" x14ac:dyDescent="0.2">
      <c r="M90" s="14">
        <f t="shared" si="6"/>
        <v>11.68349963966911</v>
      </c>
      <c r="N90" s="12">
        <f t="shared" si="4"/>
        <v>0.98013322020674165</v>
      </c>
      <c r="O90" s="12">
        <f t="shared" si="5"/>
        <v>1.1575937881540543E-3</v>
      </c>
    </row>
    <row r="91" spans="13:15" x14ac:dyDescent="0.2">
      <c r="M91" s="14">
        <f t="shared" si="6"/>
        <v>11.816266681028987</v>
      </c>
      <c r="N91" s="12">
        <f t="shared" si="4"/>
        <v>0.98122884466531191</v>
      </c>
      <c r="O91" s="12">
        <f t="shared" si="5"/>
        <v>1.0956244585702546E-3</v>
      </c>
    </row>
    <row r="92" spans="13:15" x14ac:dyDescent="0.2">
      <c r="M92" s="14">
        <f t="shared" si="6"/>
        <v>11.949033722388863</v>
      </c>
      <c r="N92" s="12">
        <f t="shared" si="4"/>
        <v>0.98226568477666132</v>
      </c>
      <c r="O92" s="12">
        <f t="shared" si="5"/>
        <v>1.036840111349413E-3</v>
      </c>
    </row>
    <row r="93" spans="13:15" x14ac:dyDescent="0.2">
      <c r="M93" s="14">
        <f t="shared" si="6"/>
        <v>12.08180076374874</v>
      </c>
      <c r="N93" s="12">
        <f t="shared" si="4"/>
        <v>0.98324677203131383</v>
      </c>
      <c r="O93" s="12">
        <f t="shared" si="5"/>
        <v>9.810872546525129E-4</v>
      </c>
    </row>
    <row r="94" spans="13:15" x14ac:dyDescent="0.2">
      <c r="M94" s="14">
        <f t="shared" si="6"/>
        <v>12.214567805108617</v>
      </c>
      <c r="N94" s="12">
        <f t="shared" si="4"/>
        <v>0.98417499100608841</v>
      </c>
      <c r="O94" s="12">
        <f t="shared" si="5"/>
        <v>9.2821897477457505E-4</v>
      </c>
    </row>
    <row r="95" spans="13:15" x14ac:dyDescent="0.2">
      <c r="M95" s="14">
        <f t="shared" si="6"/>
        <v>12.347334846468494</v>
      </c>
      <c r="N95" s="12">
        <f t="shared" si="4"/>
        <v>0.98505308573042349</v>
      </c>
      <c r="O95" s="12">
        <f t="shared" si="5"/>
        <v>8.7809472433508784E-4</v>
      </c>
    </row>
    <row r="96" spans="13:15" x14ac:dyDescent="0.2">
      <c r="M96" s="14">
        <f t="shared" si="6"/>
        <v>12.48010188782837</v>
      </c>
      <c r="N96" s="12">
        <f t="shared" si="4"/>
        <v>0.9858836658409631</v>
      </c>
      <c r="O96" s="12">
        <f t="shared" si="5"/>
        <v>8.3058011053960268E-4</v>
      </c>
    </row>
    <row r="97" spans="13:15" x14ac:dyDescent="0.2">
      <c r="M97" s="14">
        <f t="shared" si="6"/>
        <v>12.612868929188247</v>
      </c>
      <c r="N97" s="12">
        <f t="shared" si="4"/>
        <v>0.9866692125253409</v>
      </c>
      <c r="O97" s="12">
        <f t="shared" si="5"/>
        <v>7.8554668437780251E-4</v>
      </c>
    </row>
    <row r="98" spans="13:15" x14ac:dyDescent="0.2">
      <c r="M98" s="14">
        <f t="shared" si="6"/>
        <v>12.745635970548124</v>
      </c>
      <c r="N98" s="12">
        <f t="shared" si="4"/>
        <v>0.98741208425685167</v>
      </c>
      <c r="O98" s="12">
        <f t="shared" si="5"/>
        <v>7.4287173151077468E-4</v>
      </c>
    </row>
    <row r="99" spans="13:15" x14ac:dyDescent="0.2">
      <c r="M99" s="14">
        <f t="shared" si="6"/>
        <v>12.878403011908</v>
      </c>
      <c r="N99" s="12">
        <f t="shared" si="4"/>
        <v>0.98811452232235375</v>
      </c>
      <c r="O99" s="12">
        <f>N99-N98</f>
        <v>7.0243806550207566E-4</v>
      </c>
    </row>
    <row r="100" spans="13:15" x14ac:dyDescent="0.2">
      <c r="M100" s="14">
        <f t="shared" si="6"/>
        <v>13.011170053267877</v>
      </c>
      <c r="N100" s="12">
        <f t="shared" si="4"/>
        <v>0.98877865614630389</v>
      </c>
      <c r="O100" s="12">
        <f>N100-N99</f>
        <v>6.6413382395014153E-4</v>
      </c>
    </row>
    <row r="101" spans="13:15" x14ac:dyDescent="0.2">
      <c r="M101" s="14">
        <f t="shared" si="6"/>
        <v>13.143937094627754</v>
      </c>
      <c r="N101" s="12">
        <f t="shared" si="4"/>
        <v>0.98940650841431155</v>
      </c>
      <c r="O101" s="12">
        <f>N101-N100</f>
        <v>6.2785226800765592E-4</v>
      </c>
    </row>
    <row r="102" spans="13:15" x14ac:dyDescent="0.2">
      <c r="M102" s="14">
        <f t="shared" si="6"/>
        <v>13.276704135987631</v>
      </c>
      <c r="N102" s="12">
        <f t="shared" si="4"/>
        <v>0.99</v>
      </c>
      <c r="O102" s="12">
        <f>N102-N101</f>
        <v>5.9349158568844373E-4</v>
      </c>
    </row>
    <row r="103" spans="13:15" x14ac:dyDescent="0.2">
      <c r="M103" s="14">
        <f t="shared" si="6"/>
        <v>13.409471177347507</v>
      </c>
      <c r="N103" s="12">
        <f t="shared" si="4"/>
        <v>0.99056095469930605</v>
      </c>
      <c r="O103" s="12">
        <f t="shared" ref="O103:O166" si="7">N103-N102</f>
        <v>5.609546993060599E-4</v>
      </c>
    </row>
    <row r="104" spans="13:15" x14ac:dyDescent="0.2">
      <c r="M104" s="14">
        <f t="shared" si="6"/>
        <v>13.542238218707384</v>
      </c>
      <c r="N104" s="12">
        <f t="shared" si="4"/>
        <v>0.99109110377662968</v>
      </c>
      <c r="O104" s="12">
        <f t="shared" si="7"/>
        <v>5.3014907732362726E-4</v>
      </c>
    </row>
    <row r="105" spans="13:15" x14ac:dyDescent="0.2">
      <c r="M105" s="14">
        <f t="shared" si="6"/>
        <v>13.675005260067261</v>
      </c>
      <c r="N105" s="12">
        <f t="shared" si="4"/>
        <v>0.99159209032747175</v>
      </c>
      <c r="O105" s="12">
        <f t="shared" si="7"/>
        <v>5.0098655084207522E-4</v>
      </c>
    </row>
    <row r="106" spans="13:15" x14ac:dyDescent="0.2">
      <c r="M106" s="14">
        <f t="shared" si="6"/>
        <v>13.807772301427137</v>
      </c>
      <c r="N106" s="12">
        <f t="shared" si="4"/>
        <v>0.99206547346237983</v>
      </c>
      <c r="O106" s="12">
        <f t="shared" si="7"/>
        <v>4.733831349080786E-4</v>
      </c>
    </row>
    <row r="107" spans="13:15" x14ac:dyDescent="0.2">
      <c r="M107" s="14">
        <f t="shared" si="6"/>
        <v>13.940539342787014</v>
      </c>
      <c r="N107" s="12">
        <f t="shared" si="4"/>
        <v>0.99251273231715886</v>
      </c>
      <c r="O107" s="12">
        <f t="shared" si="7"/>
        <v>4.4725885477903127E-4</v>
      </c>
    </row>
    <row r="108" spans="13:15" x14ac:dyDescent="0.2">
      <c r="M108" s="14">
        <f t="shared" si="6"/>
        <v>14.073306384146891</v>
      </c>
      <c r="N108" s="12">
        <f t="shared" si="4"/>
        <v>0.99293526989440362</v>
      </c>
      <c r="O108" s="12">
        <f t="shared" si="7"/>
        <v>4.225375772447526E-4</v>
      </c>
    </row>
    <row r="109" spans="13:15" x14ac:dyDescent="0.2">
      <c r="M109" s="14">
        <f t="shared" si="6"/>
        <v>14.206073425506768</v>
      </c>
      <c r="N109" s="12">
        <f t="shared" si="4"/>
        <v>0.9933344167414786</v>
      </c>
      <c r="O109" s="12">
        <f t="shared" si="7"/>
        <v>3.991468470749826E-4</v>
      </c>
    </row>
    <row r="110" spans="13:15" x14ac:dyDescent="0.2">
      <c r="M110" s="14">
        <f t="shared" si="6"/>
        <v>14.338840466866644</v>
      </c>
      <c r="N110" s="12">
        <f t="shared" si="4"/>
        <v>0.99371143447010779</v>
      </c>
      <c r="O110" s="12">
        <f t="shared" si="7"/>
        <v>3.7701772862919203E-4</v>
      </c>
    </row>
    <row r="111" spans="13:15" x14ac:dyDescent="0.2">
      <c r="M111" s="14">
        <f t="shared" si="6"/>
        <v>14.471607508226521</v>
      </c>
      <c r="N111" s="12">
        <f t="shared" si="4"/>
        <v>0.99406751912274549</v>
      </c>
      <c r="O111" s="12">
        <f t="shared" si="7"/>
        <v>3.5608465263770039E-4</v>
      </c>
    </row>
    <row r="112" spans="13:15" x14ac:dyDescent="0.2">
      <c r="M112" s="14">
        <f t="shared" si="6"/>
        <v>14.604374549586398</v>
      </c>
      <c r="N112" s="12">
        <f t="shared" si="4"/>
        <v>0.99440380439089371</v>
      </c>
      <c r="O112" s="12">
        <f t="shared" si="7"/>
        <v>3.3628526814821758E-4</v>
      </c>
    </row>
    <row r="113" spans="13:15" x14ac:dyDescent="0.2">
      <c r="M113" s="14">
        <f t="shared" si="6"/>
        <v>14.737141590946274</v>
      </c>
      <c r="N113" s="12">
        <f t="shared" si="4"/>
        <v>0.99472136469049655</v>
      </c>
      <c r="O113" s="12">
        <f t="shared" si="7"/>
        <v>3.1756029960283705E-4</v>
      </c>
    </row>
    <row r="114" spans="13:15" x14ac:dyDescent="0.2">
      <c r="M114" s="14">
        <f t="shared" si="6"/>
        <v>14.869908632306151</v>
      </c>
      <c r="N114" s="12">
        <f t="shared" si="4"/>
        <v>0.99502121809949307</v>
      </c>
      <c r="O114" s="12">
        <f t="shared" si="7"/>
        <v>2.9985340899651991E-4</v>
      </c>
    </row>
    <row r="115" spans="13:15" x14ac:dyDescent="0.2">
      <c r="M115" s="14">
        <f t="shared" si="6"/>
        <v>15.002675673666028</v>
      </c>
      <c r="N115" s="12">
        <f t="shared" si="4"/>
        <v>0.99530432916255107</v>
      </c>
      <c r="O115" s="12">
        <f t="shared" si="7"/>
        <v>2.8311106305800582E-4</v>
      </c>
    </row>
    <row r="116" spans="13:15" x14ac:dyDescent="0.2">
      <c r="M116" s="14">
        <f t="shared" si="6"/>
        <v>15.135442715025905</v>
      </c>
      <c r="N116" s="12">
        <f t="shared" si="4"/>
        <v>0.99557161156792251</v>
      </c>
      <c r="O116" s="12">
        <f t="shared" si="7"/>
        <v>2.6728240537143844E-4</v>
      </c>
    </row>
    <row r="117" spans="13:15" x14ac:dyDescent="0.2">
      <c r="M117" s="14">
        <f t="shared" si="6"/>
        <v>15.268209756385781</v>
      </c>
      <c r="N117" s="12">
        <f t="shared" si="4"/>
        <v>0.99582393070127884</v>
      </c>
      <c r="O117" s="12">
        <f t="shared" si="7"/>
        <v>2.5231913335632683E-4</v>
      </c>
    </row>
    <row r="118" spans="13:15" x14ac:dyDescent="0.2">
      <c r="M118" s="14">
        <f t="shared" si="6"/>
        <v>15.400976797745658</v>
      </c>
      <c r="N118" s="12">
        <f t="shared" si="4"/>
        <v>0.99606210608128665</v>
      </c>
      <c r="O118" s="12">
        <f t="shared" si="7"/>
        <v>2.3817538000781013E-4</v>
      </c>
    </row>
    <row r="119" spans="13:15" x14ac:dyDescent="0.2">
      <c r="M119" s="14">
        <f t="shared" si="6"/>
        <v>15.533743839105535</v>
      </c>
      <c r="N119" s="12">
        <f t="shared" si="4"/>
        <v>0.99628691368157607</v>
      </c>
      <c r="O119" s="12">
        <f t="shared" si="7"/>
        <v>2.2480760028942282E-4</v>
      </c>
    </row>
    <row r="120" spans="13:15" x14ac:dyDescent="0.2">
      <c r="M120" s="14">
        <f t="shared" si="6"/>
        <v>15.666510880465411</v>
      </c>
      <c r="N120" s="12">
        <f t="shared" si="4"/>
        <v>0.99649908814365418</v>
      </c>
      <c r="O120" s="12">
        <f t="shared" si="7"/>
        <v>2.1217446207810742E-4</v>
      </c>
    </row>
    <row r="121" spans="13:15" x14ac:dyDescent="0.2">
      <c r="M121" s="14">
        <f t="shared" si="6"/>
        <v>15.799277921825288</v>
      </c>
      <c r="N121" s="12">
        <f t="shared" si="4"/>
        <v>0.99669932488518675</v>
      </c>
      <c r="O121" s="12">
        <f t="shared" si="7"/>
        <v>2.0023674153257787E-4</v>
      </c>
    </row>
    <row r="122" spans="13:15" x14ac:dyDescent="0.2">
      <c r="M122" s="14">
        <f t="shared" si="6"/>
        <v>15.932044963185165</v>
      </c>
      <c r="N122" s="12">
        <f t="shared" si="4"/>
        <v>0.99688828210796632</v>
      </c>
      <c r="O122" s="12">
        <f t="shared" si="7"/>
        <v>1.8895722277956217E-4</v>
      </c>
    </row>
    <row r="123" spans="13:15" x14ac:dyDescent="0.2">
      <c r="M123" s="14">
        <f t="shared" si="6"/>
        <v>16.06481200454504</v>
      </c>
      <c r="N123" s="12">
        <f t="shared" si="4"/>
        <v>0.99706658270975002</v>
      </c>
      <c r="O123" s="12">
        <f t="shared" si="7"/>
        <v>1.7830060178369855E-4</v>
      </c>
    </row>
    <row r="124" spans="13:15" x14ac:dyDescent="0.2">
      <c r="M124" s="14">
        <f t="shared" si="6"/>
        <v>16.197579045904916</v>
      </c>
      <c r="N124" s="12">
        <f t="shared" si="4"/>
        <v>0.99723481610403586</v>
      </c>
      <c r="O124" s="12">
        <f t="shared" si="7"/>
        <v>1.6823339428584383E-4</v>
      </c>
    </row>
    <row r="125" spans="13:15" x14ac:dyDescent="0.2">
      <c r="M125" s="14">
        <f t="shared" si="6"/>
        <v>16.330346087264793</v>
      </c>
      <c r="N125" s="12">
        <f t="shared" si="4"/>
        <v>0.99739353995171598</v>
      </c>
      <c r="O125" s="12">
        <f t="shared" si="7"/>
        <v>1.5872384768012004E-4</v>
      </c>
    </row>
    <row r="126" spans="13:15" x14ac:dyDescent="0.2">
      <c r="M126" s="14">
        <f t="shared" si="6"/>
        <v>16.46311312862467</v>
      </c>
      <c r="N126" s="12">
        <f t="shared" si="4"/>
        <v>0.997543281808418</v>
      </c>
      <c r="O126" s="12">
        <f t="shared" si="7"/>
        <v>1.4974185670202367E-4</v>
      </c>
    </row>
    <row r="127" spans="13:15" x14ac:dyDescent="0.2">
      <c r="M127" s="14">
        <f t="shared" si="6"/>
        <v>16.595880169984547</v>
      </c>
      <c r="N127" s="12">
        <f t="shared" si="4"/>
        <v>0.9976845406912227</v>
      </c>
      <c r="O127" s="12">
        <f t="shared" si="7"/>
        <v>1.4125888280469567E-4</v>
      </c>
    </row>
    <row r="128" spans="13:15" x14ac:dyDescent="0.2">
      <c r="M128" s="14">
        <f t="shared" si="6"/>
        <v>16.728647211344423</v>
      </c>
      <c r="N128" s="12">
        <f t="shared" si="4"/>
        <v>0.99781778856831993</v>
      </c>
      <c r="O128" s="12">
        <f t="shared" si="7"/>
        <v>1.3324787709723118E-4</v>
      </c>
    </row>
    <row r="129" spans="13:15" x14ac:dyDescent="0.2">
      <c r="M129" s="14">
        <f t="shared" si="6"/>
        <v>16.8614142527043</v>
      </c>
      <c r="N129" s="12">
        <f t="shared" si="4"/>
        <v>0.99794347177503595</v>
      </c>
      <c r="O129" s="12">
        <f t="shared" si="7"/>
        <v>1.2568320671602073E-4</v>
      </c>
    </row>
    <row r="130" spans="13:15" x14ac:dyDescent="0.2">
      <c r="M130" s="14">
        <f t="shared" si="6"/>
        <v>16.994181294064177</v>
      </c>
      <c r="N130" s="12">
        <f t="shared" si="4"/>
        <v>0.99806201235954828</v>
      </c>
      <c r="O130" s="12">
        <f t="shared" si="7"/>
        <v>1.1854058451232774E-4</v>
      </c>
    </row>
    <row r="131" spans="13:15" x14ac:dyDescent="0.2">
      <c r="M131" s="14">
        <f t="shared" si="6"/>
        <v>17.126948335424053</v>
      </c>
      <c r="N131" s="12">
        <f t="shared" ref="N131:N194" si="8">GAMMADIST($M131,$B$3,$B$4,TRUE)</f>
        <v>0.99817380936147615</v>
      </c>
      <c r="O131" s="12">
        <f t="shared" si="7"/>
        <v>1.1179700192787134E-4</v>
      </c>
    </row>
    <row r="132" spans="13:15" x14ac:dyDescent="0.2">
      <c r="M132" s="14">
        <f t="shared" ref="M132:M195" si="9">M131+$P$2</f>
        <v>17.25971537678393</v>
      </c>
      <c r="N132" s="12">
        <f t="shared" si="8"/>
        <v>0.99827924002641821</v>
      </c>
      <c r="O132" s="12">
        <f t="shared" si="7"/>
        <v>1.0543066494206332E-4</v>
      </c>
    </row>
    <row r="133" spans="13:15" x14ac:dyDescent="0.2">
      <c r="M133" s="14">
        <f t="shared" si="9"/>
        <v>17.392482418143807</v>
      </c>
      <c r="N133" s="12">
        <f t="shared" si="8"/>
        <v>0.99837866095939265</v>
      </c>
      <c r="O133" s="12">
        <f t="shared" si="7"/>
        <v>9.942093297443666E-5</v>
      </c>
    </row>
    <row r="134" spans="13:15" x14ac:dyDescent="0.2">
      <c r="M134" s="14">
        <f t="shared" si="9"/>
        <v>17.525249459503684</v>
      </c>
      <c r="N134" s="12">
        <f t="shared" si="8"/>
        <v>0.99847240922001546</v>
      </c>
      <c r="O134" s="12">
        <f t="shared" si="7"/>
        <v>9.3748260622805724E-5</v>
      </c>
    </row>
    <row r="135" spans="13:15" x14ac:dyDescent="0.2">
      <c r="M135" s="14">
        <f t="shared" si="9"/>
        <v>17.65801650086356</v>
      </c>
      <c r="N135" s="12">
        <f t="shared" si="8"/>
        <v>0.99856080336214403</v>
      </c>
      <c r="O135" s="12">
        <f t="shared" si="7"/>
        <v>8.8394142128578324E-5</v>
      </c>
    </row>
    <row r="136" spans="13:15" x14ac:dyDescent="0.2">
      <c r="M136" s="14">
        <f t="shared" si="9"/>
        <v>17.790783542223437</v>
      </c>
      <c r="N136" s="12">
        <f t="shared" si="8"/>
        <v>0.99864414442060245</v>
      </c>
      <c r="O136" s="12">
        <f t="shared" si="7"/>
        <v>8.3341058458419326E-5</v>
      </c>
    </row>
    <row r="137" spans="13:15" x14ac:dyDescent="0.2">
      <c r="M137" s="14">
        <f t="shared" si="9"/>
        <v>17.923550583583314</v>
      </c>
      <c r="N137" s="12">
        <f t="shared" si="8"/>
        <v>0.99872271684749525</v>
      </c>
      <c r="O137" s="12">
        <f t="shared" si="7"/>
        <v>7.8572426892797864E-5</v>
      </c>
    </row>
    <row r="138" spans="13:15" x14ac:dyDescent="0.2">
      <c r="M138" s="14">
        <f t="shared" si="9"/>
        <v>18.05631762494319</v>
      </c>
      <c r="N138" s="12">
        <f t="shared" si="8"/>
        <v>0.99879678940051742</v>
      </c>
      <c r="O138" s="12">
        <f t="shared" si="7"/>
        <v>7.40725530221642E-5</v>
      </c>
    </row>
    <row r="139" spans="13:15" x14ac:dyDescent="0.2">
      <c r="M139" s="14">
        <f t="shared" si="9"/>
        <v>18.189084666303067</v>
      </c>
      <c r="N139" s="12">
        <f t="shared" si="8"/>
        <v>0.99886661598556326</v>
      </c>
      <c r="O139" s="12">
        <f t="shared" si="7"/>
        <v>6.9826585045840162E-5</v>
      </c>
    </row>
    <row r="140" spans="13:15" x14ac:dyDescent="0.2">
      <c r="M140" s="14">
        <f t="shared" si="9"/>
        <v>18.321851707662944</v>
      </c>
      <c r="N140" s="12">
        <f t="shared" si="8"/>
        <v>0.9989324364558394</v>
      </c>
      <c r="O140" s="12">
        <f t="shared" si="7"/>
        <v>6.5820470276145571E-5</v>
      </c>
    </row>
    <row r="141" spans="13:15" x14ac:dyDescent="0.2">
      <c r="M141" s="14">
        <f t="shared" si="9"/>
        <v>18.454618749022821</v>
      </c>
      <c r="N141" s="12">
        <f t="shared" si="8"/>
        <v>0.9989944773695949</v>
      </c>
      <c r="O141" s="12">
        <f t="shared" si="7"/>
        <v>6.2040913755501137E-5</v>
      </c>
    </row>
    <row r="142" spans="13:15" x14ac:dyDescent="0.2">
      <c r="M142" s="14">
        <f t="shared" si="9"/>
        <v>18.587385790382697</v>
      </c>
      <c r="N142" s="12">
        <f t="shared" si="8"/>
        <v>0.99905295270848693</v>
      </c>
      <c r="O142" s="12">
        <f t="shared" si="7"/>
        <v>5.8475338892027828E-5</v>
      </c>
    </row>
    <row r="143" spans="13:15" x14ac:dyDescent="0.2">
      <c r="M143" s="14">
        <f t="shared" si="9"/>
        <v>18.720152831742574</v>
      </c>
      <c r="N143" s="12">
        <f t="shared" si="8"/>
        <v>0.99910806455851287</v>
      </c>
      <c r="O143" s="12">
        <f t="shared" si="7"/>
        <v>5.5111850025935105E-5</v>
      </c>
    </row>
    <row r="144" spans="13:15" x14ac:dyDescent="0.2">
      <c r="M144" s="14">
        <f t="shared" si="9"/>
        <v>18.852919873102451</v>
      </c>
      <c r="N144" s="12">
        <f t="shared" si="8"/>
        <v>0.99916000375535352</v>
      </c>
      <c r="O144" s="12">
        <f t="shared" si="7"/>
        <v>5.1939196840655733E-5</v>
      </c>
    </row>
    <row r="145" spans="13:15" x14ac:dyDescent="0.2">
      <c r="M145" s="14">
        <f t="shared" si="9"/>
        <v>18.985686914462327</v>
      </c>
      <c r="N145" s="12">
        <f t="shared" si="8"/>
        <v>0.99920895049589209</v>
      </c>
      <c r="O145" s="12">
        <f t="shared" si="7"/>
        <v>4.8946740538569067E-5</v>
      </c>
    </row>
    <row r="146" spans="13:15" x14ac:dyDescent="0.2">
      <c r="M146" s="14">
        <f t="shared" si="9"/>
        <v>19.118453955822204</v>
      </c>
      <c r="N146" s="12">
        <f t="shared" si="8"/>
        <v>0.9992550749175878</v>
      </c>
      <c r="O146" s="12">
        <f t="shared" si="7"/>
        <v>4.6124421695714624E-5</v>
      </c>
    </row>
    <row r="147" spans="13:15" x14ac:dyDescent="0.2">
      <c r="M147" s="14">
        <f t="shared" si="9"/>
        <v>19.251220997182081</v>
      </c>
      <c r="N147" s="12">
        <f t="shared" si="8"/>
        <v>0.99929853764731524</v>
      </c>
      <c r="O147" s="12">
        <f t="shared" si="7"/>
        <v>4.3462729727439253E-5</v>
      </c>
    </row>
    <row r="148" spans="13:15" x14ac:dyDescent="0.2">
      <c r="M148" s="14">
        <f t="shared" si="9"/>
        <v>19.383988038541958</v>
      </c>
      <c r="N148" s="12">
        <f t="shared" si="8"/>
        <v>0.99933949032119818</v>
      </c>
      <c r="O148" s="12">
        <f t="shared" si="7"/>
        <v>4.0952673882932444E-5</v>
      </c>
    </row>
    <row r="149" spans="13:15" x14ac:dyDescent="0.2">
      <c r="M149" s="14">
        <f t="shared" si="9"/>
        <v>19.516755079901834</v>
      </c>
      <c r="N149" s="12">
        <f t="shared" si="8"/>
        <v>0.99937807607690154</v>
      </c>
      <c r="O149" s="12">
        <f t="shared" si="7"/>
        <v>3.858575570336864E-5</v>
      </c>
    </row>
    <row r="150" spans="13:15" x14ac:dyDescent="0.2">
      <c r="M150" s="14">
        <f t="shared" si="9"/>
        <v>19.649522121261711</v>
      </c>
      <c r="N150" s="12">
        <f t="shared" si="8"/>
        <v>0.99941443001977426</v>
      </c>
      <c r="O150" s="12">
        <f t="shared" si="7"/>
        <v>3.6353942872713318E-5</v>
      </c>
    </row>
    <row r="151" spans="13:15" x14ac:dyDescent="0.2">
      <c r="M151" s="14">
        <f t="shared" si="9"/>
        <v>19.782289162621588</v>
      </c>
      <c r="N151" s="12">
        <f t="shared" si="8"/>
        <v>0.99944867966417195</v>
      </c>
      <c r="O151" s="12">
        <f t="shared" si="7"/>
        <v>3.4249644397688073E-5</v>
      </c>
    </row>
    <row r="152" spans="13:15" x14ac:dyDescent="0.2">
      <c r="M152" s="14">
        <f t="shared" si="9"/>
        <v>19.915056203981464</v>
      </c>
      <c r="N152" s="12">
        <f t="shared" si="8"/>
        <v>0.99948094535122356</v>
      </c>
      <c r="O152" s="12">
        <f t="shared" si="7"/>
        <v>3.226568705161359E-5</v>
      </c>
    </row>
    <row r="153" spans="13:15" x14ac:dyDescent="0.2">
      <c r="M153" s="14">
        <f t="shared" si="9"/>
        <v>20.047823245341341</v>
      </c>
      <c r="N153" s="12">
        <f t="shared" si="8"/>
        <v>0.99951134064424862</v>
      </c>
      <c r="O153" s="12">
        <f t="shared" si="7"/>
        <v>3.0395293025065051E-5</v>
      </c>
    </row>
    <row r="154" spans="13:15" x14ac:dyDescent="0.2">
      <c r="M154" s="14">
        <f t="shared" si="9"/>
        <v>20.180590286701218</v>
      </c>
      <c r="N154" s="12">
        <f t="shared" si="8"/>
        <v>0.99953997270297146</v>
      </c>
      <c r="O154" s="12">
        <f t="shared" si="7"/>
        <v>2.8632058722832809E-5</v>
      </c>
    </row>
    <row r="155" spans="13:15" x14ac:dyDescent="0.2">
      <c r="M155" s="14">
        <f t="shared" si="9"/>
        <v>20.313357328061095</v>
      </c>
      <c r="N155" s="12">
        <f t="shared" si="8"/>
        <v>0.99956694263762613</v>
      </c>
      <c r="O155" s="12">
        <f t="shared" si="7"/>
        <v>2.6969934654674788E-5</v>
      </c>
    </row>
    <row r="156" spans="13:15" x14ac:dyDescent="0.2">
      <c r="M156" s="14">
        <f t="shared" si="9"/>
        <v>20.446124369420971</v>
      </c>
      <c r="N156" s="12">
        <f t="shared" si="8"/>
        <v>0.99959234584399059</v>
      </c>
      <c r="O156" s="12">
        <f t="shared" si="7"/>
        <v>2.5403206364460473E-5</v>
      </c>
    </row>
    <row r="157" spans="13:15" x14ac:dyDescent="0.2">
      <c r="M157" s="14">
        <f t="shared" si="9"/>
        <v>20.578891410780848</v>
      </c>
      <c r="N157" s="12">
        <f t="shared" si="8"/>
        <v>0.99961627232033823</v>
      </c>
      <c r="O157" s="12">
        <f t="shared" si="7"/>
        <v>2.392647634763545E-5</v>
      </c>
    </row>
    <row r="158" spans="13:15" x14ac:dyDescent="0.2">
      <c r="M158" s="14">
        <f t="shared" si="9"/>
        <v>20.711658452140725</v>
      </c>
      <c r="N158" s="12">
        <f t="shared" si="8"/>
        <v>0.9996388069672506</v>
      </c>
      <c r="O158" s="12">
        <f t="shared" si="7"/>
        <v>2.25346469123755E-5</v>
      </c>
    </row>
    <row r="159" spans="13:15" x14ac:dyDescent="0.2">
      <c r="M159" s="14">
        <f t="shared" si="9"/>
        <v>20.844425493500601</v>
      </c>
      <c r="N159" s="12">
        <f t="shared" si="8"/>
        <v>0.99966002987118174</v>
      </c>
      <c r="O159" s="12">
        <f t="shared" si="7"/>
        <v>2.122290393113957E-5</v>
      </c>
    </row>
    <row r="160" spans="13:15" x14ac:dyDescent="0.2">
      <c r="M160" s="14">
        <f t="shared" si="9"/>
        <v>20.977192534860478</v>
      </c>
      <c r="N160" s="12">
        <f t="shared" si="8"/>
        <v>0.99968001657262651</v>
      </c>
      <c r="O160" s="12">
        <f t="shared" si="7"/>
        <v>1.9986701444763E-5</v>
      </c>
    </row>
    <row r="161" spans="13:15" x14ac:dyDescent="0.2">
      <c r="M161" s="14">
        <f t="shared" si="9"/>
        <v>21.109959576220355</v>
      </c>
      <c r="N161" s="12">
        <f t="shared" si="8"/>
        <v>0.99969883831970108</v>
      </c>
      <c r="O161" s="12">
        <f t="shared" si="7"/>
        <v>1.8821747074571071E-5</v>
      </c>
    </row>
    <row r="162" spans="13:15" x14ac:dyDescent="0.2">
      <c r="M162" s="14">
        <f t="shared" si="9"/>
        <v>21.242726617580232</v>
      </c>
      <c r="N162" s="12">
        <f t="shared" si="8"/>
        <v>0.99971656230790218</v>
      </c>
      <c r="O162" s="12">
        <f t="shared" si="7"/>
        <v>1.7723988201101548E-5</v>
      </c>
    </row>
    <row r="163" spans="13:15" x14ac:dyDescent="0.2">
      <c r="M163" s="14">
        <f t="shared" si="9"/>
        <v>21.375493658940108</v>
      </c>
      <c r="N163" s="12">
        <f t="shared" si="8"/>
        <v>0.99973325190677476</v>
      </c>
      <c r="O163" s="12">
        <f t="shared" si="7"/>
        <v>1.6689598872576816E-5</v>
      </c>
    </row>
    <row r="164" spans="13:15" x14ac:dyDescent="0.2">
      <c r="M164" s="14">
        <f t="shared" si="9"/>
        <v>21.508260700299985</v>
      </c>
      <c r="N164" s="12">
        <f t="shared" si="8"/>
        <v>0.99974896687418113</v>
      </c>
      <c r="O164" s="12">
        <f t="shared" si="7"/>
        <v>1.5714967406377234E-5</v>
      </c>
    </row>
    <row r="165" spans="13:15" x14ac:dyDescent="0.2">
      <c r="M165" s="14">
        <f t="shared" si="9"/>
        <v>21.641027741659862</v>
      </c>
      <c r="N165" s="12">
        <f t="shared" si="8"/>
        <v>0.99976376355882923</v>
      </c>
      <c r="O165" s="12">
        <f t="shared" si="7"/>
        <v>1.4796684648099578E-5</v>
      </c>
    </row>
    <row r="166" spans="13:15" x14ac:dyDescent="0.2">
      <c r="M166" s="14">
        <f t="shared" si="9"/>
        <v>21.773794783019738</v>
      </c>
      <c r="N166" s="12">
        <f t="shared" si="8"/>
        <v>0.99977769509168335</v>
      </c>
      <c r="O166" s="12">
        <f t="shared" si="7"/>
        <v>1.3931532854116746E-5</v>
      </c>
    </row>
    <row r="167" spans="13:15" x14ac:dyDescent="0.2">
      <c r="M167" s="14">
        <f t="shared" si="9"/>
        <v>21.906561824379615</v>
      </c>
      <c r="N167" s="12">
        <f t="shared" si="8"/>
        <v>0.99979081156685035</v>
      </c>
      <c r="O167" s="12">
        <f t="shared" ref="O167:O203" si="10">N167-N166</f>
        <v>1.3116475166996544E-5</v>
      </c>
    </row>
    <row r="168" spans="13:15" x14ac:dyDescent="0.2">
      <c r="M168" s="14">
        <f t="shared" si="9"/>
        <v>22.039328865739492</v>
      </c>
      <c r="N168" s="12">
        <f t="shared" si="8"/>
        <v>0.99980316021250526</v>
      </c>
      <c r="O168" s="12">
        <f t="shared" si="10"/>
        <v>1.2348645654913781E-5</v>
      </c>
    </row>
    <row r="169" spans="13:15" x14ac:dyDescent="0.2">
      <c r="M169" s="14">
        <f t="shared" si="9"/>
        <v>22.172095907099369</v>
      </c>
      <c r="N169" s="12">
        <f t="shared" si="8"/>
        <v>0.99981478555238668</v>
      </c>
      <c r="O169" s="12">
        <f t="shared" si="10"/>
        <v>1.1625339881415897E-5</v>
      </c>
    </row>
    <row r="170" spans="13:15" x14ac:dyDescent="0.2">
      <c r="M170" s="14">
        <f t="shared" si="9"/>
        <v>22.304862948459245</v>
      </c>
      <c r="N170" s="12">
        <f t="shared" si="8"/>
        <v>0.9998257295583709</v>
      </c>
      <c r="O170" s="12">
        <f t="shared" si="10"/>
        <v>1.0944005984225846E-5</v>
      </c>
    </row>
    <row r="171" spans="13:15" x14ac:dyDescent="0.2">
      <c r="M171" s="14">
        <f t="shared" si="9"/>
        <v>22.437629989819122</v>
      </c>
      <c r="N171" s="12">
        <f t="shared" si="8"/>
        <v>0.99983603179460234</v>
      </c>
      <c r="O171" s="12">
        <f t="shared" si="10"/>
        <v>1.0302236231440887E-5</v>
      </c>
    </row>
    <row r="172" spans="13:15" x14ac:dyDescent="0.2">
      <c r="M172" s="14">
        <f t="shared" si="9"/>
        <v>22.570397031178999</v>
      </c>
      <c r="N172" s="12">
        <f t="shared" si="8"/>
        <v>0.99984572955363782</v>
      </c>
      <c r="O172" s="12">
        <f t="shared" si="10"/>
        <v>9.6977590354763166E-6</v>
      </c>
    </row>
    <row r="173" spans="13:15" x14ac:dyDescent="0.2">
      <c r="M173" s="14">
        <f t="shared" si="9"/>
        <v>22.703164072538875</v>
      </c>
      <c r="N173" s="12">
        <f t="shared" si="8"/>
        <v>0.99985485798503393</v>
      </c>
      <c r="O173" s="12">
        <f t="shared" si="10"/>
        <v>9.1284313961104147E-6</v>
      </c>
    </row>
    <row r="174" spans="13:15" x14ac:dyDescent="0.2">
      <c r="M174" s="14">
        <f t="shared" si="9"/>
        <v>22.835931113898752</v>
      </c>
      <c r="N174" s="12">
        <f t="shared" si="8"/>
        <v>0.99986345021678735</v>
      </c>
      <c r="O174" s="12">
        <f t="shared" si="10"/>
        <v>8.592231753423718E-6</v>
      </c>
    </row>
    <row r="175" spans="13:15" x14ac:dyDescent="0.2">
      <c r="M175" s="14">
        <f t="shared" si="9"/>
        <v>22.968698155258629</v>
      </c>
      <c r="N175" s="12">
        <f t="shared" si="8"/>
        <v>0.99987153747001645</v>
      </c>
      <c r="O175" s="12">
        <f t="shared" si="10"/>
        <v>8.0872532290943155E-6</v>
      </c>
    </row>
    <row r="176" spans="13:15" x14ac:dyDescent="0.2">
      <c r="M176" s="14">
        <f t="shared" si="9"/>
        <v>23.101465196618506</v>
      </c>
      <c r="N176" s="12">
        <f t="shared" si="8"/>
        <v>0.99987914916725029</v>
      </c>
      <c r="O176" s="12">
        <f t="shared" si="10"/>
        <v>7.6116972338446942E-6</v>
      </c>
    </row>
    <row r="177" spans="13:15" x14ac:dyDescent="0.2">
      <c r="M177" s="14">
        <f t="shared" si="9"/>
        <v>23.234232237978382</v>
      </c>
      <c r="N177" s="12">
        <f t="shared" si="8"/>
        <v>0.99988631303467379</v>
      </c>
      <c r="O177" s="12">
        <f t="shared" si="10"/>
        <v>7.1638674234986155E-6</v>
      </c>
    </row>
    <row r="178" spans="13:15" x14ac:dyDescent="0.2">
      <c r="M178" s="14">
        <f t="shared" si="9"/>
        <v>23.366999279338259</v>
      </c>
      <c r="N178" s="12">
        <f t="shared" si="8"/>
        <v>0.99989305519865801</v>
      </c>
      <c r="O178" s="12">
        <f t="shared" si="10"/>
        <v>6.7421639842191183E-6</v>
      </c>
    </row>
    <row r="179" spans="13:15" x14ac:dyDescent="0.2">
      <c r="M179" s="14">
        <f t="shared" si="9"/>
        <v>23.499766320698136</v>
      </c>
      <c r="N179" s="12">
        <f t="shared" si="8"/>
        <v>0.99989940027688928</v>
      </c>
      <c r="O179" s="12">
        <f t="shared" si="10"/>
        <v>6.3450782312735043E-6</v>
      </c>
    </row>
    <row r="180" spans="13:15" x14ac:dyDescent="0.2">
      <c r="M180" s="14">
        <f t="shared" si="9"/>
        <v>23.632533362058012</v>
      </c>
      <c r="N180" s="12">
        <f t="shared" si="8"/>
        <v>0.99990537146439085</v>
      </c>
      <c r="O180" s="12">
        <f t="shared" si="10"/>
        <v>5.9711875015633353E-6</v>
      </c>
    </row>
    <row r="181" spans="13:15" x14ac:dyDescent="0.2">
      <c r="M181" s="14">
        <f t="shared" si="9"/>
        <v>23.765300403417889</v>
      </c>
      <c r="N181" s="12">
        <f t="shared" si="8"/>
        <v>0.999910990614719</v>
      </c>
      <c r="O181" s="12">
        <f t="shared" si="10"/>
        <v>5.6191503281510791E-6</v>
      </c>
    </row>
    <row r="182" spans="13:15" x14ac:dyDescent="0.2">
      <c r="M182" s="14">
        <f t="shared" si="9"/>
        <v>23.898067444777766</v>
      </c>
      <c r="N182" s="12">
        <f t="shared" si="8"/>
        <v>0.99991627831659757</v>
      </c>
      <c r="O182" s="12">
        <f t="shared" si="10"/>
        <v>5.2877018785757457E-6</v>
      </c>
    </row>
    <row r="183" spans="13:15" x14ac:dyDescent="0.2">
      <c r="M183" s="14">
        <f t="shared" si="9"/>
        <v>24.030834486137643</v>
      </c>
      <c r="N183" s="12">
        <f t="shared" si="8"/>
        <v>0.9999212539662421</v>
      </c>
      <c r="O183" s="12">
        <f t="shared" si="10"/>
        <v>4.9756496445230169E-6</v>
      </c>
    </row>
    <row r="184" spans="13:15" x14ac:dyDescent="0.2">
      <c r="M184" s="14">
        <f t="shared" si="9"/>
        <v>24.163601527497519</v>
      </c>
      <c r="N184" s="12">
        <f t="shared" si="8"/>
        <v>0.99992593583561118</v>
      </c>
      <c r="O184" s="12">
        <f t="shared" si="10"/>
        <v>4.6818693690831026E-6</v>
      </c>
    </row>
    <row r="185" spans="13:15" x14ac:dyDescent="0.2">
      <c r="M185" s="14">
        <f t="shared" si="9"/>
        <v>24.296368568857396</v>
      </c>
      <c r="N185" s="12">
        <f t="shared" si="8"/>
        <v>0.99993034113681001</v>
      </c>
      <c r="O185" s="12">
        <f t="shared" si="10"/>
        <v>4.4053011988287594E-6</v>
      </c>
    </row>
    <row r="186" spans="13:15" x14ac:dyDescent="0.2">
      <c r="M186" s="14">
        <f t="shared" si="9"/>
        <v>24.429135610217273</v>
      </c>
      <c r="N186" s="12">
        <f t="shared" si="8"/>
        <v>0.99993448608285918</v>
      </c>
      <c r="O186" s="12">
        <f t="shared" si="10"/>
        <v>4.144946049167153E-6</v>
      </c>
    </row>
    <row r="187" spans="13:15" x14ac:dyDescent="0.2">
      <c r="M187" s="14">
        <f t="shared" si="9"/>
        <v>24.561902651577149</v>
      </c>
      <c r="N187" s="12">
        <f t="shared" si="8"/>
        <v>0.99993838594502837</v>
      </c>
      <c r="O187" s="12">
        <f t="shared" si="10"/>
        <v>3.8998621691987978E-6</v>
      </c>
    </row>
    <row r="188" spans="13:15" x14ac:dyDescent="0.2">
      <c r="M188" s="14">
        <f t="shared" si="9"/>
        <v>24.694669692937026</v>
      </c>
      <c r="N188" s="12">
        <f t="shared" si="8"/>
        <v>0.99994205510692824</v>
      </c>
      <c r="O188" s="12">
        <f t="shared" si="10"/>
        <v>3.6691618998663245E-6</v>
      </c>
    </row>
    <row r="189" spans="13:15" x14ac:dyDescent="0.2">
      <c r="M189" s="14">
        <f t="shared" si="9"/>
        <v>24.827436734296903</v>
      </c>
      <c r="N189" s="12">
        <f t="shared" si="8"/>
        <v>0.99994550711553709</v>
      </c>
      <c r="O189" s="12">
        <f t="shared" si="10"/>
        <v>3.452008608850754E-6</v>
      </c>
    </row>
    <row r="190" spans="13:15" x14ac:dyDescent="0.2">
      <c r="M190" s="14">
        <f t="shared" si="9"/>
        <v>24.96020377565678</v>
      </c>
      <c r="N190" s="12">
        <f t="shared" si="8"/>
        <v>0.99994875472933598</v>
      </c>
      <c r="O190" s="12">
        <f t="shared" si="10"/>
        <v>3.2476137988846077E-6</v>
      </c>
    </row>
    <row r="191" spans="13:15" x14ac:dyDescent="0.2">
      <c r="M191" s="14">
        <f t="shared" si="9"/>
        <v>25.092970817016656</v>
      </c>
      <c r="N191" s="12">
        <f t="shared" si="8"/>
        <v>0.99995180996371102</v>
      </c>
      <c r="O191" s="12">
        <f t="shared" si="10"/>
        <v>3.0552343750489541E-6</v>
      </c>
    </row>
    <row r="192" spans="13:15" x14ac:dyDescent="0.2">
      <c r="M192" s="14">
        <f t="shared" si="9"/>
        <v>25.225737858376533</v>
      </c>
      <c r="N192" s="12">
        <f t="shared" si="8"/>
        <v>0.99995468413377753</v>
      </c>
      <c r="O192" s="12">
        <f t="shared" si="10"/>
        <v>2.8741700665024794E-6</v>
      </c>
    </row>
    <row r="193" spans="13:15" x14ac:dyDescent="0.2">
      <c r="M193" s="14">
        <f t="shared" si="9"/>
        <v>25.35850489973641</v>
      </c>
      <c r="N193" s="12">
        <f t="shared" si="8"/>
        <v>0.99995738789476651</v>
      </c>
      <c r="O193" s="12">
        <f t="shared" si="10"/>
        <v>2.7037609889868364E-6</v>
      </c>
    </row>
    <row r="194" spans="13:15" x14ac:dyDescent="0.2">
      <c r="M194" s="14">
        <f t="shared" si="9"/>
        <v>25.491271941096286</v>
      </c>
      <c r="N194" s="12">
        <f t="shared" si="8"/>
        <v>0.99995993128011418</v>
      </c>
      <c r="O194" s="12">
        <f t="shared" si="10"/>
        <v>2.5433853476641843E-6</v>
      </c>
    </row>
    <row r="195" spans="13:15" x14ac:dyDescent="0.2">
      <c r="M195" s="14">
        <f t="shared" si="9"/>
        <v>25.624038982456163</v>
      </c>
      <c r="N195" s="12">
        <f t="shared" ref="N195:N203" si="11">GAMMADIST($M195,$B$3,$B$4,TRUE)</f>
        <v>0.99996232373737914</v>
      </c>
      <c r="O195" s="12">
        <f t="shared" si="10"/>
        <v>2.3924572649658415E-6</v>
      </c>
    </row>
    <row r="196" spans="13:15" x14ac:dyDescent="0.2">
      <c r="M196" s="14">
        <f t="shared" ref="M196:M203" si="12">M195+$P$2</f>
        <v>25.75680602381604</v>
      </c>
      <c r="N196" s="12">
        <f t="shared" si="11"/>
        <v>0.99996457416211237</v>
      </c>
      <c r="O196" s="12">
        <f t="shared" si="10"/>
        <v>2.2504247332300054E-6</v>
      </c>
    </row>
    <row r="197" spans="13:15" x14ac:dyDescent="0.2">
      <c r="M197" s="14">
        <f t="shared" si="12"/>
        <v>25.889573065175917</v>
      </c>
      <c r="N197" s="12">
        <f t="shared" si="11"/>
        <v>0.99996669092979162</v>
      </c>
      <c r="O197" s="12">
        <f t="shared" si="10"/>
        <v>2.1167676792499535E-6</v>
      </c>
    </row>
    <row r="198" spans="13:15" x14ac:dyDescent="0.2">
      <c r="M198" s="14">
        <f t="shared" si="12"/>
        <v>26.022340106535793</v>
      </c>
      <c r="N198" s="12">
        <f t="shared" si="11"/>
        <v>0.99996868192593236</v>
      </c>
      <c r="O198" s="12">
        <f t="shared" si="10"/>
        <v>1.9909961407327259E-6</v>
      </c>
    </row>
    <row r="199" spans="13:15" x14ac:dyDescent="0.2">
      <c r="M199" s="14">
        <f t="shared" si="12"/>
        <v>26.15510714789567</v>
      </c>
      <c r="N199" s="12">
        <f t="shared" si="11"/>
        <v>0.99997055457447537</v>
      </c>
      <c r="O199" s="12">
        <f t="shared" si="10"/>
        <v>1.8726485430109463E-6</v>
      </c>
    </row>
    <row r="200" spans="13:15" x14ac:dyDescent="0.2">
      <c r="M200" s="14">
        <f t="shared" si="12"/>
        <v>26.287874189255547</v>
      </c>
      <c r="N200" s="12">
        <f t="shared" si="11"/>
        <v>0.99997231586454882</v>
      </c>
      <c r="O200" s="12">
        <f t="shared" si="10"/>
        <v>1.7612900734542691E-6</v>
      </c>
    </row>
    <row r="201" spans="13:15" x14ac:dyDescent="0.2">
      <c r="M201" s="14">
        <f t="shared" si="12"/>
        <v>26.420641230615423</v>
      </c>
      <c r="N201" s="12">
        <f t="shared" si="11"/>
        <v>0.99997397237569763</v>
      </c>
      <c r="O201" s="12">
        <f t="shared" si="10"/>
        <v>1.6565111488064943E-6</v>
      </c>
    </row>
    <row r="202" spans="13:15" x14ac:dyDescent="0.2">
      <c r="M202" s="14">
        <f t="shared" si="12"/>
        <v>26.5534082719753</v>
      </c>
      <c r="N202" s="12">
        <f t="shared" si="11"/>
        <v>0.99997553030166442</v>
      </c>
      <c r="O202" s="12">
        <f t="shared" si="10"/>
        <v>1.5579259667886092E-6</v>
      </c>
    </row>
    <row r="203" spans="13:15" x14ac:dyDescent="0.2">
      <c r="M203" s="14">
        <f t="shared" si="12"/>
        <v>26.686175313335177</v>
      </c>
      <c r="N203" s="12">
        <f t="shared" si="11"/>
        <v>0.99997699547280672</v>
      </c>
      <c r="O203" s="12">
        <f t="shared" si="10"/>
        <v>1.4651711423008251E-6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3"/>
  <sheetViews>
    <sheetView workbookViewId="0"/>
  </sheetViews>
  <sheetFormatPr defaultRowHeight="12.75" x14ac:dyDescent="0.2"/>
  <cols>
    <col min="1" max="2" width="9.33203125" style="3"/>
    <col min="3" max="3" width="11.5" style="3" bestFit="1" customWidth="1"/>
    <col min="4" max="4" width="9.33203125" style="3"/>
    <col min="5" max="5" width="12.5" style="3" bestFit="1" customWidth="1"/>
    <col min="6" max="13" width="9.33203125" style="3"/>
    <col min="14" max="14" width="17.1640625" style="3" customWidth="1"/>
    <col min="15" max="15" width="12.6640625" style="3" customWidth="1"/>
    <col min="16" max="16384" width="9.33203125" style="3"/>
  </cols>
  <sheetData>
    <row r="1" spans="1:16" ht="30" customHeight="1" x14ac:dyDescent="0.25">
      <c r="A1" s="2" t="s">
        <v>30</v>
      </c>
      <c r="F1" s="3" t="s">
        <v>26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16" x14ac:dyDescent="0.2">
      <c r="M2" s="14">
        <v>0</v>
      </c>
      <c r="N2" s="12"/>
      <c r="O2" s="12"/>
      <c r="P2" s="16">
        <f>E3*4/200</f>
        <v>6.980685914923683E-2</v>
      </c>
    </row>
    <row r="3" spans="1:16" x14ac:dyDescent="0.2">
      <c r="A3" s="3" t="s">
        <v>28</v>
      </c>
      <c r="B3" s="7">
        <v>1</v>
      </c>
      <c r="D3" s="3" t="s">
        <v>13</v>
      </c>
      <c r="E3" s="3">
        <f>EXP(B3+(B4/2))</f>
        <v>3.4903429574618414</v>
      </c>
      <c r="M3" s="14">
        <f>M2+$P$2</f>
        <v>6.980685914923683E-2</v>
      </c>
      <c r="N3" s="12">
        <f>LOGNORMDIST(M3,$B$3,SQRT($B$4))</f>
        <v>1.1160944144644726E-7</v>
      </c>
      <c r="O3" s="12">
        <f>N3</f>
        <v>1.1160944144644726E-7</v>
      </c>
    </row>
    <row r="4" spans="1:16" x14ac:dyDescent="0.2">
      <c r="A4" s="3" t="s">
        <v>29</v>
      </c>
      <c r="B4" s="7">
        <v>0.5</v>
      </c>
      <c r="D4" s="3" t="s">
        <v>20</v>
      </c>
      <c r="E4" s="3">
        <f>SQRT(EXP((2*B3)+B4) * (EXP(B4)-1))</f>
        <v>2.8112351311272765</v>
      </c>
      <c r="M4" s="14">
        <f t="shared" ref="M4:M67" si="0">M3+$P$2</f>
        <v>0.13961371829847366</v>
      </c>
      <c r="N4" s="12">
        <f t="shared" ref="N4:N67" si="1">LOGNORMDIST(M4,$B$3,SQRT($B$4))</f>
        <v>1.3427062401278188E-5</v>
      </c>
      <c r="O4" s="12">
        <f t="shared" ref="O4:O35" si="2">N4-N3</f>
        <v>1.3315452959831741E-5</v>
      </c>
    </row>
    <row r="5" spans="1:16" x14ac:dyDescent="0.2">
      <c r="M5" s="14">
        <f t="shared" si="0"/>
        <v>0.20942057744771048</v>
      </c>
      <c r="N5" s="12">
        <f t="shared" si="1"/>
        <v>1.4436325503078539E-4</v>
      </c>
      <c r="O5" s="12">
        <f t="shared" si="2"/>
        <v>1.3093619262950719E-4</v>
      </c>
    </row>
    <row r="6" spans="1:16" x14ac:dyDescent="0.2">
      <c r="M6" s="14">
        <f t="shared" si="0"/>
        <v>0.27922743659694732</v>
      </c>
      <c r="N6" s="12">
        <f t="shared" si="1"/>
        <v>6.4461526794842568E-4</v>
      </c>
      <c r="O6" s="12">
        <f t="shared" si="2"/>
        <v>5.0025201291764034E-4</v>
      </c>
    </row>
    <row r="7" spans="1:16" x14ac:dyDescent="0.2">
      <c r="M7" s="14">
        <f t="shared" si="0"/>
        <v>0.34903429574618416</v>
      </c>
      <c r="N7" s="12">
        <f t="shared" si="1"/>
        <v>1.8492510538596339E-3</v>
      </c>
      <c r="O7" s="12">
        <f t="shared" si="2"/>
        <v>1.2046357859112082E-3</v>
      </c>
    </row>
    <row r="8" spans="1:16" x14ac:dyDescent="0.2">
      <c r="M8" s="14">
        <f t="shared" si="0"/>
        <v>0.41884115489542101</v>
      </c>
      <c r="N8" s="12">
        <f t="shared" si="1"/>
        <v>4.0851245941385195E-3</v>
      </c>
      <c r="O8" s="12">
        <f t="shared" si="2"/>
        <v>2.2358735402788856E-3</v>
      </c>
    </row>
    <row r="9" spans="1:16" x14ac:dyDescent="0.2">
      <c r="M9" s="14">
        <f t="shared" si="0"/>
        <v>0.48864801404465785</v>
      </c>
      <c r="N9" s="12">
        <f t="shared" si="1"/>
        <v>7.6131754818888689E-3</v>
      </c>
      <c r="O9" s="12">
        <f t="shared" si="2"/>
        <v>3.5280508877503494E-3</v>
      </c>
    </row>
    <row r="10" spans="1:16" x14ac:dyDescent="0.2">
      <c r="M10" s="14">
        <f t="shared" si="0"/>
        <v>0.55845487319389464</v>
      </c>
      <c r="N10" s="12">
        <f t="shared" si="1"/>
        <v>1.2607001017889023E-2</v>
      </c>
      <c r="O10" s="12">
        <f t="shared" si="2"/>
        <v>4.9938255360001543E-3</v>
      </c>
    </row>
    <row r="11" spans="1:16" x14ac:dyDescent="0.2">
      <c r="M11" s="14">
        <f t="shared" si="0"/>
        <v>0.62826173234313143</v>
      </c>
      <c r="N11" s="12">
        <f t="shared" si="1"/>
        <v>1.915428274173326E-2</v>
      </c>
      <c r="O11" s="12">
        <f t="shared" si="2"/>
        <v>6.5472817238442366E-3</v>
      </c>
    </row>
    <row r="12" spans="1:16" x14ac:dyDescent="0.2">
      <c r="M12" s="14">
        <f t="shared" si="0"/>
        <v>0.69806859149236822</v>
      </c>
      <c r="N12" s="12">
        <f t="shared" si="1"/>
        <v>2.7269203487137197E-2</v>
      </c>
      <c r="O12" s="12">
        <f t="shared" si="2"/>
        <v>8.1149207454039377E-3</v>
      </c>
    </row>
    <row r="13" spans="1:16" x14ac:dyDescent="0.2">
      <c r="M13" s="14">
        <f t="shared" si="0"/>
        <v>0.76787545064160501</v>
      </c>
      <c r="N13" s="12">
        <f t="shared" si="1"/>
        <v>3.6908451159815059E-2</v>
      </c>
      <c r="O13" s="12">
        <f t="shared" si="2"/>
        <v>9.6392476726778614E-3</v>
      </c>
    </row>
    <row r="14" spans="1:16" x14ac:dyDescent="0.2">
      <c r="M14" s="14">
        <f t="shared" si="0"/>
        <v>0.83768230979084179</v>
      </c>
      <c r="N14" s="12">
        <f t="shared" si="1"/>
        <v>4.7986918843335571E-2</v>
      </c>
      <c r="O14" s="12">
        <f t="shared" si="2"/>
        <v>1.1078467683520513E-2</v>
      </c>
    </row>
    <row r="15" spans="1:16" x14ac:dyDescent="0.2">
      <c r="M15" s="14">
        <f t="shared" si="0"/>
        <v>0.90748916894007858</v>
      </c>
      <c r="N15" s="12">
        <f t="shared" si="1"/>
        <v>6.0391380885221418E-2</v>
      </c>
      <c r="O15" s="12">
        <f t="shared" si="2"/>
        <v>1.2404462041885847E-2</v>
      </c>
    </row>
    <row r="16" spans="1:16" x14ac:dyDescent="0.2">
      <c r="M16" s="14">
        <f t="shared" si="0"/>
        <v>0.97729602808931537</v>
      </c>
      <c r="N16" s="12">
        <f t="shared" si="1"/>
        <v>7.3991612479036767E-2</v>
      </c>
      <c r="O16" s="12">
        <f t="shared" si="2"/>
        <v>1.3600231593815348E-2</v>
      </c>
    </row>
    <row r="17" spans="13:15" x14ac:dyDescent="0.2">
      <c r="M17" s="14">
        <f t="shared" si="0"/>
        <v>1.0471028872385522</v>
      </c>
      <c r="N17" s="12">
        <f t="shared" si="1"/>
        <v>8.8649007400666516E-2</v>
      </c>
      <c r="O17" s="12">
        <f t="shared" si="2"/>
        <v>1.4657394921629749E-2</v>
      </c>
    </row>
    <row r="18" spans="13:15" x14ac:dyDescent="0.2">
      <c r="M18" s="14">
        <f t="shared" si="0"/>
        <v>1.1169097463877891</v>
      </c>
      <c r="N18" s="12">
        <f t="shared" si="1"/>
        <v>0.10422299984500777</v>
      </c>
      <c r="O18" s="12">
        <f t="shared" si="2"/>
        <v>1.5573992444341253E-2</v>
      </c>
    </row>
    <row r="19" spans="13:15" x14ac:dyDescent="0.2">
      <c r="M19" s="14">
        <f t="shared" si="0"/>
        <v>1.186716605537026</v>
      </c>
      <c r="N19" s="12">
        <f t="shared" si="1"/>
        <v>0.12057567226961528</v>
      </c>
      <c r="O19" s="12">
        <f t="shared" si="2"/>
        <v>1.6352672424607514E-2</v>
      </c>
    </row>
    <row r="20" spans="13:15" x14ac:dyDescent="0.2">
      <c r="M20" s="14">
        <f t="shared" si="0"/>
        <v>1.2565234646862629</v>
      </c>
      <c r="N20" s="12">
        <f t="shared" si="1"/>
        <v>0.13757492255501069</v>
      </c>
      <c r="O20" s="12">
        <f t="shared" si="2"/>
        <v>1.6999250285395409E-2</v>
      </c>
    </row>
    <row r="21" spans="13:15" x14ac:dyDescent="0.2">
      <c r="M21" s="14">
        <f t="shared" si="0"/>
        <v>1.3263303238354998</v>
      </c>
      <c r="N21" s="12">
        <f t="shared" si="1"/>
        <v>0.15509651948643968</v>
      </c>
      <c r="O21" s="12">
        <f t="shared" si="2"/>
        <v>1.752159693142899E-2</v>
      </c>
    </row>
    <row r="22" spans="13:15" x14ac:dyDescent="0.2">
      <c r="M22" s="14">
        <f t="shared" si="0"/>
        <v>1.3961371829847367</v>
      </c>
      <c r="N22" s="12">
        <f t="shared" si="1"/>
        <v>0.17302532055275216</v>
      </c>
      <c r="O22" s="12">
        <f t="shared" si="2"/>
        <v>1.7928801066312477E-2</v>
      </c>
    </row>
    <row r="23" spans="13:15" x14ac:dyDescent="0.2">
      <c r="M23" s="14">
        <f t="shared" si="0"/>
        <v>1.4659440421339736</v>
      </c>
      <c r="N23" s="12">
        <f t="shared" si="1"/>
        <v>0.19125587228232582</v>
      </c>
      <c r="O23" s="12">
        <f t="shared" si="2"/>
        <v>1.8230551729573663E-2</v>
      </c>
    </row>
    <row r="24" spans="13:15" x14ac:dyDescent="0.2">
      <c r="M24" s="14">
        <f t="shared" si="0"/>
        <v>1.5357509012832105</v>
      </c>
      <c r="N24" s="12">
        <f t="shared" si="1"/>
        <v>0.20969256581233617</v>
      </c>
      <c r="O24" s="12">
        <f t="shared" si="2"/>
        <v>1.8436693530010345E-2</v>
      </c>
    </row>
    <row r="25" spans="13:15" x14ac:dyDescent="0.2">
      <c r="M25" s="14">
        <f t="shared" si="0"/>
        <v>1.6055577604324474</v>
      </c>
      <c r="N25" s="12">
        <f t="shared" si="1"/>
        <v>0.22824948062236999</v>
      </c>
      <c r="O25" s="12">
        <f t="shared" si="2"/>
        <v>1.8556914810033825E-2</v>
      </c>
    </row>
    <row r="26" spans="13:15" x14ac:dyDescent="0.2">
      <c r="M26" s="14">
        <f t="shared" si="0"/>
        <v>1.6753646195816843</v>
      </c>
      <c r="N26" s="12">
        <f t="shared" si="1"/>
        <v>0.24685001719123506</v>
      </c>
      <c r="O26" s="12">
        <f t="shared" si="2"/>
        <v>1.8600536568865067E-2</v>
      </c>
    </row>
    <row r="27" spans="13:15" x14ac:dyDescent="0.2">
      <c r="M27" s="14">
        <f t="shared" si="0"/>
        <v>1.7451714787309212</v>
      </c>
      <c r="N27" s="12">
        <f t="shared" si="1"/>
        <v>0.26542639388882661</v>
      </c>
      <c r="O27" s="12">
        <f t="shared" si="2"/>
        <v>1.8576376697591546E-2</v>
      </c>
    </row>
    <row r="28" spans="13:15" x14ac:dyDescent="0.2">
      <c r="M28" s="14">
        <f t="shared" si="0"/>
        <v>1.8149783378801581</v>
      </c>
      <c r="N28" s="12">
        <f t="shared" si="1"/>
        <v>0.28391906361255298</v>
      </c>
      <c r="O28" s="12">
        <f t="shared" si="2"/>
        <v>1.8492669723726374E-2</v>
      </c>
    </row>
    <row r="29" spans="13:15" x14ac:dyDescent="0.2">
      <c r="M29" s="14">
        <f t="shared" si="0"/>
        <v>1.884785197029395</v>
      </c>
      <c r="N29" s="12">
        <f t="shared" si="1"/>
        <v>0.30227609046038029</v>
      </c>
      <c r="O29" s="12">
        <f t="shared" si="2"/>
        <v>1.8357026847827307E-2</v>
      </c>
    </row>
    <row r="30" spans="13:15" x14ac:dyDescent="0.2">
      <c r="M30" s="14">
        <f t="shared" si="0"/>
        <v>1.9545920561786319</v>
      </c>
      <c r="N30" s="12">
        <f t="shared" si="1"/>
        <v>0.32045251515956252</v>
      </c>
      <c r="O30" s="12">
        <f t="shared" si="2"/>
        <v>1.8176424699182236E-2</v>
      </c>
    </row>
    <row r="31" spans="13:15" x14ac:dyDescent="0.2">
      <c r="M31" s="14">
        <f t="shared" si="0"/>
        <v>2.0243989153278688</v>
      </c>
      <c r="N31" s="12">
        <f t="shared" si="1"/>
        <v>0.33840972925042806</v>
      </c>
      <c r="O31" s="12">
        <f t="shared" si="2"/>
        <v>1.7957214090865536E-2</v>
      </c>
    </row>
    <row r="32" spans="13:15" x14ac:dyDescent="0.2">
      <c r="M32" s="14">
        <f t="shared" si="0"/>
        <v>2.0942057744771057</v>
      </c>
      <c r="N32" s="12">
        <f t="shared" si="1"/>
        <v>0.35611487151394683</v>
      </c>
      <c r="O32" s="12">
        <f t="shared" si="2"/>
        <v>1.7705142263518769E-2</v>
      </c>
    </row>
    <row r="33" spans="13:15" x14ac:dyDescent="0.2">
      <c r="M33" s="14">
        <f t="shared" si="0"/>
        <v>2.1640126336263426</v>
      </c>
      <c r="N33" s="12">
        <f t="shared" si="1"/>
        <v>0.37354025531657348</v>
      </c>
      <c r="O33" s="12">
        <f t="shared" si="2"/>
        <v>1.7425383802626648E-2</v>
      </c>
    </row>
    <row r="34" spans="13:15" x14ac:dyDescent="0.2">
      <c r="M34" s="14">
        <f t="shared" si="0"/>
        <v>2.2338194927755795</v>
      </c>
      <c r="N34" s="12">
        <f t="shared" si="1"/>
        <v>0.39066283202249452</v>
      </c>
      <c r="O34" s="12">
        <f t="shared" si="2"/>
        <v>1.7122576705921044E-2</v>
      </c>
    </row>
    <row r="35" spans="13:15" x14ac:dyDescent="0.2">
      <c r="M35" s="14">
        <f t="shared" si="0"/>
        <v>2.3036263519248164</v>
      </c>
      <c r="N35" s="12">
        <f t="shared" si="1"/>
        <v>0.40746369307815083</v>
      </c>
      <c r="O35" s="12">
        <f t="shared" si="2"/>
        <v>1.6800861055656313E-2</v>
      </c>
    </row>
    <row r="36" spans="13:15" x14ac:dyDescent="0.2">
      <c r="M36" s="14">
        <f t="shared" si="0"/>
        <v>2.3734332110740533</v>
      </c>
      <c r="N36" s="12">
        <f t="shared" si="1"/>
        <v>0.42392761156473635</v>
      </c>
      <c r="O36" s="12">
        <f t="shared" ref="O36:O67" si="3">N36-N35</f>
        <v>1.6463918486585516E-2</v>
      </c>
    </row>
    <row r="37" spans="13:15" x14ac:dyDescent="0.2">
      <c r="M37" s="14">
        <f t="shared" si="0"/>
        <v>2.4432400702232902</v>
      </c>
      <c r="N37" s="12">
        <f t="shared" si="1"/>
        <v>0.44004262275573253</v>
      </c>
      <c r="O37" s="12">
        <f t="shared" si="3"/>
        <v>1.6115011190996176E-2</v>
      </c>
    </row>
    <row r="38" spans="13:15" x14ac:dyDescent="0.2">
      <c r="M38" s="14">
        <f t="shared" si="0"/>
        <v>2.513046929372527</v>
      </c>
      <c r="N38" s="12">
        <f t="shared" si="1"/>
        <v>0.45579964236689052</v>
      </c>
      <c r="O38" s="12">
        <f t="shared" si="3"/>
        <v>1.5757019611157996E-2</v>
      </c>
    </row>
    <row r="39" spans="13:15" x14ac:dyDescent="0.2">
      <c r="M39" s="14">
        <f t="shared" si="0"/>
        <v>2.5828537885217639</v>
      </c>
      <c r="N39" s="12">
        <f t="shared" si="1"/>
        <v>0.4711921206379156</v>
      </c>
      <c r="O39" s="12">
        <f t="shared" si="3"/>
        <v>1.5392478271025078E-2</v>
      </c>
    </row>
    <row r="40" spans="13:15" x14ac:dyDescent="0.2">
      <c r="M40" s="14">
        <f t="shared" si="0"/>
        <v>2.6526606476710008</v>
      </c>
      <c r="N40" s="12">
        <f t="shared" si="1"/>
        <v>0.48621573005715335</v>
      </c>
      <c r="O40" s="12">
        <f t="shared" si="3"/>
        <v>1.5023609419237749E-2</v>
      </c>
    </row>
    <row r="41" spans="13:15" x14ac:dyDescent="0.2">
      <c r="M41" s="14">
        <f t="shared" si="0"/>
        <v>2.7224675068202377</v>
      </c>
      <c r="N41" s="12">
        <f t="shared" si="1"/>
        <v>0.50086808437157071</v>
      </c>
      <c r="O41" s="12">
        <f t="shared" si="3"/>
        <v>1.465235431441736E-2</v>
      </c>
    </row>
    <row r="42" spans="13:15" x14ac:dyDescent="0.2">
      <c r="M42" s="14">
        <f t="shared" si="0"/>
        <v>2.7922743659694746</v>
      </c>
      <c r="N42" s="12">
        <f t="shared" si="1"/>
        <v>0.51514848646834377</v>
      </c>
      <c r="O42" s="12">
        <f t="shared" si="3"/>
        <v>1.4280402096773059E-2</v>
      </c>
    </row>
    <row r="43" spans="13:15" x14ac:dyDescent="0.2">
      <c r="M43" s="14">
        <f t="shared" si="0"/>
        <v>2.8620812251187115</v>
      </c>
      <c r="N43" s="12">
        <f t="shared" si="1"/>
        <v>0.52905770273713926</v>
      </c>
      <c r="O43" s="12">
        <f t="shared" si="3"/>
        <v>1.3909216268795488E-2</v>
      </c>
    </row>
    <row r="44" spans="13:15" x14ac:dyDescent="0.2">
      <c r="M44" s="14">
        <f t="shared" si="0"/>
        <v>2.9318880842679484</v>
      </c>
      <c r="N44" s="12">
        <f t="shared" si="1"/>
        <v>0.54259776159825068</v>
      </c>
      <c r="O44" s="12">
        <f t="shared" si="3"/>
        <v>1.3540058861111426E-2</v>
      </c>
    </row>
    <row r="45" spans="13:15" x14ac:dyDescent="0.2">
      <c r="M45" s="14">
        <f t="shared" si="0"/>
        <v>3.0016949434171853</v>
      </c>
      <c r="N45" s="12">
        <f t="shared" si="1"/>
        <v>0.55577177399240796</v>
      </c>
      <c r="O45" s="12">
        <f t="shared" si="3"/>
        <v>1.3174012394157275E-2</v>
      </c>
    </row>
    <row r="46" spans="13:15" x14ac:dyDescent="0.2">
      <c r="M46" s="14">
        <f t="shared" si="0"/>
        <v>3.0715018025664222</v>
      </c>
      <c r="N46" s="12">
        <f t="shared" si="1"/>
        <v>0.56858377375959634</v>
      </c>
      <c r="O46" s="12">
        <f t="shared" si="3"/>
        <v>1.2811999767188387E-2</v>
      </c>
    </row>
    <row r="47" spans="13:15" x14ac:dyDescent="0.2">
      <c r="M47" s="14">
        <f t="shared" si="0"/>
        <v>3.1413086617156591</v>
      </c>
      <c r="N47" s="12">
        <f t="shared" si="1"/>
        <v>0.58103857597671438</v>
      </c>
      <c r="O47" s="12">
        <f t="shared" si="3"/>
        <v>1.2454802217118033E-2</v>
      </c>
    </row>
    <row r="48" spans="13:15" x14ac:dyDescent="0.2">
      <c r="M48" s="14">
        <f t="shared" si="0"/>
        <v>3.211115520864896</v>
      </c>
      <c r="N48" s="12">
        <f t="shared" si="1"/>
        <v>0.59314165147032916</v>
      </c>
      <c r="O48" s="12">
        <f t="shared" si="3"/>
        <v>1.2103075493614779E-2</v>
      </c>
    </row>
    <row r="49" spans="13:15" x14ac:dyDescent="0.2">
      <c r="M49" s="14">
        <f t="shared" si="0"/>
        <v>3.2809223800141329</v>
      </c>
      <c r="N49" s="12">
        <f t="shared" si="1"/>
        <v>0.60489901586619865</v>
      </c>
      <c r="O49" s="12">
        <f t="shared" si="3"/>
        <v>1.1757364395869496E-2</v>
      </c>
    </row>
    <row r="50" spans="13:15" x14ac:dyDescent="0.2">
      <c r="M50" s="14">
        <f t="shared" si="0"/>
        <v>3.3507292391633698</v>
      </c>
      <c r="N50" s="12">
        <f t="shared" si="1"/>
        <v>0.61631713167830704</v>
      </c>
      <c r="O50" s="12">
        <f t="shared" si="3"/>
        <v>1.1418115812108387E-2</v>
      </c>
    </row>
    <row r="51" spans="13:15" x14ac:dyDescent="0.2">
      <c r="M51" s="14">
        <f t="shared" si="0"/>
        <v>3.4205360983126067</v>
      </c>
      <c r="N51" s="12">
        <f t="shared" si="1"/>
        <v>0.62740282207470477</v>
      </c>
      <c r="O51" s="12">
        <f t="shared" si="3"/>
        <v>1.1085690396397729E-2</v>
      </c>
    </row>
    <row r="52" spans="13:15" x14ac:dyDescent="0.2">
      <c r="M52" s="14">
        <f t="shared" si="0"/>
        <v>3.4903429574618436</v>
      </c>
      <c r="N52" s="12">
        <f t="shared" si="1"/>
        <v>0.63816319508411889</v>
      </c>
      <c r="O52" s="12">
        <f t="shared" si="3"/>
        <v>1.0760373009414126E-2</v>
      </c>
    </row>
    <row r="53" spans="13:15" x14ac:dyDescent="0.2">
      <c r="M53" s="14">
        <f t="shared" si="0"/>
        <v>3.5601498166110805</v>
      </c>
      <c r="N53" s="12">
        <f t="shared" si="1"/>
        <v>0.64860557712540956</v>
      </c>
      <c r="O53" s="12">
        <f t="shared" si="3"/>
        <v>1.0442382041290665E-2</v>
      </c>
    </row>
    <row r="54" spans="13:15" x14ac:dyDescent="0.2">
      <c r="M54" s="14">
        <f t="shared" si="0"/>
        <v>3.6299566757603174</v>
      </c>
      <c r="N54" s="12">
        <f t="shared" si="1"/>
        <v>0.65873745485120327</v>
      </c>
      <c r="O54" s="12">
        <f t="shared" si="3"/>
        <v>1.0131877725793714E-2</v>
      </c>
    </row>
    <row r="55" spans="13:15" x14ac:dyDescent="0.2">
      <c r="M55" s="14">
        <f t="shared" si="0"/>
        <v>3.6997635349095543</v>
      </c>
      <c r="N55" s="12">
        <f t="shared" si="1"/>
        <v>0.66856642439746983</v>
      </c>
      <c r="O55" s="12">
        <f t="shared" si="3"/>
        <v>9.8289695462665527E-3</v>
      </c>
    </row>
    <row r="56" spans="13:15" x14ac:dyDescent="0.2">
      <c r="M56" s="14">
        <f t="shared" si="0"/>
        <v>3.7695703940587912</v>
      </c>
      <c r="N56" s="12">
        <f t="shared" si="1"/>
        <v>0.67810014722268053</v>
      </c>
      <c r="O56" s="12">
        <f t="shared" si="3"/>
        <v>9.5337228252106998E-3</v>
      </c>
    </row>
    <row r="57" spans="13:15" x14ac:dyDescent="0.2">
      <c r="M57" s="14">
        <f t="shared" si="0"/>
        <v>3.8393772532080281</v>
      </c>
      <c r="N57" s="12">
        <f t="shared" si="1"/>
        <v>0.68734631180387085</v>
      </c>
      <c r="O57" s="12">
        <f t="shared" si="3"/>
        <v>9.2461645811903193E-3</v>
      </c>
    </row>
    <row r="58" spans="13:15" x14ac:dyDescent="0.2">
      <c r="M58" s="14">
        <f t="shared" si="0"/>
        <v>3.909184112357265</v>
      </c>
      <c r="N58" s="12">
        <f t="shared" si="1"/>
        <v>0.69631260053288846</v>
      </c>
      <c r="O58" s="12">
        <f t="shared" si="3"/>
        <v>8.966288729017613E-3</v>
      </c>
    </row>
    <row r="59" spans="13:15" x14ac:dyDescent="0.2">
      <c r="M59" s="14">
        <f t="shared" si="0"/>
        <v>3.9789909715065019</v>
      </c>
      <c r="N59" s="12">
        <f t="shared" si="1"/>
        <v>0.70500666122487221</v>
      </c>
      <c r="O59" s="12">
        <f t="shared" si="3"/>
        <v>8.6940606919837515E-3</v>
      </c>
    </row>
    <row r="60" spans="13:15" x14ac:dyDescent="0.2">
      <c r="M60" s="14">
        <f t="shared" si="0"/>
        <v>4.0487978306557384</v>
      </c>
      <c r="N60" s="12">
        <f t="shared" si="1"/>
        <v>0.71343608271309877</v>
      </c>
      <c r="O60" s="12">
        <f t="shared" si="3"/>
        <v>8.4294214882265628E-3</v>
      </c>
    </row>
    <row r="61" spans="13:15" x14ac:dyDescent="0.2">
      <c r="M61" s="14">
        <f t="shared" si="0"/>
        <v>4.1186046898049753</v>
      </c>
      <c r="N61" s="12">
        <f t="shared" si="1"/>
        <v>0.72160837406028855</v>
      </c>
      <c r="O61" s="12">
        <f t="shared" si="3"/>
        <v>8.1722913471897751E-3</v>
      </c>
    </row>
    <row r="62" spans="13:15" x14ac:dyDescent="0.2">
      <c r="M62" s="14">
        <f t="shared" si="0"/>
        <v>4.1884115489542122</v>
      </c>
      <c r="N62" s="12">
        <f t="shared" si="1"/>
        <v>0.72953094696680354</v>
      </c>
      <c r="O62" s="12">
        <f t="shared" si="3"/>
        <v>7.9225729065149908E-3</v>
      </c>
    </row>
    <row r="63" spans="13:15" x14ac:dyDescent="0.2">
      <c r="M63" s="14">
        <f t="shared" si="0"/>
        <v>4.2582184081034491</v>
      </c>
      <c r="N63" s="12">
        <f t="shared" si="1"/>
        <v>0.73721110100139819</v>
      </c>
      <c r="O63" s="12">
        <f t="shared" si="3"/>
        <v>7.6801540345946551E-3</v>
      </c>
    </row>
    <row r="64" spans="13:15" x14ac:dyDescent="0.2">
      <c r="M64" s="14">
        <f t="shared" si="0"/>
        <v>4.328025267252686</v>
      </c>
      <c r="N64" s="12">
        <f t="shared" si="1"/>
        <v>0.74465601132075654</v>
      </c>
      <c r="O64" s="12">
        <f t="shared" si="3"/>
        <v>7.4449103193583444E-3</v>
      </c>
    </row>
    <row r="65" spans="13:15" x14ac:dyDescent="0.2">
      <c r="M65" s="14">
        <f t="shared" si="0"/>
        <v>4.3978321264019229</v>
      </c>
      <c r="N65" s="12">
        <f t="shared" si="1"/>
        <v>0.75187271858042215</v>
      </c>
      <c r="O65" s="12">
        <f t="shared" si="3"/>
        <v>7.2167072596656112E-3</v>
      </c>
    </row>
    <row r="66" spans="13:15" x14ac:dyDescent="0.2">
      <c r="M66" s="14">
        <f t="shared" si="0"/>
        <v>4.4676389855511598</v>
      </c>
      <c r="N66" s="12">
        <f t="shared" si="1"/>
        <v>0.75886812077229393</v>
      </c>
      <c r="O66" s="12">
        <f t="shared" si="3"/>
        <v>6.9954021918717801E-3</v>
      </c>
    </row>
    <row r="67" spans="13:15" x14ac:dyDescent="0.2">
      <c r="M67" s="14">
        <f t="shared" si="0"/>
        <v>4.5374458447003967</v>
      </c>
      <c r="N67" s="12">
        <f t="shared" si="1"/>
        <v>0.76564896675300409</v>
      </c>
      <c r="O67" s="12">
        <f t="shared" si="3"/>
        <v>6.7808459807101595E-3</v>
      </c>
    </row>
    <row r="68" spans="13:15" x14ac:dyDescent="0.2">
      <c r="M68" s="14">
        <f t="shared" ref="M68:M131" si="4">M67+$P$2</f>
        <v>4.6072527038496336</v>
      </c>
      <c r="N68" s="12">
        <f t="shared" ref="N68:N131" si="5">LOGNORMDIST(M68,$B$3,SQRT($B$4))</f>
        <v>0.77222185125355047</v>
      </c>
      <c r="O68" s="12">
        <f t="shared" ref="O68:O99" si="6">N68-N67</f>
        <v>6.5728845005463832E-3</v>
      </c>
    </row>
    <row r="69" spans="13:15" x14ac:dyDescent="0.2">
      <c r="M69" s="14">
        <f t="shared" si="4"/>
        <v>4.6770595629988705</v>
      </c>
      <c r="N69" s="12">
        <f t="shared" si="5"/>
        <v>0.77859321118384361</v>
      </c>
      <c r="O69" s="12">
        <f t="shared" si="6"/>
        <v>6.3713599302931412E-3</v>
      </c>
    </row>
    <row r="70" spans="13:15" x14ac:dyDescent="0.2">
      <c r="M70" s="14">
        <f t="shared" si="4"/>
        <v>4.7468664221481074</v>
      </c>
      <c r="N70" s="12">
        <f t="shared" si="5"/>
        <v>0.7847693230666275</v>
      </c>
      <c r="O70" s="12">
        <f t="shared" si="6"/>
        <v>6.1761118827838857E-3</v>
      </c>
    </row>
    <row r="71" spans="13:15" x14ac:dyDescent="0.2">
      <c r="M71" s="14">
        <f t="shared" si="4"/>
        <v>4.8166732812973443</v>
      </c>
      <c r="N71" s="12">
        <f t="shared" si="5"/>
        <v>0.79075630145380216</v>
      </c>
      <c r="O71" s="12">
        <f t="shared" si="6"/>
        <v>5.9869783871746574E-3</v>
      </c>
    </row>
    <row r="72" spans="13:15" x14ac:dyDescent="0.2">
      <c r="M72" s="14">
        <f t="shared" si="4"/>
        <v>4.8864801404465812</v>
      </c>
      <c r="N72" s="12">
        <f t="shared" si="5"/>
        <v>0.79656009819474727</v>
      </c>
      <c r="O72" s="12">
        <f t="shared" si="6"/>
        <v>5.8037967409451108E-3</v>
      </c>
    </row>
    <row r="73" spans="13:15" x14ac:dyDescent="0.2">
      <c r="M73" s="14">
        <f t="shared" si="4"/>
        <v>4.9562869995958181</v>
      </c>
      <c r="N73" s="12">
        <f t="shared" si="5"/>
        <v>0.80218650244102752</v>
      </c>
      <c r="O73" s="12">
        <f t="shared" si="6"/>
        <v>5.6264042462802477E-3</v>
      </c>
    </row>
    <row r="74" spans="13:15" x14ac:dyDescent="0.2">
      <c r="M74" s="14">
        <f t="shared" si="4"/>
        <v>5.026093858745055</v>
      </c>
      <c r="N74" s="12">
        <f t="shared" si="5"/>
        <v>0.80764114128504749</v>
      </c>
      <c r="O74" s="12">
        <f t="shared" si="6"/>
        <v>5.4546388440199767E-3</v>
      </c>
    </row>
    <row r="75" spans="13:15" x14ac:dyDescent="0.2">
      <c r="M75" s="14">
        <f t="shared" si="4"/>
        <v>5.0959007178942919</v>
      </c>
      <c r="N75" s="12">
        <f t="shared" si="5"/>
        <v>0.81292948094196771</v>
      </c>
      <c r="O75" s="12">
        <f t="shared" si="6"/>
        <v>5.2883396569202157E-3</v>
      </c>
    </row>
    <row r="76" spans="13:15" x14ac:dyDescent="0.2">
      <c r="M76" s="14">
        <f t="shared" si="4"/>
        <v>5.1657075770435288</v>
      </c>
      <c r="N76" s="12">
        <f t="shared" si="5"/>
        <v>0.81805682839467719</v>
      </c>
      <c r="O76" s="12">
        <f t="shared" si="6"/>
        <v>5.1273474527094853E-3</v>
      </c>
    </row>
    <row r="77" spans="13:15" x14ac:dyDescent="0.2">
      <c r="M77" s="14">
        <f t="shared" si="4"/>
        <v>5.2355144361927657</v>
      </c>
      <c r="N77" s="12">
        <f t="shared" si="5"/>
        <v>0.82302833343093817</v>
      </c>
      <c r="O77" s="12">
        <f t="shared" si="6"/>
        <v>4.9715050362609814E-3</v>
      </c>
    </row>
    <row r="78" spans="13:15" x14ac:dyDescent="0.2">
      <c r="M78" s="14">
        <f t="shared" si="4"/>
        <v>5.3053212953420026</v>
      </c>
      <c r="N78" s="12">
        <f t="shared" si="5"/>
        <v>0.82784899101014109</v>
      </c>
      <c r="O78" s="12">
        <f t="shared" si="6"/>
        <v>4.8206575792029138E-3</v>
      </c>
    </row>
    <row r="79" spans="13:15" x14ac:dyDescent="0.2">
      <c r="M79" s="14">
        <f t="shared" si="4"/>
        <v>5.3751281544912395</v>
      </c>
      <c r="N79" s="12">
        <f t="shared" si="5"/>
        <v>0.83252364390449618</v>
      </c>
      <c r="O79" s="12">
        <f t="shared" si="6"/>
        <v>4.6746528943550913E-3</v>
      </c>
    </row>
    <row r="80" spans="13:15" x14ac:dyDescent="0.2">
      <c r="M80" s="14">
        <f t="shared" si="4"/>
        <v>5.4449350136404764</v>
      </c>
      <c r="N80" s="12">
        <f t="shared" si="5"/>
        <v>0.83705698556608576</v>
      </c>
      <c r="O80" s="12">
        <f t="shared" si="6"/>
        <v>4.533341661589585E-3</v>
      </c>
    </row>
    <row r="81" spans="13:15" x14ac:dyDescent="0.2">
      <c r="M81" s="14">
        <f t="shared" si="4"/>
        <v>5.5147418727897133</v>
      </c>
      <c r="N81" s="12">
        <f t="shared" si="5"/>
        <v>0.84145356317705389</v>
      </c>
      <c r="O81" s="12">
        <f t="shared" si="6"/>
        <v>4.3965776109681221E-3</v>
      </c>
    </row>
    <row r="82" spans="13:15" x14ac:dyDescent="0.2">
      <c r="M82" s="14">
        <f t="shared" si="4"/>
        <v>5.5845487319389502</v>
      </c>
      <c r="N82" s="12">
        <f t="shared" si="5"/>
        <v>0.84571778084542992</v>
      </c>
      <c r="O82" s="12">
        <f t="shared" si="6"/>
        <v>4.2642176683760358E-3</v>
      </c>
    </row>
    <row r="83" spans="13:15" x14ac:dyDescent="0.2">
      <c r="M83" s="14">
        <f t="shared" si="4"/>
        <v>5.6543555910881871</v>
      </c>
      <c r="N83" s="12">
        <f t="shared" si="5"/>
        <v>0.84985390291371521</v>
      </c>
      <c r="O83" s="12">
        <f t="shared" si="6"/>
        <v>4.1361220682852862E-3</v>
      </c>
    </row>
    <row r="84" spans="13:15" x14ac:dyDescent="0.2">
      <c r="M84" s="14">
        <f t="shared" si="4"/>
        <v>5.724162450237424</v>
      </c>
      <c r="N84" s="12">
        <f t="shared" si="5"/>
        <v>0.85386605735148202</v>
      </c>
      <c r="O84" s="12">
        <f t="shared" si="6"/>
        <v>4.0121544377668128E-3</v>
      </c>
    </row>
    <row r="85" spans="13:15" x14ac:dyDescent="0.2">
      <c r="M85" s="14">
        <f t="shared" si="4"/>
        <v>5.7939693093866609</v>
      </c>
      <c r="N85" s="12">
        <f t="shared" si="5"/>
        <v>0.85775823920689853</v>
      </c>
      <c r="O85" s="12">
        <f t="shared" si="6"/>
        <v>3.89218185541651E-3</v>
      </c>
    </row>
    <row r="86" spans="13:15" x14ac:dyDescent="0.2">
      <c r="M86" s="14">
        <f t="shared" si="4"/>
        <v>5.8637761685358978</v>
      </c>
      <c r="N86" s="12">
        <f t="shared" si="5"/>
        <v>0.86153431409533976</v>
      </c>
      <c r="O86" s="12">
        <f t="shared" si="6"/>
        <v>3.7760748884412276E-3</v>
      </c>
    </row>
    <row r="87" spans="13:15" x14ac:dyDescent="0.2">
      <c r="M87" s="14">
        <f t="shared" si="4"/>
        <v>5.9335830276851347</v>
      </c>
      <c r="N87" s="12">
        <f t="shared" si="5"/>
        <v>0.86519802170613169</v>
      </c>
      <c r="O87" s="12">
        <f t="shared" si="6"/>
        <v>3.6637076107919331E-3</v>
      </c>
    </row>
    <row r="88" spans="13:15" x14ac:dyDescent="0.2">
      <c r="M88" s="14">
        <f t="shared" si="4"/>
        <v>6.0033898868343716</v>
      </c>
      <c r="N88" s="12">
        <f t="shared" si="5"/>
        <v>0.86875297931103723</v>
      </c>
      <c r="O88" s="12">
        <f t="shared" si="6"/>
        <v>3.5549576049055398E-3</v>
      </c>
    </row>
    <row r="89" spans="13:15" x14ac:dyDescent="0.2">
      <c r="M89" s="14">
        <f t="shared" si="4"/>
        <v>6.0731967459836085</v>
      </c>
      <c r="N89" s="12">
        <f t="shared" si="5"/>
        <v>0.87220268526035505</v>
      </c>
      <c r="O89" s="12">
        <f t="shared" si="6"/>
        <v>3.4497059493178162E-3</v>
      </c>
    </row>
    <row r="90" spans="13:15" x14ac:dyDescent="0.2">
      <c r="M90" s="14">
        <f t="shared" si="4"/>
        <v>6.1430036051328454</v>
      </c>
      <c r="N90" s="12">
        <f t="shared" si="5"/>
        <v>0.87555052245451781</v>
      </c>
      <c r="O90" s="12">
        <f t="shared" si="6"/>
        <v>3.3478371941627616E-3</v>
      </c>
    </row>
    <row r="91" spans="13:15" x14ac:dyDescent="0.2">
      <c r="M91" s="14">
        <f t="shared" si="4"/>
        <v>6.2128104642820823</v>
      </c>
      <c r="N91" s="12">
        <f t="shared" si="5"/>
        <v>0.87879976178085184</v>
      </c>
      <c r="O91" s="12">
        <f t="shared" si="6"/>
        <v>3.2492393263340302E-3</v>
      </c>
    </row>
    <row r="92" spans="13:15" x14ac:dyDescent="0.2">
      <c r="M92" s="14">
        <f t="shared" si="4"/>
        <v>6.2826173234313192</v>
      </c>
      <c r="N92" s="12">
        <f t="shared" si="5"/>
        <v>0.88195356550673221</v>
      </c>
      <c r="O92" s="12">
        <f t="shared" si="6"/>
        <v>3.1538037258803664E-3</v>
      </c>
    </row>
    <row r="93" spans="13:15" x14ac:dyDescent="0.2">
      <c r="M93" s="14">
        <f t="shared" si="4"/>
        <v>6.3524241825805561</v>
      </c>
      <c r="N93" s="12">
        <f t="shared" si="5"/>
        <v>0.88501499062175837</v>
      </c>
      <c r="O93" s="12">
        <f t="shared" si="6"/>
        <v>3.0614251150261618E-3</v>
      </c>
    </row>
    <row r="94" spans="13:15" x14ac:dyDescent="0.2">
      <c r="M94" s="14">
        <f t="shared" si="4"/>
        <v>6.422231041729793</v>
      </c>
      <c r="N94" s="12">
        <f t="shared" si="5"/>
        <v>0.88798699212280041</v>
      </c>
      <c r="O94" s="12">
        <f t="shared" si="6"/>
        <v>2.9720015010420431E-3</v>
      </c>
    </row>
    <row r="95" spans="13:15" x14ac:dyDescent="0.2">
      <c r="M95" s="14">
        <f t="shared" si="4"/>
        <v>6.4920379008790299</v>
      </c>
      <c r="N95" s="12">
        <f t="shared" si="5"/>
        <v>0.89087242623684448</v>
      </c>
      <c r="O95" s="12">
        <f t="shared" si="6"/>
        <v>2.885434114044072E-3</v>
      </c>
    </row>
    <row r="96" spans="13:15" x14ac:dyDescent="0.2">
      <c r="M96" s="14">
        <f t="shared" si="4"/>
        <v>6.5618447600282668</v>
      </c>
      <c r="N96" s="12">
        <f t="shared" si="5"/>
        <v>0.89367405357752183</v>
      </c>
      <c r="O96" s="12">
        <f t="shared" si="6"/>
        <v>2.8016273406773484E-3</v>
      </c>
    </row>
    <row r="97" spans="13:15" x14ac:dyDescent="0.2">
      <c r="M97" s="14">
        <f t="shared" si="4"/>
        <v>6.6316516191775037</v>
      </c>
      <c r="N97" s="12">
        <f t="shared" si="5"/>
        <v>0.89639454223203441</v>
      </c>
      <c r="O97" s="12">
        <f t="shared" si="6"/>
        <v>2.7204886545125762E-3</v>
      </c>
    </row>
    <row r="98" spans="13:15" x14ac:dyDescent="0.2">
      <c r="M98" s="14">
        <f t="shared" si="4"/>
        <v>6.7014584783267406</v>
      </c>
      <c r="N98" s="12">
        <f t="shared" si="5"/>
        <v>0.8990364707759283</v>
      </c>
      <c r="O98" s="12">
        <f t="shared" si="6"/>
        <v>2.64192854389389E-3</v>
      </c>
    </row>
    <row r="99" spans="13:15" x14ac:dyDescent="0.2">
      <c r="M99" s="14">
        <f t="shared" si="4"/>
        <v>6.7712653374759775</v>
      </c>
      <c r="N99" s="12">
        <f t="shared" si="5"/>
        <v>0.90160233121380573</v>
      </c>
      <c r="O99" s="12">
        <f t="shared" si="6"/>
        <v>2.5658604378774319E-3</v>
      </c>
    </row>
    <row r="100" spans="13:15" x14ac:dyDescent="0.2">
      <c r="M100" s="14">
        <f t="shared" si="4"/>
        <v>6.8410721966252144</v>
      </c>
      <c r="N100" s="12">
        <f t="shared" si="5"/>
        <v>0.90409453184462729</v>
      </c>
      <c r="O100" s="12">
        <f>N100-N99</f>
        <v>2.4922006308215616E-3</v>
      </c>
    </row>
    <row r="101" spans="13:15" x14ac:dyDescent="0.2">
      <c r="M101" s="14">
        <f t="shared" si="4"/>
        <v>6.9108790557744513</v>
      </c>
      <c r="N101" s="12">
        <f t="shared" si="5"/>
        <v>0.9065154000507416</v>
      </c>
      <c r="O101" s="12">
        <f>N101-N100</f>
        <v>2.4208682061143127E-3</v>
      </c>
    </row>
    <row r="102" spans="13:15" x14ac:dyDescent="0.2">
      <c r="M102" s="14">
        <f t="shared" si="4"/>
        <v>6.9806859149236882</v>
      </c>
      <c r="N102" s="12">
        <f t="shared" si="5"/>
        <v>0.90886718501020891</v>
      </c>
      <c r="O102" s="12">
        <f>N102-N101</f>
        <v>2.3517849594673068E-3</v>
      </c>
    </row>
    <row r="103" spans="13:15" x14ac:dyDescent="0.2">
      <c r="M103" s="14">
        <f t="shared" si="4"/>
        <v>7.0504927740729251</v>
      </c>
      <c r="N103" s="12">
        <f t="shared" si="5"/>
        <v>0.91115206033234664</v>
      </c>
      <c r="O103" s="12">
        <f t="shared" ref="O103:O166" si="7">N103-N102</f>
        <v>2.2848753221377249E-3</v>
      </c>
    </row>
    <row r="104" spans="13:15" x14ac:dyDescent="0.2">
      <c r="M104" s="14">
        <f t="shared" si="4"/>
        <v>7.120299633222162</v>
      </c>
      <c r="N104" s="12">
        <f t="shared" si="5"/>
        <v>0.91337212661674716</v>
      </c>
      <c r="O104" s="12">
        <f t="shared" si="7"/>
        <v>2.2200662844005237E-3</v>
      </c>
    </row>
    <row r="105" spans="13:15" x14ac:dyDescent="0.2">
      <c r="M105" s="14">
        <f t="shared" si="4"/>
        <v>7.1901064923713989</v>
      </c>
      <c r="N105" s="12">
        <f t="shared" si="5"/>
        <v>0.91552941393628295</v>
      </c>
      <c r="O105" s="12">
        <f t="shared" si="7"/>
        <v>2.1572873195357944E-3</v>
      </c>
    </row>
    <row r="106" spans="13:15" x14ac:dyDescent="0.2">
      <c r="M106" s="14">
        <f t="shared" si="4"/>
        <v>7.2599133515206358</v>
      </c>
      <c r="N106" s="12">
        <f t="shared" si="5"/>
        <v>0.91762588424485581</v>
      </c>
      <c r="O106" s="12">
        <f t="shared" si="7"/>
        <v>2.0964703085728509E-3</v>
      </c>
    </row>
    <row r="107" spans="13:15" x14ac:dyDescent="0.2">
      <c r="M107" s="14">
        <f t="shared" si="4"/>
        <v>7.3297202106698727</v>
      </c>
      <c r="N107" s="12">
        <f t="shared" si="5"/>
        <v>0.91966343371083381</v>
      </c>
      <c r="O107" s="12">
        <f t="shared" si="7"/>
        <v>2.0375494659780058E-3</v>
      </c>
    </row>
    <row r="108" spans="13:15" x14ac:dyDescent="0.2">
      <c r="M108" s="14">
        <f t="shared" si="4"/>
        <v>7.3995270698191096</v>
      </c>
      <c r="N108" s="12">
        <f t="shared" si="5"/>
        <v>0.92164389497729493</v>
      </c>
      <c r="O108" s="12">
        <f t="shared" si="7"/>
        <v>1.9804612664611199E-3</v>
      </c>
    </row>
    <row r="109" spans="13:15" x14ac:dyDescent="0.2">
      <c r="M109" s="14">
        <f t="shared" si="4"/>
        <v>7.4693339289683465</v>
      </c>
      <c r="N109" s="12">
        <f t="shared" si="5"/>
        <v>0.92356903935032808</v>
      </c>
      <c r="O109" s="12">
        <f t="shared" si="7"/>
        <v>1.9251443730331497E-3</v>
      </c>
    </row>
    <row r="110" spans="13:15" x14ac:dyDescent="0.2">
      <c r="M110" s="14">
        <f t="shared" si="4"/>
        <v>7.5391407881175834</v>
      </c>
      <c r="N110" s="12">
        <f t="shared" si="5"/>
        <v>0.92544057891676068</v>
      </c>
      <c r="O110" s="12">
        <f t="shared" si="7"/>
        <v>1.8715395664326007E-3</v>
      </c>
    </row>
    <row r="111" spans="13:15" x14ac:dyDescent="0.2">
      <c r="M111" s="14">
        <f t="shared" si="4"/>
        <v>7.6089476472668203</v>
      </c>
      <c r="N111" s="12">
        <f t="shared" si="5"/>
        <v>0.92726016859277438</v>
      </c>
      <c r="O111" s="12">
        <f t="shared" si="7"/>
        <v>1.8195896760136998E-3</v>
      </c>
    </row>
    <row r="112" spans="13:15" x14ac:dyDescent="0.2">
      <c r="M112" s="14">
        <f t="shared" si="4"/>
        <v>7.6787545064160572</v>
      </c>
      <c r="N112" s="12">
        <f t="shared" si="5"/>
        <v>0.92902940810494361</v>
      </c>
      <c r="O112" s="12">
        <f t="shared" si="7"/>
        <v>1.7692395121692295E-3</v>
      </c>
    </row>
    <row r="113" spans="13:15" x14ac:dyDescent="0.2">
      <c r="M113" s="14">
        <f t="shared" si="4"/>
        <v>7.7485613655652941</v>
      </c>
      <c r="N113" s="12">
        <f t="shared" si="5"/>
        <v>0.93074984390529103</v>
      </c>
      <c r="O113" s="12">
        <f t="shared" si="7"/>
        <v>1.7204358003474196E-3</v>
      </c>
    </row>
    <row r="114" spans="13:15" x14ac:dyDescent="0.2">
      <c r="M114" s="14">
        <f t="shared" si="4"/>
        <v>7.818368224714531</v>
      </c>
      <c r="N114" s="12">
        <f t="shared" si="5"/>
        <v>0.93242297102199756</v>
      </c>
      <c r="O114" s="12">
        <f t="shared" si="7"/>
        <v>1.6731271167065298E-3</v>
      </c>
    </row>
    <row r="115" spans="13:15" x14ac:dyDescent="0.2">
      <c r="M115" s="14">
        <f t="shared" si="4"/>
        <v>7.8881750838637679</v>
      </c>
      <c r="N115" s="12">
        <f t="shared" si="5"/>
        <v>0.93405023484743455</v>
      </c>
      <c r="O115" s="12">
        <f t="shared" si="7"/>
        <v>1.6272638254369864E-3</v>
      </c>
    </row>
    <row r="116" spans="13:15" x14ac:dyDescent="0.2">
      <c r="M116" s="14">
        <f t="shared" si="4"/>
        <v>7.9579819430130048</v>
      </c>
      <c r="N116" s="12">
        <f t="shared" si="5"/>
        <v>0.93563303286520594</v>
      </c>
      <c r="O116" s="12">
        <f t="shared" si="7"/>
        <v>1.5827980177713918E-3</v>
      </c>
    </row>
    <row r="117" spans="13:15" x14ac:dyDescent="0.2">
      <c r="M117" s="14">
        <f t="shared" si="4"/>
        <v>8.0277888021622417</v>
      </c>
      <c r="N117" s="12">
        <f t="shared" si="5"/>
        <v>0.93717271631790067</v>
      </c>
      <c r="O117" s="12">
        <f t="shared" si="7"/>
        <v>1.5396834526947289E-3</v>
      </c>
    </row>
    <row r="118" spans="13:15" x14ac:dyDescent="0.2">
      <c r="M118" s="14">
        <f t="shared" si="4"/>
        <v>8.0975956613114786</v>
      </c>
      <c r="N118" s="12">
        <f t="shared" si="5"/>
        <v>0.93867059181725365</v>
      </c>
      <c r="O118" s="12">
        <f t="shared" si="7"/>
        <v>1.4978754993529853E-3</v>
      </c>
    </row>
    <row r="119" spans="13:15" x14ac:dyDescent="0.2">
      <c r="M119" s="14">
        <f t="shared" si="4"/>
        <v>8.1674025204607155</v>
      </c>
      <c r="N119" s="12">
        <f t="shared" si="5"/>
        <v>0.94012792289841296</v>
      </c>
      <c r="O119" s="12">
        <f t="shared" si="7"/>
        <v>1.4573310811593077E-3</v>
      </c>
    </row>
    <row r="120" spans="13:15" x14ac:dyDescent="0.2">
      <c r="M120" s="14">
        <f t="shared" si="4"/>
        <v>8.2372093796099524</v>
      </c>
      <c r="N120" s="12">
        <f t="shared" si="5"/>
        <v>0.94154593151999666</v>
      </c>
      <c r="O120" s="12">
        <f t="shared" si="7"/>
        <v>1.4180086215836996E-3</v>
      </c>
    </row>
    <row r="121" spans="13:15" x14ac:dyDescent="0.2">
      <c r="M121" s="14">
        <f t="shared" si="4"/>
        <v>8.3070162387591893</v>
      </c>
      <c r="N121" s="12">
        <f t="shared" si="5"/>
        <v>0.94292579951160782</v>
      </c>
      <c r="O121" s="12">
        <f t="shared" si="7"/>
        <v>1.3798679916111611E-3</v>
      </c>
    </row>
    <row r="122" spans="13:15" x14ac:dyDescent="0.2">
      <c r="M122" s="14">
        <f t="shared" si="4"/>
        <v>8.3768230979084262</v>
      </c>
      <c r="N122" s="12">
        <f t="shared" si="5"/>
        <v>0.94426866997045489</v>
      </c>
      <c r="O122" s="12">
        <f t="shared" si="7"/>
        <v>1.3428704588470675E-3</v>
      </c>
    </row>
    <row r="123" spans="13:15" x14ac:dyDescent="0.2">
      <c r="M123" s="14">
        <f t="shared" si="4"/>
        <v>8.4466299570576631</v>
      </c>
      <c r="N123" s="12">
        <f t="shared" si="5"/>
        <v>0.94557564860869869</v>
      </c>
      <c r="O123" s="12">
        <f t="shared" si="7"/>
        <v>1.3069786382438053E-3</v>
      </c>
    </row>
    <row r="124" spans="13:15" x14ac:dyDescent="0.2">
      <c r="M124" s="14">
        <f t="shared" si="4"/>
        <v>8.5164368162069</v>
      </c>
      <c r="N124" s="12">
        <f t="shared" si="5"/>
        <v>0.94684780505312338</v>
      </c>
      <c r="O124" s="12">
        <f t="shared" si="7"/>
        <v>1.272156444424688E-3</v>
      </c>
    </row>
    <row r="125" spans="13:15" x14ac:dyDescent="0.2">
      <c r="M125" s="14">
        <f t="shared" si="4"/>
        <v>8.5862436753561369</v>
      </c>
      <c r="N125" s="12">
        <f t="shared" si="5"/>
        <v>0.94808617409869289</v>
      </c>
      <c r="O125" s="12">
        <f t="shared" si="7"/>
        <v>1.2383690455695096E-3</v>
      </c>
    </row>
    <row r="126" spans="13:15" x14ac:dyDescent="0.2">
      <c r="M126" s="14">
        <f t="shared" si="4"/>
        <v>8.6560505345053738</v>
      </c>
      <c r="N126" s="12">
        <f t="shared" si="5"/>
        <v>0.94929175691752543</v>
      </c>
      <c r="O126" s="12">
        <f t="shared" si="7"/>
        <v>1.2055828188325401E-3</v>
      </c>
    </row>
    <row r="127" spans="13:15" x14ac:dyDescent="0.2">
      <c r="M127" s="14">
        <f t="shared" si="4"/>
        <v>8.7258573936546107</v>
      </c>
      <c r="N127" s="12">
        <f t="shared" si="5"/>
        <v>0.9504655222247852</v>
      </c>
      <c r="O127" s="12">
        <f t="shared" si="7"/>
        <v>1.1737653072597665E-3</v>
      </c>
    </row>
    <row r="128" spans="13:15" x14ac:dyDescent="0.2">
      <c r="M128" s="14">
        <f t="shared" si="4"/>
        <v>8.7956642528038476</v>
      </c>
      <c r="N128" s="12">
        <f t="shared" si="5"/>
        <v>0.95160840740295005</v>
      </c>
      <c r="O128" s="12">
        <f t="shared" si="7"/>
        <v>1.1428851781648541E-3</v>
      </c>
    </row>
    <row r="129" spans="13:15" x14ac:dyDescent="0.2">
      <c r="M129" s="14">
        <f t="shared" si="4"/>
        <v>8.8654711119530845</v>
      </c>
      <c r="N129" s="12">
        <f t="shared" si="5"/>
        <v>0.95272131958588346</v>
      </c>
      <c r="O129" s="12">
        <f t="shared" si="7"/>
        <v>1.1129121829334121E-3</v>
      </c>
    </row>
    <row r="130" spans="13:15" x14ac:dyDescent="0.2">
      <c r="M130" s="14">
        <f t="shared" si="4"/>
        <v>8.9352779711023214</v>
      </c>
      <c r="N130" s="12">
        <f t="shared" si="5"/>
        <v>0.95380513670409617</v>
      </c>
      <c r="O130" s="12">
        <f t="shared" si="7"/>
        <v>1.0838171182127043E-3</v>
      </c>
    </row>
    <row r="131" spans="13:15" x14ac:dyDescent="0.2">
      <c r="M131" s="14">
        <f t="shared" si="4"/>
        <v>9.0050848302515583</v>
      </c>
      <c r="N131" s="12">
        <f t="shared" si="5"/>
        <v>0.95486070849255045</v>
      </c>
      <c r="O131" s="12">
        <f t="shared" si="7"/>
        <v>1.0555717884542792E-3</v>
      </c>
    </row>
    <row r="132" spans="13:15" x14ac:dyDescent="0.2">
      <c r="M132" s="14">
        <f t="shared" ref="M132:M195" si="8">M131+$P$2</f>
        <v>9.0748916894007952</v>
      </c>
      <c r="N132" s="12">
        <f t="shared" ref="N132:N195" si="9">LOGNORMDIST(M132,$B$3,SQRT($B$4))</f>
        <v>0.95588885746231678</v>
      </c>
      <c r="O132" s="12">
        <f t="shared" si="7"/>
        <v>1.0281489697663293E-3</v>
      </c>
    </row>
    <row r="133" spans="13:15" x14ac:dyDescent="0.2">
      <c r="M133" s="14">
        <f t="shared" si="8"/>
        <v>9.1446985485500321</v>
      </c>
      <c r="N133" s="12">
        <f t="shared" si="9"/>
        <v>0.95689037983735892</v>
      </c>
      <c r="O133" s="12">
        <f t="shared" si="7"/>
        <v>1.0015223750421409E-3</v>
      </c>
    </row>
    <row r="134" spans="13:15" x14ac:dyDescent="0.2">
      <c r="M134" s="14">
        <f t="shared" si="8"/>
        <v>9.214505407699269</v>
      </c>
      <c r="N134" s="12">
        <f t="shared" si="9"/>
        <v>0.9578660464576827</v>
      </c>
      <c r="O134" s="12">
        <f t="shared" si="7"/>
        <v>9.7566662032377849E-4</v>
      </c>
    </row>
    <row r="135" spans="13:15" x14ac:dyDescent="0.2">
      <c r="M135" s="14">
        <f t="shared" si="8"/>
        <v>9.2843122668485059</v>
      </c>
      <c r="N135" s="12">
        <f t="shared" si="9"/>
        <v>0.95881660365004706</v>
      </c>
      <c r="O135" s="12">
        <f t="shared" si="7"/>
        <v>9.505571923643652E-4</v>
      </c>
    </row>
    <row r="136" spans="13:15" x14ac:dyDescent="0.2">
      <c r="M136" s="14">
        <f t="shared" si="8"/>
        <v>9.3541191259977428</v>
      </c>
      <c r="N136" s="12">
        <f t="shared" si="9"/>
        <v>0.95974277406739927</v>
      </c>
      <c r="O136" s="12">
        <f t="shared" si="7"/>
        <v>9.2617041735221228E-4</v>
      </c>
    </row>
    <row r="137" spans="13:15" x14ac:dyDescent="0.2">
      <c r="M137" s="14">
        <f t="shared" si="8"/>
        <v>9.4239259851469797</v>
      </c>
      <c r="N137" s="12">
        <f t="shared" si="9"/>
        <v>0.96064525749815788</v>
      </c>
      <c r="O137" s="12">
        <f t="shared" si="7"/>
        <v>9.0248343075860493E-4</v>
      </c>
    </row>
    <row r="138" spans="13:15" x14ac:dyDescent="0.2">
      <c r="M138" s="14">
        <f t="shared" si="8"/>
        <v>9.4937328442962166</v>
      </c>
      <c r="N138" s="12">
        <f t="shared" si="9"/>
        <v>0.96152473164643137</v>
      </c>
      <c r="O138" s="12">
        <f t="shared" si="7"/>
        <v>8.7947414827349579E-4</v>
      </c>
    </row>
    <row r="139" spans="13:15" x14ac:dyDescent="0.2">
      <c r="M139" s="14">
        <f t="shared" si="8"/>
        <v>9.5635397034454535</v>
      </c>
      <c r="N139" s="12">
        <f t="shared" si="9"/>
        <v>0.96238185288422551</v>
      </c>
      <c r="O139" s="12">
        <f t="shared" si="7"/>
        <v>8.5712123779413396E-4</v>
      </c>
    </row>
    <row r="140" spans="13:15" x14ac:dyDescent="0.2">
      <c r="M140" s="14">
        <f t="shared" si="8"/>
        <v>9.6333465625946904</v>
      </c>
      <c r="N140" s="12">
        <f t="shared" si="9"/>
        <v>0.96321725697665561</v>
      </c>
      <c r="O140" s="12">
        <f t="shared" si="7"/>
        <v>8.3540409243010316E-4</v>
      </c>
    </row>
    <row r="141" spans="13:15" x14ac:dyDescent="0.2">
      <c r="M141" s="14">
        <f t="shared" si="8"/>
        <v>9.7031534217439273</v>
      </c>
      <c r="N141" s="12">
        <f t="shared" si="9"/>
        <v>0.96403155978114707</v>
      </c>
      <c r="O141" s="12">
        <f t="shared" si="7"/>
        <v>8.1430280449146242E-4</v>
      </c>
    </row>
    <row r="142" spans="13:15" x14ac:dyDescent="0.2">
      <c r="M142" s="14">
        <f t="shared" si="8"/>
        <v>9.7729602808931642</v>
      </c>
      <c r="N142" s="12">
        <f t="shared" si="9"/>
        <v>0.9648253579215742</v>
      </c>
      <c r="O142" s="12">
        <f t="shared" si="7"/>
        <v>7.937981404271266E-4</v>
      </c>
    </row>
    <row r="143" spans="13:15" x14ac:dyDescent="0.2">
      <c r="M143" s="14">
        <f t="shared" si="8"/>
        <v>9.8427671400424011</v>
      </c>
      <c r="N143" s="12">
        <f t="shared" si="9"/>
        <v>0.96559922943825305</v>
      </c>
      <c r="O143" s="12">
        <f t="shared" si="7"/>
        <v>7.738715166788479E-4</v>
      </c>
    </row>
    <row r="144" spans="13:15" x14ac:dyDescent="0.2">
      <c r="M144" s="14">
        <f t="shared" si="8"/>
        <v>9.912573999191638</v>
      </c>
      <c r="N144" s="12">
        <f t="shared" si="9"/>
        <v>0.96635373441467276</v>
      </c>
      <c r="O144" s="12">
        <f t="shared" si="7"/>
        <v>7.5450497641971204E-4</v>
      </c>
    </row>
    <row r="145" spans="13:15" x14ac:dyDescent="0.2">
      <c r="M145" s="14">
        <f t="shared" si="8"/>
        <v>9.9823808583408749</v>
      </c>
      <c r="N145" s="12">
        <f t="shared" si="9"/>
        <v>0.96708941558182104</v>
      </c>
      <c r="O145" s="12">
        <f t="shared" si="7"/>
        <v>7.3568116714828324E-4</v>
      </c>
    </row>
    <row r="146" spans="13:15" x14ac:dyDescent="0.2">
      <c r="M146" s="14">
        <f t="shared" si="8"/>
        <v>10.052187717490112</v>
      </c>
      <c r="N146" s="12">
        <f t="shared" si="9"/>
        <v>0.96780679890092458</v>
      </c>
      <c r="O146" s="12">
        <f t="shared" si="7"/>
        <v>7.1738331910353725E-4</v>
      </c>
    </row>
    <row r="147" spans="13:15" x14ac:dyDescent="0.2">
      <c r="M147" s="14">
        <f t="shared" si="8"/>
        <v>10.121994576639349</v>
      </c>
      <c r="N147" s="12">
        <f t="shared" si="9"/>
        <v>0.96850639412540096</v>
      </c>
      <c r="O147" s="12">
        <f t="shared" si="7"/>
        <v>6.9959522447637923E-4</v>
      </c>
    </row>
    <row r="148" spans="13:15" x14ac:dyDescent="0.2">
      <c r="M148" s="14">
        <f t="shared" si="8"/>
        <v>10.191801435788586</v>
      </c>
      <c r="N148" s="12">
        <f t="shared" si="9"/>
        <v>0.96918869534278629</v>
      </c>
      <c r="O148" s="12">
        <f t="shared" si="7"/>
        <v>6.8230121738532823E-4</v>
      </c>
    </row>
    <row r="149" spans="13:15" x14ac:dyDescent="0.2">
      <c r="M149" s="14">
        <f t="shared" si="8"/>
        <v>10.261608294937822</v>
      </c>
      <c r="N149" s="12">
        <f t="shared" si="9"/>
        <v>0.96985418149737623</v>
      </c>
      <c r="O149" s="12">
        <f t="shared" si="7"/>
        <v>6.6548615458994487E-4</v>
      </c>
    </row>
    <row r="150" spans="13:15" x14ac:dyDescent="0.2">
      <c r="M150" s="14">
        <f t="shared" si="8"/>
        <v>10.331415154087059</v>
      </c>
      <c r="N150" s="12">
        <f t="shared" si="9"/>
        <v>0.97050331689429403</v>
      </c>
      <c r="O150" s="12">
        <f t="shared" si="7"/>
        <v>6.4913539691779931E-4</v>
      </c>
    </row>
    <row r="151" spans="13:15" x14ac:dyDescent="0.2">
      <c r="M151" s="14">
        <f t="shared" si="8"/>
        <v>10.401222013236296</v>
      </c>
      <c r="N151" s="12">
        <f t="shared" si="9"/>
        <v>0.97113655168566737</v>
      </c>
      <c r="O151" s="12">
        <f t="shared" si="7"/>
        <v>6.3323479137333827E-4</v>
      </c>
    </row>
    <row r="152" spans="13:15" x14ac:dyDescent="0.2">
      <c r="M152" s="14">
        <f t="shared" si="8"/>
        <v>10.471028872385533</v>
      </c>
      <c r="N152" s="12">
        <f t="shared" si="9"/>
        <v>0.97175432233957726</v>
      </c>
      <c r="O152" s="12">
        <f t="shared" si="7"/>
        <v>6.1777065390988817E-4</v>
      </c>
    </row>
    <row r="153" spans="13:15" x14ac:dyDescent="0.2">
      <c r="M153" s="14">
        <f t="shared" si="8"/>
        <v>10.54083573153477</v>
      </c>
      <c r="N153" s="12">
        <f t="shared" si="9"/>
        <v>0.97235705209241285</v>
      </c>
      <c r="O153" s="12">
        <f t="shared" si="7"/>
        <v>6.0272975283559571E-4</v>
      </c>
    </row>
    <row r="154" spans="13:15" x14ac:dyDescent="0.2">
      <c r="M154" s="14">
        <f t="shared" si="8"/>
        <v>10.610642590684007</v>
      </c>
      <c r="N154" s="12">
        <f t="shared" si="9"/>
        <v>0.97294515138524607</v>
      </c>
      <c r="O154" s="12">
        <f t="shared" si="7"/>
        <v>5.8809929283321072E-4</v>
      </c>
    </row>
    <row r="155" spans="13:15" x14ac:dyDescent="0.2">
      <c r="M155" s="14">
        <f t="shared" si="8"/>
        <v>10.680449449833244</v>
      </c>
      <c r="N155" s="12">
        <f t="shared" si="9"/>
        <v>0.97351901828481435</v>
      </c>
      <c r="O155" s="12">
        <f t="shared" si="7"/>
        <v>5.7386689956828718E-4</v>
      </c>
    </row>
    <row r="156" spans="13:15" x14ac:dyDescent="0.2">
      <c r="M156" s="14">
        <f t="shared" si="8"/>
        <v>10.750256308982481</v>
      </c>
      <c r="N156" s="12">
        <f t="shared" si="9"/>
        <v>0.97407903888968084</v>
      </c>
      <c r="O156" s="12">
        <f t="shared" si="7"/>
        <v>5.6002060486648464E-4</v>
      </c>
    </row>
    <row r="157" spans="13:15" x14ac:dyDescent="0.2">
      <c r="M157" s="14">
        <f t="shared" si="8"/>
        <v>10.820063168131718</v>
      </c>
      <c r="N157" s="12">
        <f t="shared" si="9"/>
        <v>0.97462558772211716</v>
      </c>
      <c r="O157" s="12">
        <f t="shared" si="7"/>
        <v>5.4654883243632213E-4</v>
      </c>
    </row>
    <row r="158" spans="13:15" x14ac:dyDescent="0.2">
      <c r="M158" s="14">
        <f t="shared" si="8"/>
        <v>10.889870027280955</v>
      </c>
      <c r="N158" s="12">
        <f t="shared" si="9"/>
        <v>0.97515902810623611</v>
      </c>
      <c r="O158" s="12">
        <f t="shared" si="7"/>
        <v>5.33440384118955E-4</v>
      </c>
    </row>
    <row r="159" spans="13:15" x14ac:dyDescent="0.2">
      <c r="M159" s="14">
        <f t="shared" si="8"/>
        <v>10.959676886430191</v>
      </c>
      <c r="N159" s="12">
        <f t="shared" si="9"/>
        <v>0.97567971253288088</v>
      </c>
      <c r="O159" s="12">
        <f t="shared" si="7"/>
        <v>5.2068442664476855E-4</v>
      </c>
    </row>
    <row r="160" spans="13:15" x14ac:dyDescent="0.2">
      <c r="M160" s="14">
        <f t="shared" si="8"/>
        <v>11.029483745579428</v>
      </c>
      <c r="N160" s="12">
        <f t="shared" si="9"/>
        <v>0.97618798301175713</v>
      </c>
      <c r="O160" s="12">
        <f t="shared" si="7"/>
        <v>5.0827047887624932E-4</v>
      </c>
    </row>
    <row r="161" spans="13:15" x14ac:dyDescent="0.2">
      <c r="M161" s="14">
        <f t="shared" si="8"/>
        <v>11.099290604728665</v>
      </c>
      <c r="N161" s="12">
        <f t="shared" si="9"/>
        <v>0.97668417141127861</v>
      </c>
      <c r="O161" s="12">
        <f t="shared" si="7"/>
        <v>4.9618839952147997E-4</v>
      </c>
    </row>
    <row r="162" spans="13:15" x14ac:dyDescent="0.2">
      <c r="M162" s="14">
        <f t="shared" si="8"/>
        <v>11.169097463877902</v>
      </c>
      <c r="N162" s="12">
        <f t="shared" si="9"/>
        <v>0.97716859978657722</v>
      </c>
      <c r="O162" s="12">
        <f t="shared" si="7"/>
        <v>4.8442837529860672E-4</v>
      </c>
    </row>
    <row r="163" spans="13:15" x14ac:dyDescent="0.2">
      <c r="M163" s="14">
        <f t="shared" si="8"/>
        <v>11.238904323027139</v>
      </c>
      <c r="N163" s="12">
        <f t="shared" si="9"/>
        <v>0.97764158069611218</v>
      </c>
      <c r="O163" s="12">
        <f t="shared" si="7"/>
        <v>4.7298090953495908E-4</v>
      </c>
    </row>
    <row r="164" spans="13:15" x14ac:dyDescent="0.2">
      <c r="M164" s="14">
        <f t="shared" si="8"/>
        <v>11.308711182176376</v>
      </c>
      <c r="N164" s="12">
        <f t="shared" si="9"/>
        <v>0.97810341750729635</v>
      </c>
      <c r="O164" s="12">
        <f t="shared" si="7"/>
        <v>4.6183681118416864E-4</v>
      </c>
    </row>
    <row r="165" spans="13:15" x14ac:dyDescent="0.2">
      <c r="M165" s="14">
        <f t="shared" si="8"/>
        <v>11.378518041325613</v>
      </c>
      <c r="N165" s="12">
        <f t="shared" si="9"/>
        <v>0.97855440469154265</v>
      </c>
      <c r="O165" s="12">
        <f t="shared" si="7"/>
        <v>4.5098718424629869E-4</v>
      </c>
    </row>
    <row r="166" spans="13:15" x14ac:dyDescent="0.2">
      <c r="M166" s="14">
        <f t="shared" si="8"/>
        <v>11.44832490047485</v>
      </c>
      <c r="N166" s="12">
        <f t="shared" si="9"/>
        <v>0.97899482810911709</v>
      </c>
      <c r="O166" s="12">
        <f t="shared" si="7"/>
        <v>4.4042341757444259E-4</v>
      </c>
    </row>
    <row r="167" spans="13:15" x14ac:dyDescent="0.2">
      <c r="M167" s="14">
        <f t="shared" si="8"/>
        <v>11.518131759624087</v>
      </c>
      <c r="N167" s="12">
        <f t="shared" si="9"/>
        <v>0.979424965284172</v>
      </c>
      <c r="O167" s="12">
        <f t="shared" ref="O167:O202" si="10">N167-N166</f>
        <v>4.3013717505491211E-4</v>
      </c>
    </row>
    <row r="168" spans="13:15" x14ac:dyDescent="0.2">
      <c r="M168" s="14">
        <f t="shared" si="8"/>
        <v>11.587938618773324</v>
      </c>
      <c r="N168" s="12">
        <f t="shared" si="9"/>
        <v>0.97984508567031692</v>
      </c>
      <c r="O168" s="12">
        <f t="shared" si="10"/>
        <v>4.2012038614491765E-4</v>
      </c>
    </row>
    <row r="169" spans="13:15" x14ac:dyDescent="0.2">
      <c r="M169" s="14">
        <f t="shared" si="8"/>
        <v>11.65774547792256</v>
      </c>
      <c r="N169" s="12">
        <f t="shared" si="9"/>
        <v>0.98025545090707233</v>
      </c>
      <c r="O169" s="12">
        <f t="shared" si="10"/>
        <v>4.103652367554167E-4</v>
      </c>
    </row>
    <row r="170" spans="13:15" x14ac:dyDescent="0.2">
      <c r="M170" s="14">
        <f t="shared" si="8"/>
        <v>11.727552337071797</v>
      </c>
      <c r="N170" s="12">
        <f t="shared" si="9"/>
        <v>0.98065631506753959</v>
      </c>
      <c r="O170" s="12">
        <f t="shared" si="10"/>
        <v>4.0086416046725137E-4</v>
      </c>
    </row>
    <row r="171" spans="13:15" x14ac:dyDescent="0.2">
      <c r="M171" s="14">
        <f t="shared" si="8"/>
        <v>11.797359196221034</v>
      </c>
      <c r="N171" s="12">
        <f t="shared" si="9"/>
        <v>0.98104792489760417</v>
      </c>
      <c r="O171" s="12">
        <f t="shared" si="10"/>
        <v>3.9160983006458761E-4</v>
      </c>
    </row>
    <row r="172" spans="13:15" x14ac:dyDescent="0.2">
      <c r="M172" s="14">
        <f t="shared" si="8"/>
        <v>11.867166055370271</v>
      </c>
      <c r="N172" s="12">
        <f t="shared" si="9"/>
        <v>0.98143052004698073</v>
      </c>
      <c r="O172" s="12">
        <f t="shared" si="10"/>
        <v>3.8259514937655226E-4</v>
      </c>
    </row>
    <row r="173" spans="13:15" x14ac:dyDescent="0.2">
      <c r="M173" s="14">
        <f t="shared" si="8"/>
        <v>11.936972914519508</v>
      </c>
      <c r="N173" s="12">
        <f t="shared" si="9"/>
        <v>0.98180433329239691</v>
      </c>
      <c r="O173" s="12">
        <f t="shared" si="10"/>
        <v>3.7381324541618799E-4</v>
      </c>
    </row>
    <row r="174" spans="13:15" x14ac:dyDescent="0.2">
      <c r="M174" s="14">
        <f t="shared" si="8"/>
        <v>12.006779773668745</v>
      </c>
      <c r="N174" s="12">
        <f t="shared" si="9"/>
        <v>0.98216959075319687</v>
      </c>
      <c r="O174" s="12">
        <f t="shared" si="10"/>
        <v>3.6525746079996146E-4</v>
      </c>
    </row>
    <row r="175" spans="13:15" x14ac:dyDescent="0.2">
      <c r="M175" s="14">
        <f t="shared" si="8"/>
        <v>12.076586632817982</v>
      </c>
      <c r="N175" s="12">
        <f t="shared" si="9"/>
        <v>0.98252651209964337</v>
      </c>
      <c r="O175" s="12">
        <f t="shared" si="10"/>
        <v>3.5692134644649265E-4</v>
      </c>
    </row>
    <row r="176" spans="13:15" x14ac:dyDescent="0.2">
      <c r="M176" s="14">
        <f t="shared" si="8"/>
        <v>12.146393491967219</v>
      </c>
      <c r="N176" s="12">
        <f t="shared" si="9"/>
        <v>0.98287531075417611</v>
      </c>
      <c r="O176" s="12">
        <f t="shared" si="10"/>
        <v>3.4879865453274483E-4</v>
      </c>
    </row>
    <row r="177" spans="13:15" x14ac:dyDescent="0.2">
      <c r="M177" s="14">
        <f t="shared" si="8"/>
        <v>12.216200351116456</v>
      </c>
      <c r="N177" s="12">
        <f t="shared" si="9"/>
        <v>0.98321619408588545</v>
      </c>
      <c r="O177" s="12">
        <f t="shared" si="10"/>
        <v>3.4088333170934071E-4</v>
      </c>
    </row>
    <row r="178" spans="13:15" x14ac:dyDescent="0.2">
      <c r="M178" s="14">
        <f t="shared" si="8"/>
        <v>12.286007210265693</v>
      </c>
      <c r="N178" s="12">
        <f t="shared" si="9"/>
        <v>0.98354936359844092</v>
      </c>
      <c r="O178" s="12">
        <f t="shared" si="10"/>
        <v>3.3316951255546456E-4</v>
      </c>
    </row>
    <row r="179" spans="13:15" x14ac:dyDescent="0.2">
      <c r="M179" s="14">
        <f t="shared" si="8"/>
        <v>12.355814069414929</v>
      </c>
      <c r="N179" s="12">
        <f t="shared" si="9"/>
        <v>0.98387501511171249</v>
      </c>
      <c r="O179" s="12">
        <f t="shared" si="10"/>
        <v>3.2565151327157427E-4</v>
      </c>
    </row>
    <row r="180" spans="13:15" x14ac:dyDescent="0.2">
      <c r="M180" s="14">
        <f t="shared" si="8"/>
        <v>12.425620928564166</v>
      </c>
      <c r="N180" s="12">
        <f t="shared" si="9"/>
        <v>0.98419333893730809</v>
      </c>
      <c r="O180" s="12">
        <f t="shared" si="10"/>
        <v>3.1832382559560113E-4</v>
      </c>
    </row>
    <row r="181" spans="13:15" x14ac:dyDescent="0.2">
      <c r="M181" s="14">
        <f t="shared" si="8"/>
        <v>12.495427787713403</v>
      </c>
      <c r="N181" s="12">
        <f t="shared" si="9"/>
        <v>0.98450452004824729</v>
      </c>
      <c r="O181" s="12">
        <f t="shared" si="10"/>
        <v>3.1118111093919598E-4</v>
      </c>
    </row>
    <row r="182" spans="13:15" x14ac:dyDescent="0.2">
      <c r="M182" s="14">
        <f t="shared" si="8"/>
        <v>12.56523464686264</v>
      </c>
      <c r="N182" s="12">
        <f t="shared" si="9"/>
        <v>0.98480873824297799</v>
      </c>
      <c r="O182" s="12">
        <f t="shared" si="10"/>
        <v>3.0421819473069878E-4</v>
      </c>
    </row>
    <row r="183" spans="13:15" x14ac:dyDescent="0.2">
      <c r="M183" s="14">
        <f t="shared" si="8"/>
        <v>12.635041506011877</v>
      </c>
      <c r="N183" s="12">
        <f t="shared" si="9"/>
        <v>0.98510616830393893</v>
      </c>
      <c r="O183" s="12">
        <f t="shared" si="10"/>
        <v>2.9743006096094593E-4</v>
      </c>
    </row>
    <row r="184" spans="13:15" x14ac:dyDescent="0.2">
      <c r="M184" s="14">
        <f t="shared" si="8"/>
        <v>12.704848365161114</v>
      </c>
      <c r="N184" s="12">
        <f t="shared" si="9"/>
        <v>0.98539698015086263</v>
      </c>
      <c r="O184" s="12">
        <f t="shared" si="10"/>
        <v>2.9081184692369977E-4</v>
      </c>
    </row>
    <row r="185" spans="13:15" x14ac:dyDescent="0.2">
      <c r="M185" s="14">
        <f t="shared" si="8"/>
        <v>12.774655224310351</v>
      </c>
      <c r="N185" s="12">
        <f t="shared" si="9"/>
        <v>0.98568133898900268</v>
      </c>
      <c r="O185" s="12">
        <f t="shared" si="10"/>
        <v>2.8435883814004193E-4</v>
      </c>
    </row>
    <row r="186" spans="13:15" x14ac:dyDescent="0.2">
      <c r="M186" s="14">
        <f t="shared" si="8"/>
        <v>12.844462083459588</v>
      </c>
      <c r="N186" s="12">
        <f t="shared" si="9"/>
        <v>0.9859594054524683</v>
      </c>
      <c r="O186" s="12">
        <f t="shared" si="10"/>
        <v>2.7806646346562047E-4</v>
      </c>
    </row>
    <row r="187" spans="13:15" x14ac:dyDescent="0.2">
      <c r="M187" s="14">
        <f t="shared" si="8"/>
        <v>12.914268942608825</v>
      </c>
      <c r="N187" s="12">
        <f t="shared" si="9"/>
        <v>0.98623133574283639</v>
      </c>
      <c r="O187" s="12">
        <f t="shared" si="10"/>
        <v>2.7193029036809424E-4</v>
      </c>
    </row>
    <row r="188" spans="13:15" x14ac:dyDescent="0.2">
      <c r="M188" s="14">
        <f t="shared" si="8"/>
        <v>12.984075801758062</v>
      </c>
      <c r="N188" s="12">
        <f t="shared" si="9"/>
        <v>0.98649728176320972</v>
      </c>
      <c r="O188" s="12">
        <f t="shared" si="10"/>
        <v>2.6594602037333104E-4</v>
      </c>
    </row>
    <row r="189" spans="13:15" x14ac:dyDescent="0.2">
      <c r="M189" s="14">
        <f t="shared" si="8"/>
        <v>13.053882660907298</v>
      </c>
      <c r="N189" s="12">
        <f t="shared" si="9"/>
        <v>0.98675739124788009</v>
      </c>
      <c r="O189" s="12">
        <f t="shared" si="10"/>
        <v>2.6010948467036776E-4</v>
      </c>
    </row>
    <row r="190" spans="13:15" x14ac:dyDescent="0.2">
      <c r="M190" s="14">
        <f t="shared" si="8"/>
        <v>13.123689520056535</v>
      </c>
      <c r="N190" s="12">
        <f t="shared" si="9"/>
        <v>0.98701180788775056</v>
      </c>
      <c r="O190" s="12">
        <f t="shared" si="10"/>
        <v>2.5441663987046947E-4</v>
      </c>
    </row>
    <row r="191" spans="13:15" x14ac:dyDescent="0.2">
      <c r="M191" s="14">
        <f t="shared" si="8"/>
        <v>13.193496379205772</v>
      </c>
      <c r="N191" s="12">
        <f t="shared" si="9"/>
        <v>0.98726067145166785</v>
      </c>
      <c r="O191" s="12">
        <f t="shared" si="10"/>
        <v>2.4886356391728981E-4</v>
      </c>
    </row>
    <row r="192" spans="13:15" x14ac:dyDescent="0.2">
      <c r="M192" s="14">
        <f t="shared" si="8"/>
        <v>13.263303238355009</v>
      </c>
      <c r="N192" s="12">
        <f t="shared" si="9"/>
        <v>0.98750411790380399</v>
      </c>
      <c r="O192" s="12">
        <f t="shared" si="10"/>
        <v>2.4344645213614236E-4</v>
      </c>
    </row>
    <row r="193" spans="13:15" x14ac:dyDescent="0.2">
      <c r="M193" s="14">
        <f t="shared" si="8"/>
        <v>13.333110097504246</v>
      </c>
      <c r="N193" s="12">
        <f t="shared" si="9"/>
        <v>0.98774227951722915</v>
      </c>
      <c r="O193" s="12">
        <f t="shared" si="10"/>
        <v>2.3816161342515851E-4</v>
      </c>
    </row>
    <row r="194" spans="13:15" x14ac:dyDescent="0.2">
      <c r="M194" s="14">
        <f t="shared" si="8"/>
        <v>13.402916956653483</v>
      </c>
      <c r="N194" s="12">
        <f t="shared" si="9"/>
        <v>0.98797528498380549</v>
      </c>
      <c r="O194" s="12">
        <f t="shared" si="10"/>
        <v>2.3300546657634147E-4</v>
      </c>
    </row>
    <row r="195" spans="13:15" x14ac:dyDescent="0.2">
      <c r="M195" s="14">
        <f t="shared" si="8"/>
        <v>13.47272381580272</v>
      </c>
      <c r="N195" s="12">
        <f t="shared" si="9"/>
        <v>0.98820325952053056</v>
      </c>
      <c r="O195" s="12">
        <f t="shared" si="10"/>
        <v>2.2797453672507295E-4</v>
      </c>
    </row>
    <row r="196" spans="13:15" x14ac:dyDescent="0.2">
      <c r="M196" s="14">
        <f t="shared" ref="M196:M202" si="11">M195+$P$2</f>
        <v>13.542530674951957</v>
      </c>
      <c r="N196" s="12">
        <f t="shared" ref="N196:N202" si="12">LOGNORMDIST(M196,$B$3,SQRT($B$4))</f>
        <v>0.98842632497245442</v>
      </c>
      <c r="O196" s="12">
        <f t="shared" si="10"/>
        <v>2.2306545192385396E-4</v>
      </c>
    </row>
    <row r="197" spans="13:15" x14ac:dyDescent="0.2">
      <c r="M197" s="14">
        <f t="shared" si="11"/>
        <v>13.612337534101194</v>
      </c>
      <c r="N197" s="12">
        <f t="shared" si="12"/>
        <v>0.98864459991228737</v>
      </c>
      <c r="O197" s="12">
        <f t="shared" si="10"/>
        <v>2.1827493983295199E-4</v>
      </c>
    </row>
    <row r="198" spans="13:15" x14ac:dyDescent="0.2">
      <c r="M198" s="14">
        <f t="shared" si="11"/>
        <v>13.682144393250431</v>
      </c>
      <c r="N198" s="12">
        <f t="shared" si="12"/>
        <v>0.98885819973681433</v>
      </c>
      <c r="O198" s="12">
        <f t="shared" si="10"/>
        <v>2.1359982452695547E-4</v>
      </c>
    </row>
    <row r="199" spans="13:15" x14ac:dyDescent="0.2">
      <c r="M199" s="14">
        <f t="shared" si="11"/>
        <v>13.751951252399667</v>
      </c>
      <c r="N199" s="12">
        <f t="shared" si="12"/>
        <v>0.98906723676022357</v>
      </c>
      <c r="O199" s="12">
        <f t="shared" si="10"/>
        <v>2.0903702340924202E-4</v>
      </c>
    </row>
    <row r="200" spans="13:15" x14ac:dyDescent="0.2">
      <c r="M200" s="14">
        <f t="shared" si="11"/>
        <v>13.821758111548904</v>
      </c>
      <c r="N200" s="12">
        <f t="shared" si="12"/>
        <v>0.98927182030445859</v>
      </c>
      <c r="O200" s="12">
        <f t="shared" si="10"/>
        <v>2.0458354423502634E-4</v>
      </c>
    </row>
    <row r="201" spans="13:15" x14ac:dyDescent="0.2">
      <c r="M201" s="14">
        <f t="shared" si="11"/>
        <v>13.891564970698141</v>
      </c>
      <c r="N201" s="12">
        <f t="shared" si="12"/>
        <v>0.98947205678669325</v>
      </c>
      <c r="O201" s="12">
        <f t="shared" si="10"/>
        <v>2.0023648223466139E-4</v>
      </c>
    </row>
    <row r="202" spans="13:15" x14ac:dyDescent="0.2">
      <c r="M202" s="14">
        <f t="shared" si="11"/>
        <v>13.961371829847378</v>
      </c>
      <c r="N202" s="12">
        <f t="shared" si="12"/>
        <v>0.98966804980402856</v>
      </c>
      <c r="O202" s="12">
        <f t="shared" si="10"/>
        <v>1.9599301733530528E-4</v>
      </c>
    </row>
    <row r="203" spans="13:15" x14ac:dyDescent="0.2">
      <c r="O203" s="12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3"/>
  <sheetViews>
    <sheetView workbookViewId="0"/>
  </sheetViews>
  <sheetFormatPr defaultRowHeight="12.75" x14ac:dyDescent="0.2"/>
  <cols>
    <col min="1" max="13" width="9.33203125" style="3"/>
    <col min="14" max="14" width="15.6640625" style="3" customWidth="1"/>
    <col min="15" max="15" width="12.1640625" style="3" customWidth="1"/>
    <col min="16" max="16384" width="9.33203125" style="3"/>
  </cols>
  <sheetData>
    <row r="1" spans="1:16" ht="33.75" customHeight="1" x14ac:dyDescent="0.25">
      <c r="A1" s="2" t="s">
        <v>25</v>
      </c>
      <c r="F1" s="3" t="s">
        <v>27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16" x14ac:dyDescent="0.2">
      <c r="M2" s="14">
        <v>0</v>
      </c>
      <c r="N2" s="12">
        <f>EXPONDIST(M2,1/$B$3, TRUE)</f>
        <v>0</v>
      </c>
      <c r="O2" s="12">
        <v>0</v>
      </c>
      <c r="P2" s="16">
        <f>GAMMAINV(0.99,1,B3)/200</f>
        <v>2.3025850929940455E-2</v>
      </c>
    </row>
    <row r="3" spans="1:16" x14ac:dyDescent="0.2">
      <c r="A3" s="3" t="s">
        <v>13</v>
      </c>
      <c r="B3" s="7">
        <v>1</v>
      </c>
      <c r="D3" s="3" t="s">
        <v>13</v>
      </c>
      <c r="E3" s="3">
        <f>B3</f>
        <v>1</v>
      </c>
      <c r="M3" s="14">
        <f>M2+$P$2</f>
        <v>2.3025850929940455E-2</v>
      </c>
      <c r="N3" s="12">
        <f t="shared" ref="N3:N66" si="0">EXPONDIST(M3,1/$B$3, TRUE)</f>
        <v>2.2762779044189312E-2</v>
      </c>
      <c r="O3" s="12">
        <f t="shared" ref="O3:O34" si="1">N3-N2</f>
        <v>2.2762779044189312E-2</v>
      </c>
    </row>
    <row r="4" spans="1:16" x14ac:dyDescent="0.2">
      <c r="D4" s="3" t="s">
        <v>20</v>
      </c>
      <c r="E4" s="3">
        <f>B3</f>
        <v>1</v>
      </c>
      <c r="M4" s="14">
        <f t="shared" ref="M4:M67" si="2">M3+$P$2</f>
        <v>4.605170185988091E-2</v>
      </c>
      <c r="N4" s="12">
        <f t="shared" si="0"/>
        <v>4.5007413978564045E-2</v>
      </c>
      <c r="O4" s="12">
        <f t="shared" si="1"/>
        <v>2.2244634934374733E-2</v>
      </c>
    </row>
    <row r="5" spans="1:16" x14ac:dyDescent="0.2">
      <c r="M5" s="14">
        <f t="shared" si="2"/>
        <v>6.9077552789821361E-2</v>
      </c>
      <c r="N5" s="12">
        <f t="shared" si="0"/>
        <v>6.6745699203008949E-2</v>
      </c>
      <c r="O5" s="12">
        <f t="shared" si="1"/>
        <v>2.1738285224444903E-2</v>
      </c>
    </row>
    <row r="6" spans="1:16" x14ac:dyDescent="0.2">
      <c r="M6" s="14">
        <f t="shared" si="2"/>
        <v>9.210340371976182E-2</v>
      </c>
      <c r="N6" s="12">
        <f t="shared" si="0"/>
        <v>8.798916064409025E-2</v>
      </c>
      <c r="O6" s="12">
        <f t="shared" si="1"/>
        <v>2.1243461441081302E-2</v>
      </c>
    </row>
    <row r="7" spans="1:16" x14ac:dyDescent="0.2">
      <c r="M7" s="14">
        <f t="shared" si="2"/>
        <v>0.11512925464970228</v>
      </c>
      <c r="N7" s="12">
        <f t="shared" si="0"/>
        <v>0.10874906186625447</v>
      </c>
      <c r="O7" s="12">
        <f t="shared" si="1"/>
        <v>2.0759901222164215E-2</v>
      </c>
    </row>
    <row r="8" spans="1:16" x14ac:dyDescent="0.2">
      <c r="M8" s="14">
        <f t="shared" si="2"/>
        <v>0.13815510557964272</v>
      </c>
      <c r="N8" s="12">
        <f t="shared" si="0"/>
        <v>0.12903641004391936</v>
      </c>
      <c r="O8" s="12">
        <f t="shared" si="1"/>
        <v>2.0287348177664893E-2</v>
      </c>
    </row>
    <row r="9" spans="1:16" x14ac:dyDescent="0.2">
      <c r="M9" s="14">
        <f t="shared" si="2"/>
        <v>0.16118095650958317</v>
      </c>
      <c r="N9" s="12">
        <f t="shared" si="0"/>
        <v>0.14886196179762351</v>
      </c>
      <c r="O9" s="12">
        <f t="shared" si="1"/>
        <v>1.9825551753704151E-2</v>
      </c>
    </row>
    <row r="10" spans="1:16" x14ac:dyDescent="0.2">
      <c r="M10" s="14">
        <f t="shared" si="2"/>
        <v>0.18420680743952361</v>
      </c>
      <c r="N10" s="12">
        <f t="shared" si="0"/>
        <v>0.16823622889732898</v>
      </c>
      <c r="O10" s="12">
        <f t="shared" si="1"/>
        <v>1.9374267099705467E-2</v>
      </c>
    </row>
    <row r="11" spans="1:16" x14ac:dyDescent="0.2">
      <c r="M11" s="14">
        <f t="shared" si="2"/>
        <v>0.20723265836946406</v>
      </c>
      <c r="N11" s="12">
        <f t="shared" si="0"/>
        <v>0.18716948383590071</v>
      </c>
      <c r="O11" s="12">
        <f t="shared" si="1"/>
        <v>1.8933254938571731E-2</v>
      </c>
    </row>
    <row r="12" spans="1:16" x14ac:dyDescent="0.2">
      <c r="M12" s="14">
        <f t="shared" si="2"/>
        <v>0.2302585092994045</v>
      </c>
      <c r="N12" s="12">
        <f t="shared" si="0"/>
        <v>0.20567176527571845</v>
      </c>
      <c r="O12" s="12">
        <f t="shared" si="1"/>
        <v>1.8502281439817747E-2</v>
      </c>
    </row>
    <row r="13" spans="1:16" x14ac:dyDescent="0.2">
      <c r="M13" s="14">
        <f t="shared" si="2"/>
        <v>0.25328436022934497</v>
      </c>
      <c r="N13" s="12">
        <f t="shared" si="0"/>
        <v>0.22375288337130822</v>
      </c>
      <c r="O13" s="12">
        <f t="shared" si="1"/>
        <v>1.8081118095589765E-2</v>
      </c>
    </row>
    <row r="14" spans="1:16" x14ac:dyDescent="0.2">
      <c r="M14" s="14">
        <f t="shared" si="2"/>
        <v>0.27631021115928545</v>
      </c>
      <c r="N14" s="12">
        <f t="shared" si="0"/>
        <v>0.24142242497081617</v>
      </c>
      <c r="O14" s="12">
        <f t="shared" si="1"/>
        <v>1.7669541599507954E-2</v>
      </c>
    </row>
    <row r="15" spans="1:16" x14ac:dyDescent="0.2">
      <c r="M15" s="14">
        <f t="shared" si="2"/>
        <v>0.29933606208922592</v>
      </c>
      <c r="N15" s="12">
        <f t="shared" si="0"/>
        <v>0.25868975869908245</v>
      </c>
      <c r="O15" s="12">
        <f t="shared" si="1"/>
        <v>1.7267333728266276E-2</v>
      </c>
    </row>
    <row r="16" spans="1:16" x14ac:dyDescent="0.2">
      <c r="M16" s="14">
        <f t="shared" si="2"/>
        <v>0.32236191301916639</v>
      </c>
      <c r="N16" s="12">
        <f t="shared" si="0"/>
        <v>0.27556403992500994</v>
      </c>
      <c r="O16" s="12">
        <f t="shared" si="1"/>
        <v>1.687428122592749E-2</v>
      </c>
    </row>
    <row r="17" spans="13:15" x14ac:dyDescent="0.2">
      <c r="M17" s="14">
        <f t="shared" si="2"/>
        <v>0.34538776394910686</v>
      </c>
      <c r="N17" s="12">
        <f t="shared" si="0"/>
        <v>0.29205421561586209</v>
      </c>
      <c r="O17" s="12">
        <f t="shared" si="1"/>
        <v>1.6490175690852149E-2</v>
      </c>
    </row>
    <row r="18" spans="13:15" x14ac:dyDescent="0.2">
      <c r="M18" s="14">
        <f t="shared" si="2"/>
        <v>0.36841361487904734</v>
      </c>
      <c r="N18" s="12">
        <f t="shared" si="0"/>
        <v>0.30816902908106353</v>
      </c>
      <c r="O18" s="12">
        <f t="shared" si="1"/>
        <v>1.6114813465201439E-2</v>
      </c>
    </row>
    <row r="19" spans="13:15" x14ac:dyDescent="0.2">
      <c r="M19" s="14">
        <f t="shared" si="2"/>
        <v>0.39143946580898781</v>
      </c>
      <c r="N19" s="12">
        <f t="shared" si="0"/>
        <v>0.32391702460801824</v>
      </c>
      <c r="O19" s="12">
        <f t="shared" si="1"/>
        <v>1.5747995526954717E-2</v>
      </c>
    </row>
    <row r="20" spans="13:15" x14ac:dyDescent="0.2">
      <c r="M20" s="14">
        <f t="shared" si="2"/>
        <v>0.41446531673892828</v>
      </c>
      <c r="N20" s="12">
        <f t="shared" si="0"/>
        <v>0.339306551992404</v>
      </c>
      <c r="O20" s="12">
        <f t="shared" si="1"/>
        <v>1.5389527384385759E-2</v>
      </c>
    </row>
    <row r="21" spans="13:15" x14ac:dyDescent="0.2">
      <c r="M21" s="14">
        <f t="shared" si="2"/>
        <v>0.43749116766886875</v>
      </c>
      <c r="N21" s="12">
        <f t="shared" si="0"/>
        <v>0.35434577096534459</v>
      </c>
      <c r="O21" s="12">
        <f t="shared" si="1"/>
        <v>1.5039218972940582E-2</v>
      </c>
    </row>
    <row r="22" spans="13:15" x14ac:dyDescent="0.2">
      <c r="M22" s="14">
        <f t="shared" si="2"/>
        <v>0.46051701859880922</v>
      </c>
      <c r="N22" s="12">
        <f t="shared" si="0"/>
        <v>0.36904265551980675</v>
      </c>
      <c r="O22" s="12">
        <f t="shared" si="1"/>
        <v>1.4696884554462164E-2</v>
      </c>
    </row>
    <row r="23" spans="13:15" x14ac:dyDescent="0.2">
      <c r="M23" s="14">
        <f t="shared" si="2"/>
        <v>0.4835428695287497</v>
      </c>
      <c r="N23" s="12">
        <f t="shared" si="0"/>
        <v>0.38340499813851786</v>
      </c>
      <c r="O23" s="12">
        <f t="shared" si="1"/>
        <v>1.436234261871111E-2</v>
      </c>
    </row>
    <row r="24" spans="13:15" x14ac:dyDescent="0.2">
      <c r="M24" s="14">
        <f t="shared" si="2"/>
        <v>0.50656872045869017</v>
      </c>
      <c r="N24" s="12">
        <f t="shared" si="0"/>
        <v>0.39744041392564233</v>
      </c>
      <c r="O24" s="12">
        <f t="shared" si="1"/>
        <v>1.4035415787124472E-2</v>
      </c>
    </row>
    <row r="25" spans="13:15" x14ac:dyDescent="0.2">
      <c r="M25" s="14">
        <f t="shared" si="2"/>
        <v>0.52959457138863064</v>
      </c>
      <c r="N25" s="12">
        <f t="shared" si="0"/>
        <v>0.41115634464441109</v>
      </c>
      <c r="O25" s="12">
        <f t="shared" si="1"/>
        <v>1.3715930718768754E-2</v>
      </c>
    </row>
    <row r="26" spans="13:15" x14ac:dyDescent="0.2">
      <c r="M26" s="14">
        <f t="shared" si="2"/>
        <v>0.55262042231857111</v>
      </c>
      <c r="N26" s="12">
        <f t="shared" si="0"/>
        <v>0.42456006266284319</v>
      </c>
      <c r="O26" s="12">
        <f t="shared" si="1"/>
        <v>1.3403718018432098E-2</v>
      </c>
    </row>
    <row r="27" spans="13:15" x14ac:dyDescent="0.2">
      <c r="M27" s="14">
        <f t="shared" si="2"/>
        <v>0.57564627324851159</v>
      </c>
      <c r="N27" s="12">
        <f t="shared" si="0"/>
        <v>0.43765867480965104</v>
      </c>
      <c r="O27" s="12">
        <f t="shared" si="1"/>
        <v>1.3098612146807853E-2</v>
      </c>
    </row>
    <row r="28" spans="13:15" x14ac:dyDescent="0.2">
      <c r="M28" s="14">
        <f t="shared" si="2"/>
        <v>0.59867212417845206</v>
      </c>
      <c r="N28" s="12">
        <f t="shared" si="0"/>
        <v>0.45045912614237554</v>
      </c>
      <c r="O28" s="12">
        <f t="shared" si="1"/>
        <v>1.2800451332724505E-2</v>
      </c>
    </row>
    <row r="29" spans="13:15" x14ac:dyDescent="0.2">
      <c r="M29" s="14">
        <f t="shared" si="2"/>
        <v>0.62169797510839253</v>
      </c>
      <c r="N29" s="12">
        <f t="shared" si="0"/>
        <v>0.46296820362974744</v>
      </c>
      <c r="O29" s="12">
        <f t="shared" si="1"/>
        <v>1.25090774873719E-2</v>
      </c>
    </row>
    <row r="30" spans="13:15" x14ac:dyDescent="0.2">
      <c r="M30" s="14">
        <f t="shared" si="2"/>
        <v>0.644723826038333</v>
      </c>
      <c r="N30" s="12">
        <f t="shared" si="0"/>
        <v>0.47519253975022757</v>
      </c>
      <c r="O30" s="12">
        <f t="shared" si="1"/>
        <v>1.2224336120480128E-2</v>
      </c>
    </row>
    <row r="31" spans="13:15" x14ac:dyDescent="0.2">
      <c r="M31" s="14">
        <f t="shared" si="2"/>
        <v>0.66774967696827348</v>
      </c>
      <c r="N31" s="12">
        <f t="shared" si="0"/>
        <v>0.48713861600863528</v>
      </c>
      <c r="O31" s="12">
        <f t="shared" si="1"/>
        <v>1.1946076258407712E-2</v>
      </c>
    </row>
    <row r="32" spans="13:15" x14ac:dyDescent="0.2">
      <c r="M32" s="14">
        <f t="shared" si="2"/>
        <v>0.69077552789821395</v>
      </c>
      <c r="N32" s="12">
        <f t="shared" si="0"/>
        <v>0.49881276637272776</v>
      </c>
      <c r="O32" s="12">
        <f t="shared" si="1"/>
        <v>1.1674150364092473E-2</v>
      </c>
    </row>
    <row r="33" spans="13:15" x14ac:dyDescent="0.2">
      <c r="M33" s="14">
        <f t="shared" si="2"/>
        <v>0.71380137882815442</v>
      </c>
      <c r="N33" s="12">
        <f t="shared" si="0"/>
        <v>0.51022118063155397</v>
      </c>
      <c r="O33" s="12">
        <f t="shared" si="1"/>
        <v>1.1408414258826216E-2</v>
      </c>
    </row>
    <row r="34" spans="13:15" x14ac:dyDescent="0.2">
      <c r="M34" s="14">
        <f t="shared" si="2"/>
        <v>0.73682722975809489</v>
      </c>
      <c r="N34" s="12">
        <f t="shared" si="0"/>
        <v>0.5213699076773618</v>
      </c>
      <c r="O34" s="12">
        <f t="shared" si="1"/>
        <v>1.1148727045807827E-2</v>
      </c>
    </row>
    <row r="35" spans="13:15" x14ac:dyDescent="0.2">
      <c r="M35" s="14">
        <f t="shared" si="2"/>
        <v>0.75985308068803536</v>
      </c>
      <c r="N35" s="12">
        <f t="shared" si="0"/>
        <v>0.53226485871280194</v>
      </c>
      <c r="O35" s="12">
        <f t="shared" ref="O35:O66" si="3">N35-N34</f>
        <v>1.0894951035440137E-2</v>
      </c>
    </row>
    <row r="36" spans="13:15" x14ac:dyDescent="0.2">
      <c r="M36" s="14">
        <f t="shared" si="2"/>
        <v>0.78287893161797584</v>
      </c>
      <c r="N36" s="12">
        <f t="shared" si="0"/>
        <v>0.54291181038512515</v>
      </c>
      <c r="O36" s="12">
        <f t="shared" si="3"/>
        <v>1.0646951672323213E-2</v>
      </c>
    </row>
    <row r="37" spans="13:15" x14ac:dyDescent="0.2">
      <c r="M37" s="14">
        <f t="shared" si="2"/>
        <v>0.80590478254791631</v>
      </c>
      <c r="N37" s="12">
        <f t="shared" si="0"/>
        <v>0.55331640784903702</v>
      </c>
      <c r="O37" s="12">
        <f t="shared" si="3"/>
        <v>1.0404597463911869E-2</v>
      </c>
    </row>
    <row r="38" spans="13:15" x14ac:dyDescent="0.2">
      <c r="M38" s="14">
        <f t="shared" si="2"/>
        <v>0.82893063347785678</v>
      </c>
      <c r="N38" s="12">
        <f t="shared" si="0"/>
        <v>0.56348416775983412</v>
      </c>
      <c r="O38" s="12">
        <f t="shared" si="3"/>
        <v>1.0167759910797103E-2</v>
      </c>
    </row>
    <row r="39" spans="13:15" x14ac:dyDescent="0.2">
      <c r="M39" s="14">
        <f t="shared" si="2"/>
        <v>0.85195648440779725</v>
      </c>
      <c r="N39" s="12">
        <f t="shared" si="0"/>
        <v>0.57342048119840749</v>
      </c>
      <c r="O39" s="12">
        <f t="shared" si="3"/>
        <v>9.9363134385733742E-3</v>
      </c>
    </row>
    <row r="40" spans="13:15" x14ac:dyDescent="0.2">
      <c r="M40" s="14">
        <f t="shared" si="2"/>
        <v>0.87498233533773773</v>
      </c>
      <c r="N40" s="12">
        <f t="shared" si="0"/>
        <v>0.5831306165296648</v>
      </c>
      <c r="O40" s="12">
        <f t="shared" si="3"/>
        <v>9.710135331257308E-3</v>
      </c>
    </row>
    <row r="41" spans="13:15" x14ac:dyDescent="0.2">
      <c r="M41" s="14">
        <f t="shared" si="2"/>
        <v>0.8980081862676782</v>
      </c>
      <c r="N41" s="12">
        <f t="shared" si="0"/>
        <v>0.59261972219588743</v>
      </c>
      <c r="O41" s="12">
        <f t="shared" si="3"/>
        <v>9.4891056662226303E-3</v>
      </c>
    </row>
    <row r="42" spans="13:15" x14ac:dyDescent="0.2">
      <c r="M42" s="14">
        <f t="shared" si="2"/>
        <v>0.92103403719761867</v>
      </c>
      <c r="N42" s="12">
        <f t="shared" si="0"/>
        <v>0.60189282944650291</v>
      </c>
      <c r="O42" s="12">
        <f t="shared" si="3"/>
        <v>9.2731072506154755E-3</v>
      </c>
    </row>
    <row r="43" spans="13:15" x14ac:dyDescent="0.2">
      <c r="M43" s="14">
        <f t="shared" si="2"/>
        <v>0.94405988812755914</v>
      </c>
      <c r="N43" s="12">
        <f t="shared" si="0"/>
        <v>0.61095485500571955</v>
      </c>
      <c r="O43" s="12">
        <f t="shared" si="3"/>
        <v>9.0620255592166465E-3</v>
      </c>
    </row>
    <row r="44" spans="13:15" x14ac:dyDescent="0.2">
      <c r="M44" s="14">
        <f t="shared" si="2"/>
        <v>0.96708573905749962</v>
      </c>
      <c r="N44" s="12">
        <f t="shared" si="0"/>
        <v>0.61981060367943897</v>
      </c>
      <c r="O44" s="12">
        <f t="shared" si="3"/>
        <v>8.8557486737194102E-3</v>
      </c>
    </row>
    <row r="45" spans="13:15" x14ac:dyDescent="0.2">
      <c r="M45" s="14">
        <f t="shared" si="2"/>
        <v>0.99011158998744009</v>
      </c>
      <c r="N45" s="12">
        <f t="shared" si="0"/>
        <v>0.6284647709028276</v>
      </c>
      <c r="O45" s="12">
        <f t="shared" si="3"/>
        <v>8.6541672233886313E-3</v>
      </c>
    </row>
    <row r="46" spans="13:15" x14ac:dyDescent="0.2">
      <c r="M46" s="14">
        <f t="shared" si="2"/>
        <v>1.0131374409173806</v>
      </c>
      <c r="N46" s="12">
        <f t="shared" si="0"/>
        <v>0.63692194522989887</v>
      </c>
      <c r="O46" s="12">
        <f t="shared" si="3"/>
        <v>8.4571743270712707E-3</v>
      </c>
    </row>
    <row r="47" spans="13:15" x14ac:dyDescent="0.2">
      <c r="M47" s="14">
        <f t="shared" si="2"/>
        <v>1.0361632918473209</v>
      </c>
      <c r="N47" s="12">
        <f t="shared" si="0"/>
        <v>0.6451866107664247</v>
      </c>
      <c r="O47" s="12">
        <f t="shared" si="3"/>
        <v>8.2646655365258281E-3</v>
      </c>
    </row>
    <row r="48" spans="13:15" x14ac:dyDescent="0.2">
      <c r="M48" s="14">
        <f t="shared" si="2"/>
        <v>1.0591891427772613</v>
      </c>
      <c r="N48" s="12">
        <f t="shared" si="0"/>
        <v>0.65326314954746845</v>
      </c>
      <c r="O48" s="12">
        <f t="shared" si="3"/>
        <v>8.0765387810437517E-3</v>
      </c>
    </row>
    <row r="49" spans="13:15" x14ac:dyDescent="0.2">
      <c r="M49" s="14">
        <f t="shared" si="2"/>
        <v>1.0822149937072016</v>
      </c>
      <c r="N49" s="12">
        <f t="shared" si="0"/>
        <v>0.66115584386079751</v>
      </c>
      <c r="O49" s="12">
        <f t="shared" si="3"/>
        <v>7.8926943133290628E-3</v>
      </c>
    </row>
    <row r="50" spans="13:15" x14ac:dyDescent="0.2">
      <c r="M50" s="14">
        <f t="shared" si="2"/>
        <v>1.105240844637142</v>
      </c>
      <c r="N50" s="12">
        <f t="shared" si="0"/>
        <v>0.66886887851740895</v>
      </c>
      <c r="O50" s="12">
        <f t="shared" si="3"/>
        <v>7.7130346566114394E-3</v>
      </c>
    </row>
    <row r="51" spans="13:15" x14ac:dyDescent="0.2">
      <c r="M51" s="14">
        <f t="shared" si="2"/>
        <v>1.1282666955670824</v>
      </c>
      <c r="N51" s="12">
        <f t="shared" si="0"/>
        <v>0.67640634307037173</v>
      </c>
      <c r="O51" s="12">
        <f t="shared" si="3"/>
        <v>7.5374645529627804E-3</v>
      </c>
    </row>
    <row r="52" spans="13:15" x14ac:dyDescent="0.2">
      <c r="M52" s="14">
        <f t="shared" si="2"/>
        <v>1.1512925464970227</v>
      </c>
      <c r="N52" s="12">
        <f t="shared" si="0"/>
        <v>0.683772233983162</v>
      </c>
      <c r="O52" s="12">
        <f t="shared" si="3"/>
        <v>7.3658909127902739E-3</v>
      </c>
    </row>
    <row r="53" spans="13:15" x14ac:dyDescent="0.2">
      <c r="M53" s="14">
        <f t="shared" si="2"/>
        <v>1.1743183974269631</v>
      </c>
      <c r="N53" s="12">
        <f t="shared" si="0"/>
        <v>0.69097045674864088</v>
      </c>
      <c r="O53" s="12">
        <f t="shared" si="3"/>
        <v>7.1982227654788788E-3</v>
      </c>
    </row>
    <row r="54" spans="13:15" x14ac:dyDescent="0.2">
      <c r="M54" s="14">
        <f t="shared" si="2"/>
        <v>1.1973442483569035</v>
      </c>
      <c r="N54" s="12">
        <f t="shared" si="0"/>
        <v>0.69800482795979835</v>
      </c>
      <c r="O54" s="12">
        <f t="shared" si="3"/>
        <v>7.0343712111574641E-3</v>
      </c>
    </row>
    <row r="55" spans="13:15" x14ac:dyDescent="0.2">
      <c r="M55" s="14">
        <f t="shared" si="2"/>
        <v>1.2203700992868438</v>
      </c>
      <c r="N55" s="12">
        <f t="shared" si="0"/>
        <v>0.7048790773333613</v>
      </c>
      <c r="O55" s="12">
        <f t="shared" si="3"/>
        <v>6.8742493735629573E-3</v>
      </c>
    </row>
    <row r="56" spans="13:15" x14ac:dyDescent="0.2">
      <c r="M56" s="14">
        <f t="shared" si="2"/>
        <v>1.2433959502167842</v>
      </c>
      <c r="N56" s="12">
        <f t="shared" si="0"/>
        <v>0.71159684968733927</v>
      </c>
      <c r="O56" s="12">
        <f t="shared" si="3"/>
        <v>6.7177723539779688E-3</v>
      </c>
    </row>
    <row r="57" spans="13:15" x14ac:dyDescent="0.2">
      <c r="M57" s="14">
        <f t="shared" si="2"/>
        <v>1.2664218011467245</v>
      </c>
      <c r="N57" s="12">
        <f t="shared" si="0"/>
        <v>0.71816170687355441</v>
      </c>
      <c r="O57" s="12">
        <f t="shared" si="3"/>
        <v>6.5648571862151339E-3</v>
      </c>
    </row>
    <row r="58" spans="13:15" x14ac:dyDescent="0.2">
      <c r="M58" s="14">
        <f t="shared" si="2"/>
        <v>1.2894476520766649</v>
      </c>
      <c r="N58" s="12">
        <f t="shared" si="0"/>
        <v>0.72457712966618315</v>
      </c>
      <c r="O58" s="12">
        <f t="shared" si="3"/>
        <v>6.4154227926287444E-3</v>
      </c>
    </row>
    <row r="59" spans="13:15" x14ac:dyDescent="0.2">
      <c r="M59" s="14">
        <f t="shared" si="2"/>
        <v>1.3124735030066053</v>
      </c>
      <c r="N59" s="12">
        <f t="shared" si="0"/>
        <v>0.73084651960730818</v>
      </c>
      <c r="O59" s="12">
        <f t="shared" si="3"/>
        <v>6.2693899411250253E-3</v>
      </c>
    </row>
    <row r="60" spans="13:15" x14ac:dyDescent="0.2">
      <c r="M60" s="14">
        <f t="shared" si="2"/>
        <v>1.3354993539365456</v>
      </c>
      <c r="N60" s="12">
        <f t="shared" si="0"/>
        <v>0.73697320081046158</v>
      </c>
      <c r="O60" s="12">
        <f t="shared" si="3"/>
        <v>6.1266812031534057E-3</v>
      </c>
    </row>
    <row r="61" spans="13:15" x14ac:dyDescent="0.2">
      <c r="M61" s="14">
        <f t="shared" si="2"/>
        <v>1.358525204866486</v>
      </c>
      <c r="N61" s="12">
        <f t="shared" si="0"/>
        <v>0.74296042172311338</v>
      </c>
      <c r="O61" s="12">
        <f t="shared" si="3"/>
        <v>5.9872209126518028E-3</v>
      </c>
    </row>
    <row r="62" spans="13:15" x14ac:dyDescent="0.2">
      <c r="M62" s="14">
        <f t="shared" si="2"/>
        <v>1.3815510557964263</v>
      </c>
      <c r="N62" s="12">
        <f t="shared" si="0"/>
        <v>0.74881135684904176</v>
      </c>
      <c r="O62" s="12">
        <f t="shared" si="3"/>
        <v>5.8509351259283804E-3</v>
      </c>
    </row>
    <row r="63" spans="13:15" x14ac:dyDescent="0.2">
      <c r="M63" s="14">
        <f t="shared" si="2"/>
        <v>1.4045769067263667</v>
      </c>
      <c r="N63" s="12">
        <f t="shared" si="0"/>
        <v>0.75452910843149668</v>
      </c>
      <c r="O63" s="12">
        <f t="shared" si="3"/>
        <v>5.7177515824549108E-3</v>
      </c>
    </row>
    <row r="64" spans="13:15" x14ac:dyDescent="0.2">
      <c r="M64" s="14">
        <f t="shared" si="2"/>
        <v>1.4276027576563071</v>
      </c>
      <c r="N64" s="12">
        <f t="shared" si="0"/>
        <v>0.76011670809805065</v>
      </c>
      <c r="O64" s="12">
        <f t="shared" si="3"/>
        <v>5.5875996665539773E-3</v>
      </c>
    </row>
    <row r="65" spans="13:15" x14ac:dyDescent="0.2">
      <c r="M65" s="14">
        <f t="shared" si="2"/>
        <v>1.4506286085862474</v>
      </c>
      <c r="N65" s="12">
        <f t="shared" si="0"/>
        <v>0.76557711846800747</v>
      </c>
      <c r="O65" s="12">
        <f t="shared" si="3"/>
        <v>5.4604103699568141E-3</v>
      </c>
    </row>
    <row r="66" spans="13:15" x14ac:dyDescent="0.2">
      <c r="M66" s="14">
        <f t="shared" si="2"/>
        <v>1.4736544595161878</v>
      </c>
      <c r="N66" s="12">
        <f t="shared" si="0"/>
        <v>0.77091323472322237</v>
      </c>
      <c r="O66" s="12">
        <f t="shared" si="3"/>
        <v>5.3361162552149066E-3</v>
      </c>
    </row>
    <row r="67" spans="13:15" x14ac:dyDescent="0.2">
      <c r="M67" s="14">
        <f t="shared" si="2"/>
        <v>1.4966803104461281</v>
      </c>
      <c r="N67" s="12">
        <f t="shared" ref="N67:N103" si="4">EXPONDIST(M67,1/$B$3, TRUE)</f>
        <v>0.77612788614316575</v>
      </c>
      <c r="O67" s="12">
        <f t="shared" ref="O67:O98" si="5">N67-N66</f>
        <v>5.2146514199433724E-3</v>
      </c>
    </row>
    <row r="68" spans="13:15" x14ac:dyDescent="0.2">
      <c r="M68" s="14">
        <f t="shared" ref="M68:M103" si="6">M67+$P$2</f>
        <v>1.5197061613760685</v>
      </c>
      <c r="N68" s="12">
        <f t="shared" si="4"/>
        <v>0.78122383760504444</v>
      </c>
      <c r="O68" s="12">
        <f t="shared" si="5"/>
        <v>5.0959514618786894E-3</v>
      </c>
    </row>
    <row r="69" spans="13:15" x14ac:dyDescent="0.2">
      <c r="M69" s="14">
        <f t="shared" si="6"/>
        <v>1.5427320123060089</v>
      </c>
      <c r="N69" s="12">
        <f t="shared" si="4"/>
        <v>0.78620379104977645</v>
      </c>
      <c r="O69" s="12">
        <f t="shared" si="5"/>
        <v>4.9799534447320104E-3</v>
      </c>
    </row>
    <row r="70" spans="13:15" x14ac:dyDescent="0.2">
      <c r="M70" s="14">
        <f t="shared" si="6"/>
        <v>1.5657578632359492</v>
      </c>
      <c r="N70" s="12">
        <f t="shared" si="4"/>
        <v>0.79107038691459564</v>
      </c>
      <c r="O70" s="12">
        <f t="shared" si="5"/>
        <v>4.8665958648191898E-3</v>
      </c>
    </row>
    <row r="71" spans="13:15" x14ac:dyDescent="0.2">
      <c r="M71" s="14">
        <f t="shared" si="6"/>
        <v>1.5887837141658896</v>
      </c>
      <c r="N71" s="12">
        <f t="shared" si="4"/>
        <v>0.79582620553304673</v>
      </c>
      <c r="O71" s="12">
        <f t="shared" si="5"/>
        <v>4.7558186184510909E-3</v>
      </c>
    </row>
    <row r="72" spans="13:15" x14ac:dyDescent="0.2">
      <c r="M72" s="14">
        <f t="shared" si="6"/>
        <v>1.61180956509583</v>
      </c>
      <c r="N72" s="12">
        <f t="shared" si="4"/>
        <v>0.80047376850311158</v>
      </c>
      <c r="O72" s="12">
        <f t="shared" si="5"/>
        <v>4.6475629700648557E-3</v>
      </c>
    </row>
    <row r="73" spans="13:15" x14ac:dyDescent="0.2">
      <c r="M73" s="14">
        <f t="shared" si="6"/>
        <v>1.6348354160257703</v>
      </c>
      <c r="N73" s="12">
        <f t="shared" si="4"/>
        <v>0.80501554002419506</v>
      </c>
      <c r="O73" s="12">
        <f t="shared" si="5"/>
        <v>4.5417715210834819E-3</v>
      </c>
    </row>
    <row r="74" spans="13:15" x14ac:dyDescent="0.2">
      <c r="M74" s="14">
        <f t="shared" si="6"/>
        <v>1.6578612669557107</v>
      </c>
      <c r="N74" s="12">
        <f t="shared" si="4"/>
        <v>0.8094539282036749</v>
      </c>
      <c r="O74" s="12">
        <f t="shared" si="5"/>
        <v>4.4383881794798352E-3</v>
      </c>
    </row>
    <row r="75" spans="13:15" x14ac:dyDescent="0.2">
      <c r="M75" s="14">
        <f t="shared" si="6"/>
        <v>1.680887117885651</v>
      </c>
      <c r="N75" s="12">
        <f t="shared" si="4"/>
        <v>0.81379128633371289</v>
      </c>
      <c r="O75" s="12">
        <f t="shared" si="5"/>
        <v>4.3373581300379938E-3</v>
      </c>
    </row>
    <row r="76" spans="13:15" x14ac:dyDescent="0.2">
      <c r="M76" s="14">
        <f t="shared" si="6"/>
        <v>1.7039129688155914</v>
      </c>
      <c r="N76" s="12">
        <f t="shared" si="4"/>
        <v>0.81802991413900128</v>
      </c>
      <c r="O76" s="12">
        <f t="shared" si="5"/>
        <v>4.2386278052883863E-3</v>
      </c>
    </row>
    <row r="77" spans="13:15" x14ac:dyDescent="0.2">
      <c r="M77" s="14">
        <f t="shared" si="6"/>
        <v>1.7269388197455318</v>
      </c>
      <c r="N77" s="12">
        <f t="shared" si="4"/>
        <v>0.82217205899610724</v>
      </c>
      <c r="O77" s="12">
        <f t="shared" si="5"/>
        <v>4.142144857105956E-3</v>
      </c>
    </row>
    <row r="78" spans="13:15" x14ac:dyDescent="0.2">
      <c r="M78" s="14">
        <f t="shared" si="6"/>
        <v>1.7499646706754721</v>
      </c>
      <c r="N78" s="12">
        <f t="shared" si="4"/>
        <v>0.82621991712506204</v>
      </c>
      <c r="O78" s="12">
        <f t="shared" si="5"/>
        <v>4.0478581289548066E-3</v>
      </c>
    </row>
    <row r="79" spans="13:15" x14ac:dyDescent="0.2">
      <c r="M79" s="14">
        <f t="shared" si="6"/>
        <v>1.7729905216054125</v>
      </c>
      <c r="N79" s="12">
        <f t="shared" si="4"/>
        <v>0.83017563475382516</v>
      </c>
      <c r="O79" s="12">
        <f t="shared" si="5"/>
        <v>3.9557176287631224E-3</v>
      </c>
    </row>
    <row r="80" spans="13:15" x14ac:dyDescent="0.2">
      <c r="M80" s="14">
        <f t="shared" si="6"/>
        <v>1.7960163725353528</v>
      </c>
      <c r="N80" s="12">
        <f t="shared" si="4"/>
        <v>0.83404130925624353</v>
      </c>
      <c r="O80" s="12">
        <f t="shared" si="5"/>
        <v>3.8656745024183703E-3</v>
      </c>
    </row>
    <row r="81" spans="13:15" x14ac:dyDescent="0.2">
      <c r="M81" s="14">
        <f t="shared" si="6"/>
        <v>1.8190422234652932</v>
      </c>
      <c r="N81" s="12">
        <f t="shared" si="4"/>
        <v>0.83781899026410656</v>
      </c>
      <c r="O81" s="12">
        <f t="shared" si="5"/>
        <v>3.7776810078630207E-3</v>
      </c>
    </row>
    <row r="82" spans="13:15" x14ac:dyDescent="0.2">
      <c r="M82" s="14">
        <f t="shared" si="6"/>
        <v>1.8420680743952336</v>
      </c>
      <c r="N82" s="12">
        <f t="shared" si="4"/>
        <v>0.84151068075388813</v>
      </c>
      <c r="O82" s="12">
        <f t="shared" si="5"/>
        <v>3.6916904897815739E-3</v>
      </c>
    </row>
    <row r="83" spans="13:15" x14ac:dyDescent="0.2">
      <c r="M83" s="14">
        <f t="shared" si="6"/>
        <v>1.8650939253251739</v>
      </c>
      <c r="N83" s="12">
        <f t="shared" si="4"/>
        <v>0.84511833810875137</v>
      </c>
      <c r="O83" s="12">
        <f t="shared" si="5"/>
        <v>3.6076573548632362E-3</v>
      </c>
    </row>
    <row r="84" spans="13:15" x14ac:dyDescent="0.2">
      <c r="M84" s="14">
        <f t="shared" si="6"/>
        <v>1.8881197762551143</v>
      </c>
      <c r="N84" s="12">
        <f t="shared" si="4"/>
        <v>0.84864387515637874</v>
      </c>
      <c r="O84" s="12">
        <f t="shared" si="5"/>
        <v>3.5255370476273695E-3</v>
      </c>
    </row>
    <row r="85" spans="13:15" x14ac:dyDescent="0.2">
      <c r="M85" s="14">
        <f t="shared" si="6"/>
        <v>1.9111456271850547</v>
      </c>
      <c r="N85" s="12">
        <f t="shared" si="4"/>
        <v>0.85208916118317879</v>
      </c>
      <c r="O85" s="12">
        <f t="shared" si="5"/>
        <v>3.445286026800054E-3</v>
      </c>
    </row>
    <row r="86" spans="13:15" x14ac:dyDescent="0.2">
      <c r="M86" s="14">
        <f t="shared" si="6"/>
        <v>1.934171478114995</v>
      </c>
      <c r="N86" s="12">
        <f t="shared" si="4"/>
        <v>0.85545602292540679</v>
      </c>
      <c r="O86" s="12">
        <f t="shared" si="5"/>
        <v>3.3668617422280001E-3</v>
      </c>
    </row>
    <row r="87" spans="13:15" x14ac:dyDescent="0.2">
      <c r="M87" s="14">
        <f t="shared" si="6"/>
        <v>1.9571973290449354</v>
      </c>
      <c r="N87" s="12">
        <f t="shared" si="4"/>
        <v>0.85874624553772405</v>
      </c>
      <c r="O87" s="12">
        <f t="shared" si="5"/>
        <v>3.2902226123172618E-3</v>
      </c>
    </row>
    <row r="88" spans="13:15" x14ac:dyDescent="0.2">
      <c r="M88" s="14">
        <f t="shared" si="6"/>
        <v>1.9802231799748757</v>
      </c>
      <c r="N88" s="12">
        <f t="shared" si="4"/>
        <v>0.86196157353971103</v>
      </c>
      <c r="O88" s="12">
        <f t="shared" si="5"/>
        <v>3.2153280019869834E-3</v>
      </c>
    </row>
    <row r="89" spans="13:15" x14ac:dyDescent="0.2">
      <c r="M89" s="14">
        <f t="shared" si="6"/>
        <v>2.0032490309048163</v>
      </c>
      <c r="N89" s="12">
        <f t="shared" si="4"/>
        <v>0.86510371174083422</v>
      </c>
      <c r="O89" s="12">
        <f t="shared" si="5"/>
        <v>3.1421382011231902E-3</v>
      </c>
    </row>
    <row r="90" spans="13:15" x14ac:dyDescent="0.2">
      <c r="M90" s="14">
        <f t="shared" si="6"/>
        <v>2.0262748818347567</v>
      </c>
      <c r="N90" s="12">
        <f t="shared" si="4"/>
        <v>0.86817432614435885</v>
      </c>
      <c r="O90" s="12">
        <f t="shared" si="5"/>
        <v>3.0706144035246297E-3</v>
      </c>
    </row>
    <row r="91" spans="13:15" x14ac:dyDescent="0.2">
      <c r="M91" s="14">
        <f t="shared" si="6"/>
        <v>2.049300732764697</v>
      </c>
      <c r="N91" s="12">
        <f t="shared" si="4"/>
        <v>0.87117504483068609</v>
      </c>
      <c r="O91" s="12">
        <f t="shared" si="5"/>
        <v>3.0007186863272306E-3</v>
      </c>
    </row>
    <row r="92" spans="13:15" x14ac:dyDescent="0.2">
      <c r="M92" s="14">
        <f t="shared" si="6"/>
        <v>2.0723265836946374</v>
      </c>
      <c r="N92" s="12">
        <f t="shared" si="4"/>
        <v>0.87410745882058283</v>
      </c>
      <c r="O92" s="12">
        <f t="shared" si="5"/>
        <v>2.9324139898967427E-3</v>
      </c>
    </row>
    <row r="93" spans="13:15" x14ac:dyDescent="0.2">
      <c r="M93" s="14">
        <f t="shared" si="6"/>
        <v>2.0953524346245778</v>
      </c>
      <c r="N93" s="12">
        <f t="shared" si="4"/>
        <v>0.87697312291876139</v>
      </c>
      <c r="O93" s="12">
        <f t="shared" si="5"/>
        <v>2.8656640981785664E-3</v>
      </c>
    </row>
    <row r="94" spans="13:15" x14ac:dyDescent="0.2">
      <c r="M94" s="14">
        <f t="shared" si="6"/>
        <v>2.1183782855545181</v>
      </c>
      <c r="N94" s="12">
        <f t="shared" si="4"/>
        <v>0.87977355653825828</v>
      </c>
      <c r="O94" s="12">
        <f t="shared" si="5"/>
        <v>2.8004336194968893E-3</v>
      </c>
    </row>
    <row r="95" spans="13:15" x14ac:dyDescent="0.2">
      <c r="M95" s="14">
        <f t="shared" si="6"/>
        <v>2.1414041364844585</v>
      </c>
      <c r="N95" s="12">
        <f t="shared" si="4"/>
        <v>0.88251024450604654</v>
      </c>
      <c r="O95" s="12">
        <f t="shared" si="5"/>
        <v>2.7366879677882539E-3</v>
      </c>
    </row>
    <row r="96" spans="13:15" x14ac:dyDescent="0.2">
      <c r="M96" s="14">
        <f t="shared" si="6"/>
        <v>2.1644299874143988</v>
      </c>
      <c r="N96" s="12">
        <f t="shared" si="4"/>
        <v>0.88518463785031121</v>
      </c>
      <c r="O96" s="12">
        <f t="shared" si="5"/>
        <v>2.6743933442646695E-3</v>
      </c>
    </row>
    <row r="97" spans="13:15" x14ac:dyDescent="0.2">
      <c r="M97" s="14">
        <f t="shared" si="6"/>
        <v>2.1874558383443392</v>
      </c>
      <c r="N97" s="12">
        <f t="shared" si="4"/>
        <v>0.88779815456980316</v>
      </c>
      <c r="O97" s="12">
        <f t="shared" si="5"/>
        <v>2.6135167194919484E-3</v>
      </c>
    </row>
    <row r="98" spans="13:15" x14ac:dyDescent="0.2">
      <c r="M98" s="14">
        <f t="shared" si="6"/>
        <v>2.2104816892742796</v>
      </c>
      <c r="N98" s="12">
        <f t="shared" si="4"/>
        <v>0.89035218038568098</v>
      </c>
      <c r="O98" s="12">
        <f t="shared" si="5"/>
        <v>2.5540258158778251E-3</v>
      </c>
    </row>
    <row r="99" spans="13:15" x14ac:dyDescent="0.2">
      <c r="M99" s="14">
        <f t="shared" si="6"/>
        <v>2.2335075402042199</v>
      </c>
      <c r="N99" s="12">
        <f t="shared" si="4"/>
        <v>0.89284806947623885</v>
      </c>
      <c r="O99" s="12">
        <f>N99-N98</f>
        <v>2.4958890905578679E-3</v>
      </c>
    </row>
    <row r="100" spans="13:15" x14ac:dyDescent="0.2">
      <c r="M100" s="14">
        <f t="shared" si="6"/>
        <v>2.2565333911341603</v>
      </c>
      <c r="N100" s="12">
        <f t="shared" si="4"/>
        <v>0.89528714519490959</v>
      </c>
      <c r="O100" s="12">
        <f>N100-N99</f>
        <v>2.4390757186707468E-3</v>
      </c>
    </row>
    <row r="101" spans="13:15" x14ac:dyDescent="0.2">
      <c r="M101" s="14">
        <f t="shared" si="6"/>
        <v>2.2795592420641007</v>
      </c>
      <c r="N101" s="12">
        <f t="shared" si="4"/>
        <v>0.89767070077192412</v>
      </c>
      <c r="O101" s="12">
        <f>N101-N100</f>
        <v>2.3835555770145289E-3</v>
      </c>
    </row>
    <row r="102" spans="13:15" x14ac:dyDescent="0.2">
      <c r="M102" s="14">
        <f t="shared" si="6"/>
        <v>2.302585092994041</v>
      </c>
      <c r="N102" s="12">
        <f t="shared" si="4"/>
        <v>0.89999999999999958</v>
      </c>
      <c r="O102" s="12">
        <f>N102-N101</f>
        <v>2.3292992280754543E-3</v>
      </c>
    </row>
    <row r="103" spans="13:15" x14ac:dyDescent="0.2">
      <c r="M103" s="14">
        <f t="shared" si="6"/>
        <v>2.3256109439239814</v>
      </c>
      <c r="N103" s="12">
        <f t="shared" si="4"/>
        <v>0.90227627790441844</v>
      </c>
      <c r="O103" s="12">
        <f>N103-N102</f>
        <v>2.2762779044188663E-3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02"/>
  <sheetViews>
    <sheetView workbookViewId="0"/>
  </sheetViews>
  <sheetFormatPr defaultRowHeight="12.75" x14ac:dyDescent="0.2"/>
  <cols>
    <col min="1" max="2" width="9.33203125" style="3"/>
    <col min="3" max="3" width="12.5" style="3" customWidth="1"/>
    <col min="4" max="13" width="9.33203125" style="3"/>
    <col min="14" max="14" width="15" style="3" customWidth="1"/>
    <col min="15" max="15" width="13.33203125" style="3" customWidth="1"/>
    <col min="16" max="16384" width="9.33203125" style="3"/>
  </cols>
  <sheetData>
    <row r="1" spans="1:16" ht="30.75" customHeight="1" x14ac:dyDescent="0.25">
      <c r="A1" s="2" t="s">
        <v>24</v>
      </c>
      <c r="F1" s="3" t="s">
        <v>26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16" x14ac:dyDescent="0.2">
      <c r="M2" s="14">
        <f>B3-(100*P2)</f>
        <v>-10</v>
      </c>
      <c r="N2" s="12">
        <f>NORMDIST(M2,$B$3,$B$4,TRUE)</f>
        <v>2.8665157187919333E-7</v>
      </c>
      <c r="O2" s="12">
        <f>N2</f>
        <v>2.8665157187919333E-7</v>
      </c>
      <c r="P2" s="16">
        <f>B4/20</f>
        <v>0.1</v>
      </c>
    </row>
    <row r="3" spans="1:16" x14ac:dyDescent="0.2">
      <c r="A3" s="3" t="s">
        <v>13</v>
      </c>
      <c r="B3" s="7">
        <v>0</v>
      </c>
      <c r="D3" s="3" t="s">
        <v>13</v>
      </c>
      <c r="E3" s="3">
        <f>B3</f>
        <v>0</v>
      </c>
      <c r="M3" s="14">
        <f>M2+$P$2</f>
        <v>-9.9</v>
      </c>
      <c r="N3" s="12">
        <f t="shared" ref="N3:N66" si="0">NORMDIST(M3,$B$3,$B$4,TRUE)</f>
        <v>3.7106740796333271E-7</v>
      </c>
      <c r="O3" s="12">
        <f t="shared" ref="O3:O34" si="1">N3-N2</f>
        <v>8.4415836084139376E-8</v>
      </c>
    </row>
    <row r="4" spans="1:16" x14ac:dyDescent="0.2">
      <c r="A4" s="3" t="s">
        <v>20</v>
      </c>
      <c r="B4" s="7">
        <v>2</v>
      </c>
      <c r="D4" s="3" t="s">
        <v>20</v>
      </c>
      <c r="E4" s="3">
        <f>B4</f>
        <v>2</v>
      </c>
      <c r="M4" s="14">
        <f t="shared" ref="M4:M67" si="2">M3+$P$2</f>
        <v>-9.8000000000000007</v>
      </c>
      <c r="N4" s="12">
        <f t="shared" si="0"/>
        <v>4.7918327659031834E-7</v>
      </c>
      <c r="O4" s="12">
        <f t="shared" si="1"/>
        <v>1.0811586862698563E-7</v>
      </c>
    </row>
    <row r="5" spans="1:16" x14ac:dyDescent="0.2">
      <c r="M5" s="14">
        <f t="shared" si="2"/>
        <v>-9.7000000000000011</v>
      </c>
      <c r="N5" s="12">
        <f t="shared" si="0"/>
        <v>6.173073720091927E-7</v>
      </c>
      <c r="O5" s="12">
        <f t="shared" si="1"/>
        <v>1.3812409541887436E-7</v>
      </c>
    </row>
    <row r="6" spans="1:16" x14ac:dyDescent="0.2">
      <c r="M6" s="14">
        <f t="shared" si="2"/>
        <v>-9.6000000000000014</v>
      </c>
      <c r="N6" s="12">
        <f t="shared" si="0"/>
        <v>7.933281519755893E-7</v>
      </c>
      <c r="O6" s="12">
        <f t="shared" si="1"/>
        <v>1.760207799663966E-7</v>
      </c>
    </row>
    <row r="7" spans="1:16" x14ac:dyDescent="0.2">
      <c r="M7" s="14">
        <f t="shared" si="2"/>
        <v>-9.5000000000000018</v>
      </c>
      <c r="N7" s="12">
        <f t="shared" si="0"/>
        <v>1.0170832425686975E-6</v>
      </c>
      <c r="O7" s="12">
        <f t="shared" si="1"/>
        <v>2.2375509059310816E-7</v>
      </c>
    </row>
    <row r="8" spans="1:16" x14ac:dyDescent="0.2">
      <c r="M8" s="14">
        <f t="shared" si="2"/>
        <v>-9.4000000000000021</v>
      </c>
      <c r="N8" s="12">
        <f t="shared" si="0"/>
        <v>1.3008074539172725E-6</v>
      </c>
      <c r="O8" s="12">
        <f t="shared" si="1"/>
        <v>2.83724211348575E-7</v>
      </c>
    </row>
    <row r="9" spans="1:16" x14ac:dyDescent="0.2">
      <c r="M9" s="14">
        <f t="shared" si="2"/>
        <v>-9.3000000000000025</v>
      </c>
      <c r="N9" s="12">
        <f t="shared" si="0"/>
        <v>1.6596751443714528E-6</v>
      </c>
      <c r="O9" s="12">
        <f t="shared" si="1"/>
        <v>3.5886769045418031E-7</v>
      </c>
    </row>
    <row r="10" spans="1:16" x14ac:dyDescent="0.2">
      <c r="M10" s="14">
        <f t="shared" si="2"/>
        <v>-9.2000000000000028</v>
      </c>
      <c r="N10" s="12">
        <f t="shared" si="0"/>
        <v>2.1124547025028334E-6</v>
      </c>
      <c r="O10" s="12">
        <f t="shared" si="1"/>
        <v>4.5277955813138063E-7</v>
      </c>
    </row>
    <row r="11" spans="1:16" x14ac:dyDescent="0.2">
      <c r="M11" s="14">
        <f t="shared" si="2"/>
        <v>-9.1000000000000032</v>
      </c>
      <c r="N11" s="12">
        <f t="shared" si="0"/>
        <v>2.6822957796388328E-6</v>
      </c>
      <c r="O11" s="12">
        <f t="shared" si="1"/>
        <v>5.6984107713599947E-7</v>
      </c>
    </row>
    <row r="12" spans="1:16" x14ac:dyDescent="0.2">
      <c r="M12" s="14">
        <f t="shared" si="2"/>
        <v>-9.0000000000000036</v>
      </c>
      <c r="N12" s="12">
        <f t="shared" si="0"/>
        <v>3.3976731247300293E-6</v>
      </c>
      <c r="O12" s="12">
        <f t="shared" si="1"/>
        <v>7.1537734509119649E-7</v>
      </c>
    </row>
    <row r="13" spans="1:16" x14ac:dyDescent="0.2">
      <c r="M13" s="14">
        <f t="shared" si="2"/>
        <v>-8.9000000000000039</v>
      </c>
      <c r="N13" s="12">
        <f t="shared" si="0"/>
        <v>4.293514469971819E-6</v>
      </c>
      <c r="O13" s="12">
        <f t="shared" si="1"/>
        <v>8.958413452417897E-7</v>
      </c>
    </row>
    <row r="14" spans="1:16" x14ac:dyDescent="0.2">
      <c r="M14" s="14">
        <f t="shared" si="2"/>
        <v>-8.8000000000000043</v>
      </c>
      <c r="N14" s="12">
        <f t="shared" si="0"/>
        <v>5.4125439077037916E-6</v>
      </c>
      <c r="O14" s="12">
        <f t="shared" si="1"/>
        <v>1.1190294377319726E-6</v>
      </c>
    </row>
    <row r="15" spans="1:16" x14ac:dyDescent="0.2">
      <c r="M15" s="14">
        <f t="shared" si="2"/>
        <v>-8.7000000000000046</v>
      </c>
      <c r="N15" s="12">
        <f t="shared" si="0"/>
        <v>6.806876599333966E-6</v>
      </c>
      <c r="O15" s="12">
        <f t="shared" si="1"/>
        <v>1.3943326916301743E-6</v>
      </c>
    </row>
    <row r="16" spans="1:16" x14ac:dyDescent="0.2">
      <c r="M16" s="14">
        <f t="shared" si="2"/>
        <v>-8.600000000000005</v>
      </c>
      <c r="N16" s="12">
        <f t="shared" si="0"/>
        <v>8.5399054709917027E-6</v>
      </c>
      <c r="O16" s="12">
        <f t="shared" si="1"/>
        <v>1.7330288716577367E-6</v>
      </c>
    </row>
    <row r="17" spans="13:15" x14ac:dyDescent="0.2">
      <c r="M17" s="14">
        <f t="shared" si="2"/>
        <v>-8.5000000000000053</v>
      </c>
      <c r="N17" s="12">
        <f t="shared" si="0"/>
        <v>1.0688525774934282E-5</v>
      </c>
      <c r="O17" s="12">
        <f t="shared" si="1"/>
        <v>2.1486203039425788E-6</v>
      </c>
    </row>
    <row r="18" spans="13:15" x14ac:dyDescent="0.2">
      <c r="M18" s="14">
        <f t="shared" si="2"/>
        <v>-8.4000000000000057</v>
      </c>
      <c r="N18" s="12">
        <f t="shared" si="0"/>
        <v>1.3345749015906161E-5</v>
      </c>
      <c r="O18" s="12">
        <f t="shared" si="1"/>
        <v>2.6572232409718799E-6</v>
      </c>
    </row>
    <row r="19" spans="13:15" x14ac:dyDescent="0.2">
      <c r="M19" s="14">
        <f t="shared" si="2"/>
        <v>-8.300000000000006</v>
      </c>
      <c r="N19" s="12">
        <f t="shared" si="0"/>
        <v>1.6623763729652026E-5</v>
      </c>
      <c r="O19" s="12">
        <f t="shared" si="1"/>
        <v>3.2780147137458651E-6</v>
      </c>
    </row>
    <row r="20" spans="13:15" x14ac:dyDescent="0.2">
      <c r="M20" s="14">
        <f t="shared" si="2"/>
        <v>-8.2000000000000064</v>
      </c>
      <c r="N20" s="12">
        <f t="shared" si="0"/>
        <v>2.0657506912546449E-5</v>
      </c>
      <c r="O20" s="12">
        <f t="shared" si="1"/>
        <v>4.0337431828944229E-6</v>
      </c>
    </row>
    <row r="21" spans="13:15" x14ac:dyDescent="0.2">
      <c r="M21" s="14">
        <f t="shared" si="2"/>
        <v>-8.1000000000000068</v>
      </c>
      <c r="N21" s="12">
        <f t="shared" si="0"/>
        <v>2.5608816474041052E-5</v>
      </c>
      <c r="O21" s="12">
        <f t="shared" si="1"/>
        <v>4.9513095614946026E-6</v>
      </c>
    </row>
    <row r="22" spans="13:15" x14ac:dyDescent="0.2">
      <c r="M22" s="14">
        <f t="shared" si="2"/>
        <v>-8.0000000000000071</v>
      </c>
      <c r="N22" s="12">
        <f t="shared" si="0"/>
        <v>3.1671241833119389E-5</v>
      </c>
      <c r="O22" s="12">
        <f t="shared" si="1"/>
        <v>6.0624253590783369E-6</v>
      </c>
    </row>
    <row r="23" spans="13:15" x14ac:dyDescent="0.2">
      <c r="M23" s="14">
        <f t="shared" si="2"/>
        <v>-7.9000000000000075</v>
      </c>
      <c r="N23" s="12">
        <f t="shared" si="0"/>
        <v>3.9075596597786819E-5</v>
      </c>
      <c r="O23" s="12">
        <f t="shared" si="1"/>
        <v>7.4043547646674302E-6</v>
      </c>
    </row>
    <row r="24" spans="13:15" x14ac:dyDescent="0.2">
      <c r="M24" s="14">
        <f t="shared" si="2"/>
        <v>-7.8000000000000078</v>
      </c>
      <c r="N24" s="12">
        <f t="shared" si="0"/>
        <v>4.8096344017601876E-5</v>
      </c>
      <c r="O24" s="12">
        <f t="shared" si="1"/>
        <v>9.0207474198150567E-6</v>
      </c>
    </row>
    <row r="25" spans="13:15" x14ac:dyDescent="0.2">
      <c r="M25" s="14">
        <f t="shared" si="2"/>
        <v>-7.7000000000000082</v>
      </c>
      <c r="N25" s="12">
        <f t="shared" si="0"/>
        <v>5.9058912418921493E-5</v>
      </c>
      <c r="O25" s="12">
        <f t="shared" si="1"/>
        <v>1.0962568401319618E-5</v>
      </c>
    </row>
    <row r="26" spans="13:15" x14ac:dyDescent="0.2">
      <c r="M26" s="14">
        <f t="shared" si="2"/>
        <v>-7.6000000000000085</v>
      </c>
      <c r="N26" s="12">
        <f t="shared" si="0"/>
        <v>7.2348043925118689E-5</v>
      </c>
      <c r="O26" s="12">
        <f t="shared" si="1"/>
        <v>1.3289131506197195E-5</v>
      </c>
    </row>
    <row r="27" spans="13:15" x14ac:dyDescent="0.2">
      <c r="M27" s="14">
        <f t="shared" si="2"/>
        <v>-7.5000000000000089</v>
      </c>
      <c r="N27" s="12">
        <f t="shared" si="0"/>
        <v>8.841728520080231E-5</v>
      </c>
      <c r="O27" s="12">
        <f t="shared" si="1"/>
        <v>1.6069241275683621E-5</v>
      </c>
    </row>
    <row r="28" spans="13:15" x14ac:dyDescent="0.2">
      <c r="M28" s="14">
        <f t="shared" si="2"/>
        <v>-7.4000000000000092</v>
      </c>
      <c r="N28" s="12">
        <f t="shared" si="0"/>
        <v>1.0779973347738635E-4</v>
      </c>
      <c r="O28" s="12">
        <f t="shared" si="1"/>
        <v>1.9382448276584037E-5</v>
      </c>
    </row>
    <row r="29" spans="13:15" x14ac:dyDescent="0.2">
      <c r="M29" s="14">
        <f t="shared" si="2"/>
        <v>-7.3000000000000096</v>
      </c>
      <c r="N29" s="12">
        <f t="shared" si="0"/>
        <v>1.3112015442048213E-4</v>
      </c>
      <c r="O29" s="12">
        <f t="shared" si="1"/>
        <v>2.3320420943095783E-5</v>
      </c>
    </row>
    <row r="30" spans="13:15" x14ac:dyDescent="0.2">
      <c r="M30" s="14">
        <f t="shared" si="2"/>
        <v>-7.2000000000000099</v>
      </c>
      <c r="N30" s="12">
        <f t="shared" si="0"/>
        <v>1.5910859015753047E-4</v>
      </c>
      <c r="O30" s="12">
        <f t="shared" si="1"/>
        <v>2.7988435737048335E-5</v>
      </c>
    </row>
    <row r="31" spans="13:15" x14ac:dyDescent="0.2">
      <c r="M31" s="14">
        <f t="shared" si="2"/>
        <v>-7.1000000000000103</v>
      </c>
      <c r="N31" s="12">
        <f t="shared" si="0"/>
        <v>1.926155756356291E-4</v>
      </c>
      <c r="O31" s="12">
        <f t="shared" si="1"/>
        <v>3.3506985478098635E-5</v>
      </c>
    </row>
    <row r="32" spans="13:15" x14ac:dyDescent="0.2">
      <c r="M32" s="14">
        <f t="shared" si="2"/>
        <v>-7.0000000000000107</v>
      </c>
      <c r="N32" s="12">
        <f t="shared" si="0"/>
        <v>2.3262907903552019E-4</v>
      </c>
      <c r="O32" s="12">
        <f t="shared" si="1"/>
        <v>4.0013503399891092E-5</v>
      </c>
    </row>
    <row r="33" spans="13:15" x14ac:dyDescent="0.2">
      <c r="M33" s="14">
        <f t="shared" si="2"/>
        <v>-6.900000000000011</v>
      </c>
      <c r="N33" s="12">
        <f t="shared" si="0"/>
        <v>2.8029327681617158E-4</v>
      </c>
      <c r="O33" s="12">
        <f t="shared" si="1"/>
        <v>4.766419778065139E-5</v>
      </c>
    </row>
    <row r="34" spans="13:15" x14ac:dyDescent="0.2">
      <c r="M34" s="14">
        <f t="shared" si="2"/>
        <v>-6.8000000000000114</v>
      </c>
      <c r="N34" s="12">
        <f t="shared" si="0"/>
        <v>3.3692926567687386E-4</v>
      </c>
      <c r="O34" s="12">
        <f t="shared" si="1"/>
        <v>5.6635988860702282E-5</v>
      </c>
    </row>
    <row r="35" spans="13:15" x14ac:dyDescent="0.2">
      <c r="M35" s="14">
        <f t="shared" si="2"/>
        <v>-6.7000000000000117</v>
      </c>
      <c r="N35" s="12">
        <f t="shared" si="0"/>
        <v>4.0405780186401262E-4</v>
      </c>
      <c r="O35" s="12">
        <f t="shared" ref="O35:O66" si="3">N35-N34</f>
        <v>6.7128536187138755E-5</v>
      </c>
    </row>
    <row r="36" spans="13:15" x14ac:dyDescent="0.2">
      <c r="M36" s="14">
        <f t="shared" si="2"/>
        <v>-6.6000000000000121</v>
      </c>
      <c r="N36" s="12">
        <f t="shared" si="0"/>
        <v>4.8342414238376693E-4</v>
      </c>
      <c r="O36" s="12">
        <f t="shared" si="3"/>
        <v>7.9366340519754306E-5</v>
      </c>
    </row>
    <row r="37" spans="13:15" x14ac:dyDescent="0.2">
      <c r="M37" s="14">
        <f t="shared" si="2"/>
        <v>-6.5000000000000124</v>
      </c>
      <c r="N37" s="12">
        <f t="shared" si="0"/>
        <v>5.7702504239075443E-4</v>
      </c>
      <c r="O37" s="12">
        <f t="shared" si="3"/>
        <v>9.36009000069875E-5</v>
      </c>
    </row>
    <row r="38" spans="13:15" x14ac:dyDescent="0.2">
      <c r="M38" s="14">
        <f t="shared" si="2"/>
        <v>-6.4000000000000128</v>
      </c>
      <c r="N38" s="12">
        <f t="shared" si="0"/>
        <v>6.8713793791583169E-4</v>
      </c>
      <c r="O38" s="12">
        <f t="shared" si="3"/>
        <v>1.1011289552507726E-4</v>
      </c>
    </row>
    <row r="39" spans="13:15" x14ac:dyDescent="0.2">
      <c r="M39" s="14">
        <f t="shared" si="2"/>
        <v>-6.3000000000000131</v>
      </c>
      <c r="N39" s="12">
        <f t="shared" si="0"/>
        <v>8.1635231282854248E-4</v>
      </c>
      <c r="O39" s="12">
        <f t="shared" si="3"/>
        <v>1.2921437491271079E-4</v>
      </c>
    </row>
    <row r="40" spans="13:15" x14ac:dyDescent="0.2">
      <c r="M40" s="14">
        <f t="shared" si="2"/>
        <v>-6.2000000000000135</v>
      </c>
      <c r="N40" s="12">
        <f t="shared" si="0"/>
        <v>9.6760321321833376E-4</v>
      </c>
      <c r="O40" s="12">
        <f t="shared" si="3"/>
        <v>1.5125090038979128E-4</v>
      </c>
    </row>
    <row r="41" spans="13:15" x14ac:dyDescent="0.2">
      <c r="M41" s="14">
        <f t="shared" si="2"/>
        <v>-6.1000000000000139</v>
      </c>
      <c r="N41" s="12">
        <f t="shared" si="0"/>
        <v>1.1442068310226709E-3</v>
      </c>
      <c r="O41" s="12">
        <f t="shared" si="3"/>
        <v>1.766036178043371E-4</v>
      </c>
    </row>
    <row r="42" spans="13:15" x14ac:dyDescent="0.2">
      <c r="M42" s="14">
        <f t="shared" si="2"/>
        <v>-6.0000000000000142</v>
      </c>
      <c r="N42" s="12">
        <f t="shared" si="0"/>
        <v>1.3498980316300612E-3</v>
      </c>
      <c r="O42" s="12">
        <f t="shared" si="3"/>
        <v>2.0569120060739032E-4</v>
      </c>
    </row>
    <row r="43" spans="13:15" x14ac:dyDescent="0.2">
      <c r="M43" s="14">
        <f t="shared" si="2"/>
        <v>-5.9000000000000146</v>
      </c>
      <c r="N43" s="12">
        <f t="shared" si="0"/>
        <v>1.5888696473648305E-3</v>
      </c>
      <c r="O43" s="12">
        <f t="shared" si="3"/>
        <v>2.3897161573476931E-4</v>
      </c>
    </row>
    <row r="44" spans="13:15" x14ac:dyDescent="0.2">
      <c r="M44" s="14">
        <f t="shared" si="2"/>
        <v>-5.8000000000000149</v>
      </c>
      <c r="N44" s="12">
        <f t="shared" si="0"/>
        <v>1.8658133003839935E-3</v>
      </c>
      <c r="O44" s="12">
        <f t="shared" si="3"/>
        <v>2.7694365301916303E-4</v>
      </c>
    </row>
    <row r="45" spans="13:15" x14ac:dyDescent="0.2">
      <c r="M45" s="14">
        <f t="shared" si="2"/>
        <v>-5.7000000000000153</v>
      </c>
      <c r="N45" s="12">
        <f t="shared" si="0"/>
        <v>2.1859614549131884E-3</v>
      </c>
      <c r="O45" s="12">
        <f t="shared" si="3"/>
        <v>3.2014815452919491E-4</v>
      </c>
    </row>
    <row r="46" spans="13:15" x14ac:dyDescent="0.2">
      <c r="M46" s="14">
        <f t="shared" si="2"/>
        <v>-5.6000000000000156</v>
      </c>
      <c r="N46" s="12">
        <f t="shared" si="0"/>
        <v>2.5551303304278696E-3</v>
      </c>
      <c r="O46" s="12">
        <f t="shared" si="3"/>
        <v>3.6916887551468117E-4</v>
      </c>
    </row>
    <row r="47" spans="13:15" x14ac:dyDescent="0.2">
      <c r="M47" s="14">
        <f t="shared" si="2"/>
        <v>-5.500000000000016</v>
      </c>
      <c r="N47" s="12">
        <f t="shared" si="0"/>
        <v>2.979763235054484E-3</v>
      </c>
      <c r="O47" s="12">
        <f t="shared" si="3"/>
        <v>4.2463290462661438E-4</v>
      </c>
    </row>
    <row r="48" spans="13:15" x14ac:dyDescent="0.2">
      <c r="M48" s="14">
        <f t="shared" si="2"/>
        <v>-5.4000000000000163</v>
      </c>
      <c r="N48" s="12">
        <f t="shared" si="0"/>
        <v>3.4669738030405797E-3</v>
      </c>
      <c r="O48" s="12">
        <f t="shared" si="3"/>
        <v>4.8721056798609573E-4</v>
      </c>
    </row>
    <row r="49" spans="13:15" x14ac:dyDescent="0.2">
      <c r="M49" s="14">
        <f t="shared" si="2"/>
        <v>-5.3000000000000167</v>
      </c>
      <c r="N49" s="12">
        <f t="shared" si="0"/>
        <v>4.0245885427582046E-3</v>
      </c>
      <c r="O49" s="12">
        <f t="shared" si="3"/>
        <v>5.5761473971762494E-4</v>
      </c>
    </row>
    <row r="50" spans="13:15" x14ac:dyDescent="0.2">
      <c r="M50" s="14">
        <f t="shared" si="2"/>
        <v>-5.2000000000000171</v>
      </c>
      <c r="N50" s="12">
        <f t="shared" si="0"/>
        <v>4.6611880237186331E-3</v>
      </c>
      <c r="O50" s="12">
        <f t="shared" si="3"/>
        <v>6.3659948096042845E-4</v>
      </c>
    </row>
    <row r="51" spans="13:15" x14ac:dyDescent="0.2">
      <c r="M51" s="14">
        <f t="shared" si="2"/>
        <v>-5.1000000000000174</v>
      </c>
      <c r="N51" s="12">
        <f t="shared" si="0"/>
        <v>5.3861459540665508E-3</v>
      </c>
      <c r="O51" s="12">
        <f t="shared" si="3"/>
        <v>7.2495793034791766E-4</v>
      </c>
    </row>
    <row r="52" spans="13:15" x14ac:dyDescent="0.2">
      <c r="M52" s="14">
        <f t="shared" si="2"/>
        <v>-5.0000000000000178</v>
      </c>
      <c r="N52" s="12">
        <f t="shared" si="0"/>
        <v>6.2096653257759727E-3</v>
      </c>
      <c r="O52" s="12">
        <f t="shared" si="3"/>
        <v>8.2351937170942191E-4</v>
      </c>
    </row>
    <row r="53" spans="13:15" x14ac:dyDescent="0.2">
      <c r="M53" s="14">
        <f t="shared" si="2"/>
        <v>-4.9000000000000181</v>
      </c>
      <c r="N53" s="12">
        <f t="shared" si="0"/>
        <v>7.142810735271234E-3</v>
      </c>
      <c r="O53" s="12">
        <f t="shared" si="3"/>
        <v>9.3314540949526129E-4</v>
      </c>
    </row>
    <row r="54" spans="13:15" x14ac:dyDescent="0.2">
      <c r="M54" s="14">
        <f t="shared" si="2"/>
        <v>-4.8000000000000185</v>
      </c>
      <c r="N54" s="12">
        <f t="shared" si="0"/>
        <v>8.1975359245959195E-3</v>
      </c>
      <c r="O54" s="12">
        <f t="shared" si="3"/>
        <v>1.0547251893246855E-3</v>
      </c>
    </row>
    <row r="55" spans="13:15" x14ac:dyDescent="0.2">
      <c r="M55" s="14">
        <f t="shared" si="2"/>
        <v>-4.7000000000000188</v>
      </c>
      <c r="N55" s="12">
        <f t="shared" si="0"/>
        <v>9.3867055348383389E-3</v>
      </c>
      <c r="O55" s="12">
        <f t="shared" si="3"/>
        <v>1.1891696102424194E-3</v>
      </c>
    </row>
    <row r="56" spans="13:15" x14ac:dyDescent="0.2">
      <c r="M56" s="14">
        <f t="shared" si="2"/>
        <v>-4.6000000000000192</v>
      </c>
      <c r="N56" s="12">
        <f t="shared" si="0"/>
        <v>1.0724110021675531E-2</v>
      </c>
      <c r="O56" s="12">
        <f t="shared" si="3"/>
        <v>1.3374044868371925E-3</v>
      </c>
    </row>
    <row r="57" spans="13:15" x14ac:dyDescent="0.2">
      <c r="M57" s="14">
        <f t="shared" si="2"/>
        <v>-4.5000000000000195</v>
      </c>
      <c r="N57" s="12">
        <f t="shared" si="0"/>
        <v>1.2224472655044385E-2</v>
      </c>
      <c r="O57" s="12">
        <f t="shared" si="3"/>
        <v>1.5003626333688538E-3</v>
      </c>
    </row>
    <row r="58" spans="13:15" x14ac:dyDescent="0.2">
      <c r="M58" s="14">
        <f t="shared" si="2"/>
        <v>-4.4000000000000199</v>
      </c>
      <c r="N58" s="12">
        <f t="shared" si="0"/>
        <v>1.3903447513498252E-2</v>
      </c>
      <c r="O58" s="12">
        <f t="shared" si="3"/>
        <v>1.6789748584538668E-3</v>
      </c>
    </row>
    <row r="59" spans="13:15" x14ac:dyDescent="0.2">
      <c r="M59" s="14">
        <f t="shared" si="2"/>
        <v>-4.3000000000000203</v>
      </c>
      <c r="N59" s="12">
        <f t="shared" si="0"/>
        <v>1.5777607391090104E-2</v>
      </c>
      <c r="O59" s="12">
        <f t="shared" si="3"/>
        <v>1.8741598775918519E-3</v>
      </c>
    </row>
    <row r="60" spans="13:15" x14ac:dyDescent="0.2">
      <c r="M60" s="14">
        <f t="shared" si="2"/>
        <v>-4.2000000000000206</v>
      </c>
      <c r="N60" s="12">
        <f t="shared" si="0"/>
        <v>1.7864420562816095E-2</v>
      </c>
      <c r="O60" s="12">
        <f t="shared" si="3"/>
        <v>2.0868131717259909E-3</v>
      </c>
    </row>
    <row r="61" spans="13:15" x14ac:dyDescent="0.2">
      <c r="M61" s="14">
        <f t="shared" si="2"/>
        <v>-4.100000000000021</v>
      </c>
      <c r="N61" s="12">
        <f t="shared" si="0"/>
        <v>2.0182215405703877E-2</v>
      </c>
      <c r="O61" s="12">
        <f t="shared" si="3"/>
        <v>2.3177948428877819E-3</v>
      </c>
    </row>
    <row r="62" spans="13:15" x14ac:dyDescent="0.2">
      <c r="M62" s="14">
        <f t="shared" si="2"/>
        <v>-4.0000000000000213</v>
      </c>
      <c r="N62" s="12">
        <f t="shared" si="0"/>
        <v>2.2750131948178622E-2</v>
      </c>
      <c r="O62" s="12">
        <f t="shared" si="3"/>
        <v>2.5679165424747456E-3</v>
      </c>
    </row>
    <row r="63" spans="13:15" x14ac:dyDescent="0.2">
      <c r="M63" s="14">
        <f t="shared" si="2"/>
        <v>-3.9000000000000212</v>
      </c>
      <c r="N63" s="12">
        <f t="shared" si="0"/>
        <v>2.5588059521637996E-2</v>
      </c>
      <c r="O63" s="12">
        <f t="shared" si="3"/>
        <v>2.8379275734593742E-3</v>
      </c>
    </row>
    <row r="64" spans="13:15" x14ac:dyDescent="0.2">
      <c r="M64" s="14">
        <f t="shared" si="2"/>
        <v>-3.8000000000000211</v>
      </c>
      <c r="N64" s="12">
        <f t="shared" si="0"/>
        <v>2.8716559816001099E-2</v>
      </c>
      <c r="O64" s="12">
        <f t="shared" si="3"/>
        <v>3.1285002943631027E-3</v>
      </c>
    </row>
    <row r="65" spans="13:15" x14ac:dyDescent="0.2">
      <c r="M65" s="14">
        <f t="shared" si="2"/>
        <v>-3.700000000000021</v>
      </c>
      <c r="N65" s="12">
        <f t="shared" si="0"/>
        <v>3.2156774795612936E-2</v>
      </c>
      <c r="O65" s="12">
        <f t="shared" si="3"/>
        <v>3.4402149796118366E-3</v>
      </c>
    </row>
    <row r="66" spans="13:15" x14ac:dyDescent="0.2">
      <c r="M66" s="14">
        <f t="shared" si="2"/>
        <v>-3.600000000000021</v>
      </c>
      <c r="N66" s="12">
        <f t="shared" si="0"/>
        <v>3.5930319112924963E-2</v>
      </c>
      <c r="O66" s="12">
        <f t="shared" si="3"/>
        <v>3.7735443173120276E-3</v>
      </c>
    </row>
    <row r="67" spans="13:15" x14ac:dyDescent="0.2">
      <c r="M67" s="14">
        <f t="shared" si="2"/>
        <v>-3.5000000000000209</v>
      </c>
      <c r="N67" s="12">
        <f t="shared" ref="N67:N130" si="4">NORMDIST(M67,$B$3,$B$4,TRUE)</f>
        <v>4.005915686381617E-2</v>
      </c>
      <c r="O67" s="12">
        <f t="shared" ref="O67:O98" si="5">N67-N66</f>
        <v>4.1288377508912066E-3</v>
      </c>
    </row>
    <row r="68" spans="13:15" x14ac:dyDescent="0.2">
      <c r="M68" s="14">
        <f t="shared" ref="M68:M131" si="6">M67+$P$2</f>
        <v>-3.4000000000000208</v>
      </c>
      <c r="N68" s="12">
        <f t="shared" si="4"/>
        <v>4.4565462758542049E-2</v>
      </c>
      <c r="O68" s="12">
        <f t="shared" si="5"/>
        <v>4.5063058947258788E-3</v>
      </c>
    </row>
    <row r="69" spans="13:15" x14ac:dyDescent="0.2">
      <c r="M69" s="14">
        <f t="shared" si="6"/>
        <v>-3.3000000000000207</v>
      </c>
      <c r="N69" s="12">
        <f t="shared" si="4"/>
        <v>4.947146803364702E-2</v>
      </c>
      <c r="O69" s="12">
        <f t="shared" si="5"/>
        <v>4.9060052751049715E-3</v>
      </c>
    </row>
    <row r="70" spans="13:15" x14ac:dyDescent="0.2">
      <c r="M70" s="14">
        <f t="shared" si="6"/>
        <v>-3.2000000000000206</v>
      </c>
      <c r="N70" s="12">
        <f t="shared" si="4"/>
        <v>5.479929169955685E-2</v>
      </c>
      <c r="O70" s="12">
        <f t="shared" si="5"/>
        <v>5.3278236659098296E-3</v>
      </c>
    </row>
    <row r="71" spans="13:15" x14ac:dyDescent="0.2">
      <c r="M71" s="14">
        <f t="shared" si="6"/>
        <v>-3.1000000000000205</v>
      </c>
      <c r="N71" s="12">
        <f t="shared" si="4"/>
        <v>6.0570758002057759E-2</v>
      </c>
      <c r="O71" s="12">
        <f t="shared" si="5"/>
        <v>5.7714663025009091E-3</v>
      </c>
    </row>
    <row r="72" spans="13:15" x14ac:dyDescent="0.2">
      <c r="M72" s="14">
        <f t="shared" si="6"/>
        <v>-3.0000000000000204</v>
      </c>
      <c r="N72" s="12">
        <f t="shared" si="4"/>
        <v>6.6807201268856753E-2</v>
      </c>
      <c r="O72" s="12">
        <f t="shared" si="5"/>
        <v>6.2364432667989939E-3</v>
      </c>
    </row>
    <row r="73" spans="13:15" x14ac:dyDescent="0.2">
      <c r="M73" s="14">
        <f t="shared" si="6"/>
        <v>-2.9000000000000203</v>
      </c>
      <c r="N73" s="12">
        <f t="shared" si="4"/>
        <v>7.3529259609646916E-2</v>
      </c>
      <c r="O73" s="12">
        <f t="shared" si="5"/>
        <v>6.722058340790163E-3</v>
      </c>
    </row>
    <row r="74" spans="13:15" x14ac:dyDescent="0.2">
      <c r="M74" s="14">
        <f t="shared" si="6"/>
        <v>-2.8000000000000203</v>
      </c>
      <c r="N74" s="12">
        <f t="shared" si="4"/>
        <v>8.0756659233769512E-2</v>
      </c>
      <c r="O74" s="12">
        <f t="shared" si="5"/>
        <v>7.2273996241225963E-3</v>
      </c>
    </row>
    <row r="75" spans="13:15" x14ac:dyDescent="0.2">
      <c r="M75" s="14">
        <f t="shared" si="6"/>
        <v>-2.7000000000000202</v>
      </c>
      <c r="N75" s="12">
        <f t="shared" si="4"/>
        <v>8.8507991437400374E-2</v>
      </c>
      <c r="O75" s="12">
        <f t="shared" si="5"/>
        <v>7.7513322036308618E-3</v>
      </c>
    </row>
    <row r="76" spans="13:15" x14ac:dyDescent="0.2">
      <c r="M76" s="14">
        <f t="shared" si="6"/>
        <v>-2.6000000000000201</v>
      </c>
      <c r="N76" s="12">
        <f t="shared" si="4"/>
        <v>9.6800484585608582E-2</v>
      </c>
      <c r="O76" s="12">
        <f t="shared" si="5"/>
        <v>8.2924931482082076E-3</v>
      </c>
    </row>
    <row r="77" spans="13:15" x14ac:dyDescent="0.2">
      <c r="M77" s="14">
        <f t="shared" si="6"/>
        <v>-2.50000000000002</v>
      </c>
      <c r="N77" s="12">
        <f t="shared" si="4"/>
        <v>0.10564977366685342</v>
      </c>
      <c r="O77" s="12">
        <f t="shared" si="5"/>
        <v>8.8492890812448405E-3</v>
      </c>
    </row>
    <row r="78" spans="13:15" x14ac:dyDescent="0.2">
      <c r="M78" s="14">
        <f t="shared" si="6"/>
        <v>-2.4000000000000199</v>
      </c>
      <c r="N78" s="12">
        <f t="shared" si="4"/>
        <v>0.11506967022170632</v>
      </c>
      <c r="O78" s="12">
        <f t="shared" si="5"/>
        <v>9.4198965548528968E-3</v>
      </c>
    </row>
    <row r="79" spans="13:15" x14ac:dyDescent="0.2">
      <c r="M79" s="14">
        <f t="shared" si="6"/>
        <v>-2.3000000000000198</v>
      </c>
      <c r="N79" s="12">
        <f t="shared" si="4"/>
        <v>0.12507193563714819</v>
      </c>
      <c r="O79" s="12">
        <f t="shared" si="5"/>
        <v>1.0002265415441872E-2</v>
      </c>
    </row>
    <row r="80" spans="13:15" x14ac:dyDescent="0.2">
      <c r="M80" s="14">
        <f t="shared" si="6"/>
        <v>-2.2000000000000197</v>
      </c>
      <c r="N80" s="12">
        <f t="shared" si="4"/>
        <v>0.13566606094638053</v>
      </c>
      <c r="O80" s="12">
        <f t="shared" si="5"/>
        <v>1.0594125309232344E-2</v>
      </c>
    </row>
    <row r="81" spans="13:15" x14ac:dyDescent="0.2">
      <c r="M81" s="14">
        <f t="shared" si="6"/>
        <v>-2.1000000000000196</v>
      </c>
      <c r="N81" s="12">
        <f t="shared" si="4"/>
        <v>0.14685905637589369</v>
      </c>
      <c r="O81" s="12">
        <f t="shared" si="5"/>
        <v>1.1192995429513158E-2</v>
      </c>
    </row>
    <row r="82" spans="13:15" x14ac:dyDescent="0.2">
      <c r="M82" s="14">
        <f t="shared" si="6"/>
        <v>-2.0000000000000195</v>
      </c>
      <c r="N82" s="12">
        <f t="shared" si="4"/>
        <v>0.15865525393145471</v>
      </c>
      <c r="O82" s="12">
        <f t="shared" si="5"/>
        <v>1.1796197555561022E-2</v>
      </c>
    </row>
    <row r="83" spans="13:15" x14ac:dyDescent="0.2">
      <c r="M83" s="14">
        <f t="shared" si="6"/>
        <v>-1.9000000000000195</v>
      </c>
      <c r="N83" s="12">
        <f t="shared" si="4"/>
        <v>0.1710561263084793</v>
      </c>
      <c r="O83" s="12">
        <f t="shared" si="5"/>
        <v>1.2400872377024585E-2</v>
      </c>
    </row>
    <row r="84" spans="13:15" x14ac:dyDescent="0.2">
      <c r="M84" s="14">
        <f t="shared" si="6"/>
        <v>-1.8000000000000194</v>
      </c>
      <c r="N84" s="12">
        <f t="shared" si="4"/>
        <v>0.18406012534675686</v>
      </c>
      <c r="O84" s="12">
        <f t="shared" si="5"/>
        <v>1.3003999038277564E-2</v>
      </c>
    </row>
    <row r="85" spans="13:15" x14ac:dyDescent="0.2">
      <c r="M85" s="14">
        <f t="shared" si="6"/>
        <v>-1.7000000000000193</v>
      </c>
      <c r="N85" s="12">
        <f t="shared" si="4"/>
        <v>0.19766254312268974</v>
      </c>
      <c r="O85" s="12">
        <f t="shared" si="5"/>
        <v>1.3602417775932879E-2</v>
      </c>
    </row>
    <row r="86" spans="13:15" x14ac:dyDescent="0.2">
      <c r="M86" s="14">
        <f t="shared" si="6"/>
        <v>-1.6000000000000192</v>
      </c>
      <c r="N86" s="12">
        <f t="shared" si="4"/>
        <v>0.21185539858339394</v>
      </c>
      <c r="O86" s="12">
        <f t="shared" si="5"/>
        <v>1.4192855460704201E-2</v>
      </c>
    </row>
    <row r="87" spans="13:15" x14ac:dyDescent="0.2">
      <c r="M87" s="14">
        <f t="shared" si="6"/>
        <v>-1.5000000000000191</v>
      </c>
      <c r="N87" s="12">
        <f t="shared" si="4"/>
        <v>0.22662735237686532</v>
      </c>
      <c r="O87" s="12">
        <f t="shared" si="5"/>
        <v>1.4771953793471376E-2</v>
      </c>
    </row>
    <row r="88" spans="13:15" x14ac:dyDescent="0.2">
      <c r="M88" s="14">
        <f t="shared" si="6"/>
        <v>-1.400000000000019</v>
      </c>
      <c r="N88" s="12">
        <f t="shared" si="4"/>
        <v>0.24196365222306998</v>
      </c>
      <c r="O88" s="12">
        <f t="shared" si="5"/>
        <v>1.533629984620466E-2</v>
      </c>
    </row>
    <row r="89" spans="13:15" x14ac:dyDescent="0.2">
      <c r="M89" s="14">
        <f t="shared" si="6"/>
        <v>-1.3000000000000189</v>
      </c>
      <c r="N89" s="12">
        <f t="shared" si="4"/>
        <v>0.25784611080586162</v>
      </c>
      <c r="O89" s="12">
        <f t="shared" si="5"/>
        <v>1.5882458582791636E-2</v>
      </c>
    </row>
    <row r="90" spans="13:15" x14ac:dyDescent="0.2">
      <c r="M90" s="14">
        <f t="shared" si="6"/>
        <v>-1.2000000000000188</v>
      </c>
      <c r="N90" s="12">
        <f t="shared" si="4"/>
        <v>0.27425311775007039</v>
      </c>
      <c r="O90" s="12">
        <f t="shared" si="5"/>
        <v>1.6407006944208768E-2</v>
      </c>
    </row>
    <row r="91" spans="13:15" x14ac:dyDescent="0.2">
      <c r="M91" s="14">
        <f t="shared" si="6"/>
        <v>-1.1000000000000187</v>
      </c>
      <c r="N91" s="12">
        <f t="shared" si="4"/>
        <v>0.29115968678834314</v>
      </c>
      <c r="O91" s="12">
        <f t="shared" si="5"/>
        <v>1.6906569038272756E-2</v>
      </c>
    </row>
    <row r="92" spans="13:15" x14ac:dyDescent="0.2">
      <c r="M92" s="14">
        <f t="shared" si="6"/>
        <v>-1.0000000000000187</v>
      </c>
      <c r="N92" s="12">
        <f t="shared" si="4"/>
        <v>0.30853753872598355</v>
      </c>
      <c r="O92" s="12">
        <f t="shared" si="5"/>
        <v>1.7377851937640409E-2</v>
      </c>
    </row>
    <row r="93" spans="13:15" x14ac:dyDescent="0.2">
      <c r="M93" s="14">
        <f t="shared" si="6"/>
        <v>-0.90000000000001867</v>
      </c>
      <c r="N93" s="12">
        <f t="shared" si="4"/>
        <v>0.32635522028791664</v>
      </c>
      <c r="O93" s="12">
        <f t="shared" si="5"/>
        <v>1.7817681561933085E-2</v>
      </c>
    </row>
    <row r="94" spans="13:15" x14ac:dyDescent="0.2">
      <c r="M94" s="14">
        <f t="shared" si="6"/>
        <v>-0.8000000000000187</v>
      </c>
      <c r="N94" s="12">
        <f t="shared" si="4"/>
        <v>0.34457825838967238</v>
      </c>
      <c r="O94" s="12">
        <f t="shared" si="5"/>
        <v>1.822303810175574E-2</v>
      </c>
    </row>
    <row r="95" spans="13:15" x14ac:dyDescent="0.2">
      <c r="M95" s="14">
        <f t="shared" si="6"/>
        <v>-0.70000000000001872</v>
      </c>
      <c r="N95" s="12">
        <f t="shared" si="4"/>
        <v>0.3631693488243774</v>
      </c>
      <c r="O95" s="12">
        <f t="shared" si="5"/>
        <v>1.8591090434705027E-2</v>
      </c>
    </row>
    <row r="96" spans="13:15" x14ac:dyDescent="0.2">
      <c r="M96" s="14">
        <f t="shared" si="6"/>
        <v>-0.60000000000001874</v>
      </c>
      <c r="N96" s="12">
        <f t="shared" si="4"/>
        <v>0.38208857781104377</v>
      </c>
      <c r="O96" s="12">
        <f t="shared" si="5"/>
        <v>1.891922898666637E-2</v>
      </c>
    </row>
    <row r="97" spans="13:15" x14ac:dyDescent="0.2">
      <c r="M97" s="14">
        <f t="shared" si="6"/>
        <v>-0.50000000000001876</v>
      </c>
      <c r="N97" s="12">
        <f t="shared" si="4"/>
        <v>0.40129367431707264</v>
      </c>
      <c r="O97" s="12">
        <f t="shared" si="5"/>
        <v>1.9205096506028863E-2</v>
      </c>
    </row>
    <row r="98" spans="13:15" x14ac:dyDescent="0.2">
      <c r="M98" s="14">
        <f t="shared" si="6"/>
        <v>-0.40000000000001878</v>
      </c>
      <c r="N98" s="12">
        <f t="shared" si="4"/>
        <v>0.42074029056089329</v>
      </c>
      <c r="O98" s="12">
        <f t="shared" si="5"/>
        <v>1.9446616243820658E-2</v>
      </c>
    </row>
    <row r="99" spans="13:15" x14ac:dyDescent="0.2">
      <c r="M99" s="14">
        <f t="shared" si="6"/>
        <v>-0.30000000000001881</v>
      </c>
      <c r="N99" s="12">
        <f t="shared" si="4"/>
        <v>0.44038230762975378</v>
      </c>
      <c r="O99" s="12">
        <f t="shared" ref="O99:O130" si="7">N99-N98</f>
        <v>1.9642017068860484E-2</v>
      </c>
    </row>
    <row r="100" spans="13:15" x14ac:dyDescent="0.2">
      <c r="M100" s="14">
        <f t="shared" si="6"/>
        <v>-0.2000000000000188</v>
      </c>
      <c r="N100" s="12">
        <f t="shared" si="4"/>
        <v>0.46017216272296729</v>
      </c>
      <c r="O100" s="12">
        <f t="shared" si="7"/>
        <v>1.9789855093213515E-2</v>
      </c>
    </row>
    <row r="101" spans="13:15" x14ac:dyDescent="0.2">
      <c r="M101" s="14">
        <f t="shared" si="6"/>
        <v>-0.1000000000000188</v>
      </c>
      <c r="N101" s="12">
        <f t="shared" si="4"/>
        <v>0.48006119416162379</v>
      </c>
      <c r="O101" s="12">
        <f t="shared" si="7"/>
        <v>1.9889031438656501E-2</v>
      </c>
    </row>
    <row r="102" spans="13:15" x14ac:dyDescent="0.2">
      <c r="M102" s="14">
        <f t="shared" si="6"/>
        <v>-1.8790524691780774E-14</v>
      </c>
      <c r="N102" s="12">
        <f t="shared" si="4"/>
        <v>0.49999999999999623</v>
      </c>
      <c r="O102" s="12">
        <f t="shared" si="7"/>
        <v>1.9938805838372431E-2</v>
      </c>
    </row>
    <row r="103" spans="13:15" x14ac:dyDescent="0.2">
      <c r="M103" s="14">
        <f t="shared" si="6"/>
        <v>9.9999999999981215E-2</v>
      </c>
      <c r="N103" s="12">
        <f t="shared" si="4"/>
        <v>0.51993880583836871</v>
      </c>
      <c r="O103" s="12">
        <f t="shared" si="7"/>
        <v>1.9938805838372486E-2</v>
      </c>
    </row>
    <row r="104" spans="13:15" x14ac:dyDescent="0.2">
      <c r="M104" s="14">
        <f t="shared" si="6"/>
        <v>0.19999999999998122</v>
      </c>
      <c r="N104" s="12">
        <f t="shared" si="4"/>
        <v>0.53982783727702532</v>
      </c>
      <c r="O104" s="12">
        <f t="shared" si="7"/>
        <v>1.9889031438656612E-2</v>
      </c>
    </row>
    <row r="105" spans="13:15" x14ac:dyDescent="0.2">
      <c r="M105" s="14">
        <f t="shared" si="6"/>
        <v>0.29999999999998123</v>
      </c>
      <c r="N105" s="12">
        <f t="shared" si="4"/>
        <v>0.55961769237023884</v>
      </c>
      <c r="O105" s="12">
        <f t="shared" si="7"/>
        <v>1.9789855093213515E-2</v>
      </c>
    </row>
    <row r="106" spans="13:15" x14ac:dyDescent="0.2">
      <c r="M106" s="14">
        <f t="shared" si="6"/>
        <v>0.39999999999998126</v>
      </c>
      <c r="N106" s="12">
        <f t="shared" si="4"/>
        <v>0.57925970943909944</v>
      </c>
      <c r="O106" s="12">
        <f t="shared" si="7"/>
        <v>1.9642017068860596E-2</v>
      </c>
    </row>
    <row r="107" spans="13:15" x14ac:dyDescent="0.2">
      <c r="M107" s="14">
        <f t="shared" si="6"/>
        <v>0.49999999999998124</v>
      </c>
      <c r="N107" s="12">
        <f t="shared" si="4"/>
        <v>0.59870632568292015</v>
      </c>
      <c r="O107" s="12">
        <f t="shared" si="7"/>
        <v>1.9446616243820714E-2</v>
      </c>
    </row>
    <row r="108" spans="13:15" x14ac:dyDescent="0.2">
      <c r="M108" s="14">
        <f t="shared" si="6"/>
        <v>0.59999999999998122</v>
      </c>
      <c r="N108" s="12">
        <f t="shared" si="4"/>
        <v>0.61791142218894901</v>
      </c>
      <c r="O108" s="12">
        <f t="shared" si="7"/>
        <v>1.9205096506028863E-2</v>
      </c>
    </row>
    <row r="109" spans="13:15" x14ac:dyDescent="0.2">
      <c r="M109" s="14">
        <f t="shared" si="6"/>
        <v>0.69999999999998119</v>
      </c>
      <c r="N109" s="12">
        <f t="shared" si="4"/>
        <v>0.63683065117561555</v>
      </c>
      <c r="O109" s="12">
        <f t="shared" si="7"/>
        <v>1.8919228986666536E-2</v>
      </c>
    </row>
    <row r="110" spans="13:15" x14ac:dyDescent="0.2">
      <c r="M110" s="14">
        <f t="shared" si="6"/>
        <v>0.79999999999998117</v>
      </c>
      <c r="N110" s="12">
        <f t="shared" si="4"/>
        <v>0.65542174161032074</v>
      </c>
      <c r="O110" s="12">
        <f t="shared" si="7"/>
        <v>1.8591090434705193E-2</v>
      </c>
    </row>
    <row r="111" spans="13:15" x14ac:dyDescent="0.2">
      <c r="M111" s="14">
        <f t="shared" si="6"/>
        <v>0.89999999999998115</v>
      </c>
      <c r="N111" s="12">
        <f t="shared" si="4"/>
        <v>0.67364477971207659</v>
      </c>
      <c r="O111" s="12">
        <f t="shared" si="7"/>
        <v>1.8223038101755851E-2</v>
      </c>
    </row>
    <row r="112" spans="13:15" x14ac:dyDescent="0.2">
      <c r="M112" s="14">
        <f t="shared" si="6"/>
        <v>0.99999999999998113</v>
      </c>
      <c r="N112" s="12">
        <f t="shared" si="4"/>
        <v>0.69146246127400979</v>
      </c>
      <c r="O112" s="12">
        <f t="shared" si="7"/>
        <v>1.7817681561933196E-2</v>
      </c>
    </row>
    <row r="113" spans="13:15" x14ac:dyDescent="0.2">
      <c r="M113" s="14">
        <f t="shared" si="6"/>
        <v>1.0999999999999812</v>
      </c>
      <c r="N113" s="12">
        <f t="shared" si="4"/>
        <v>0.70884031321165042</v>
      </c>
      <c r="O113" s="12">
        <f t="shared" si="7"/>
        <v>1.7377851937640632E-2</v>
      </c>
    </row>
    <row r="114" spans="13:15" x14ac:dyDescent="0.2">
      <c r="M114" s="14">
        <f t="shared" si="6"/>
        <v>1.1999999999999813</v>
      </c>
      <c r="N114" s="12">
        <f t="shared" si="4"/>
        <v>0.72574688224992334</v>
      </c>
      <c r="O114" s="12">
        <f t="shared" si="7"/>
        <v>1.6906569038272923E-2</v>
      </c>
    </row>
    <row r="115" spans="13:15" x14ac:dyDescent="0.2">
      <c r="M115" s="14">
        <f t="shared" si="6"/>
        <v>1.2999999999999814</v>
      </c>
      <c r="N115" s="12">
        <f t="shared" si="4"/>
        <v>0.74215388919413228</v>
      </c>
      <c r="O115" s="12">
        <f t="shared" si="7"/>
        <v>1.6407006944208935E-2</v>
      </c>
    </row>
    <row r="116" spans="13:15" x14ac:dyDescent="0.2">
      <c r="M116" s="14">
        <f t="shared" si="6"/>
        <v>1.3999999999999815</v>
      </c>
      <c r="N116" s="12">
        <f t="shared" si="4"/>
        <v>0.75803634777692408</v>
      </c>
      <c r="O116" s="12">
        <f t="shared" si="7"/>
        <v>1.5882458582791803E-2</v>
      </c>
    </row>
    <row r="117" spans="13:15" x14ac:dyDescent="0.2">
      <c r="M117" s="14">
        <f t="shared" si="6"/>
        <v>1.4999999999999816</v>
      </c>
      <c r="N117" s="12">
        <f t="shared" si="4"/>
        <v>0.77337264762312907</v>
      </c>
      <c r="O117" s="12">
        <f t="shared" si="7"/>
        <v>1.5336299846204993E-2</v>
      </c>
    </row>
    <row r="118" spans="13:15" x14ac:dyDescent="0.2">
      <c r="M118" s="14">
        <f t="shared" si="6"/>
        <v>1.5999999999999817</v>
      </c>
      <c r="N118" s="12">
        <f t="shared" si="4"/>
        <v>0.7881446014166007</v>
      </c>
      <c r="O118" s="12">
        <f t="shared" si="7"/>
        <v>1.4771953793471626E-2</v>
      </c>
    </row>
    <row r="119" spans="13:15" x14ac:dyDescent="0.2">
      <c r="M119" s="14">
        <f t="shared" si="6"/>
        <v>1.6999999999999817</v>
      </c>
      <c r="N119" s="12">
        <f t="shared" si="4"/>
        <v>0.80233745687730507</v>
      </c>
      <c r="O119" s="12">
        <f t="shared" si="7"/>
        <v>1.4192855460704368E-2</v>
      </c>
    </row>
    <row r="120" spans="13:15" x14ac:dyDescent="0.2">
      <c r="M120" s="14">
        <f t="shared" si="6"/>
        <v>1.7999999999999818</v>
      </c>
      <c r="N120" s="12">
        <f t="shared" si="4"/>
        <v>0.81593987465323814</v>
      </c>
      <c r="O120" s="12">
        <f t="shared" si="7"/>
        <v>1.3602417775933073E-2</v>
      </c>
    </row>
    <row r="121" spans="13:15" x14ac:dyDescent="0.2">
      <c r="M121" s="14">
        <f t="shared" si="6"/>
        <v>1.8999999999999819</v>
      </c>
      <c r="N121" s="12">
        <f t="shared" si="4"/>
        <v>0.82894387369151601</v>
      </c>
      <c r="O121" s="12">
        <f t="shared" si="7"/>
        <v>1.3003999038277869E-2</v>
      </c>
    </row>
    <row r="122" spans="13:15" x14ac:dyDescent="0.2">
      <c r="M122" s="14">
        <f t="shared" si="6"/>
        <v>1.999999999999982</v>
      </c>
      <c r="N122" s="12">
        <f t="shared" si="4"/>
        <v>0.84134474606854082</v>
      </c>
      <c r="O122" s="12">
        <f t="shared" si="7"/>
        <v>1.2400872377024807E-2</v>
      </c>
    </row>
    <row r="123" spans="13:15" x14ac:dyDescent="0.2">
      <c r="M123" s="14">
        <f t="shared" si="6"/>
        <v>2.0999999999999819</v>
      </c>
      <c r="N123" s="12">
        <f t="shared" si="4"/>
        <v>0.85314094362410198</v>
      </c>
      <c r="O123" s="12">
        <f t="shared" si="7"/>
        <v>1.1796197555561161E-2</v>
      </c>
    </row>
    <row r="124" spans="13:15" x14ac:dyDescent="0.2">
      <c r="M124" s="14">
        <f t="shared" si="6"/>
        <v>2.199999999999982</v>
      </c>
      <c r="N124" s="12">
        <f t="shared" si="4"/>
        <v>0.86433393905361533</v>
      </c>
      <c r="O124" s="12">
        <f t="shared" si="7"/>
        <v>1.1192995429513353E-2</v>
      </c>
    </row>
    <row r="125" spans="13:15" x14ac:dyDescent="0.2">
      <c r="M125" s="14">
        <f t="shared" si="6"/>
        <v>2.2999999999999821</v>
      </c>
      <c r="N125" s="12">
        <f t="shared" si="4"/>
        <v>0.87492806436284787</v>
      </c>
      <c r="O125" s="12">
        <f t="shared" si="7"/>
        <v>1.0594125309232538E-2</v>
      </c>
    </row>
    <row r="126" spans="13:15" x14ac:dyDescent="0.2">
      <c r="M126" s="14">
        <f t="shared" si="6"/>
        <v>2.3999999999999821</v>
      </c>
      <c r="N126" s="12">
        <f t="shared" si="4"/>
        <v>0.88493032977829</v>
      </c>
      <c r="O126" s="12">
        <f t="shared" si="7"/>
        <v>1.0002265415442135E-2</v>
      </c>
    </row>
    <row r="127" spans="13:15" x14ac:dyDescent="0.2">
      <c r="M127" s="14">
        <f t="shared" si="6"/>
        <v>2.4999999999999822</v>
      </c>
      <c r="N127" s="12">
        <f t="shared" si="4"/>
        <v>0.89435022633314309</v>
      </c>
      <c r="O127" s="12">
        <f t="shared" si="7"/>
        <v>9.4198965548530911E-3</v>
      </c>
    </row>
    <row r="128" spans="13:15" x14ac:dyDescent="0.2">
      <c r="M128" s="14">
        <f t="shared" si="6"/>
        <v>2.5999999999999823</v>
      </c>
      <c r="N128" s="12">
        <f t="shared" si="4"/>
        <v>0.90319951541438814</v>
      </c>
      <c r="O128" s="12">
        <f t="shared" si="7"/>
        <v>8.8492890812450486E-3</v>
      </c>
    </row>
    <row r="129" spans="13:15" x14ac:dyDescent="0.2">
      <c r="M129" s="14">
        <f t="shared" si="6"/>
        <v>2.6999999999999824</v>
      </c>
      <c r="N129" s="12">
        <f t="shared" si="4"/>
        <v>0.9114920085625966</v>
      </c>
      <c r="O129" s="12">
        <f t="shared" si="7"/>
        <v>8.2924931482084574E-3</v>
      </c>
    </row>
    <row r="130" spans="13:15" x14ac:dyDescent="0.2">
      <c r="M130" s="14">
        <f t="shared" si="6"/>
        <v>2.7999999999999825</v>
      </c>
      <c r="N130" s="12">
        <f t="shared" si="4"/>
        <v>0.9192433407662276</v>
      </c>
      <c r="O130" s="12">
        <f t="shared" si="7"/>
        <v>7.7513322036310006E-3</v>
      </c>
    </row>
    <row r="131" spans="13:15" x14ac:dyDescent="0.2">
      <c r="M131" s="14">
        <f t="shared" si="6"/>
        <v>2.8999999999999826</v>
      </c>
      <c r="N131" s="12">
        <f t="shared" ref="N131:N194" si="8">NORMDIST(M131,$B$3,$B$4,TRUE)</f>
        <v>0.92647074039035049</v>
      </c>
      <c r="O131" s="12">
        <f t="shared" ref="O131:O162" si="9">N131-N130</f>
        <v>7.2273996241228877E-3</v>
      </c>
    </row>
    <row r="132" spans="13:15" x14ac:dyDescent="0.2">
      <c r="M132" s="14">
        <f t="shared" ref="M132:M195" si="10">M131+$P$2</f>
        <v>2.9999999999999827</v>
      </c>
      <c r="N132" s="12">
        <f t="shared" si="8"/>
        <v>0.9331927987311408</v>
      </c>
      <c r="O132" s="12">
        <f t="shared" si="9"/>
        <v>6.7220583407903156E-3</v>
      </c>
    </row>
    <row r="133" spans="13:15" x14ac:dyDescent="0.2">
      <c r="M133" s="14">
        <f t="shared" si="10"/>
        <v>3.0999999999999828</v>
      </c>
      <c r="N133" s="12">
        <f t="shared" si="8"/>
        <v>0.93942924199793998</v>
      </c>
      <c r="O133" s="12">
        <f t="shared" si="9"/>
        <v>6.2364432667991743E-3</v>
      </c>
    </row>
    <row r="134" spans="13:15" x14ac:dyDescent="0.2">
      <c r="M134" s="14">
        <f t="shared" si="10"/>
        <v>3.1999999999999829</v>
      </c>
      <c r="N134" s="12">
        <f t="shared" si="8"/>
        <v>0.94520070830044101</v>
      </c>
      <c r="O134" s="12">
        <f t="shared" si="9"/>
        <v>5.7714663025010271E-3</v>
      </c>
    </row>
    <row r="135" spans="13:15" x14ac:dyDescent="0.2">
      <c r="M135" s="14">
        <f t="shared" si="10"/>
        <v>3.2999999999999829</v>
      </c>
      <c r="N135" s="12">
        <f t="shared" si="8"/>
        <v>0.95052853196635101</v>
      </c>
      <c r="O135" s="12">
        <f t="shared" si="9"/>
        <v>5.3278236659100031E-3</v>
      </c>
    </row>
    <row r="136" spans="13:15" x14ac:dyDescent="0.2">
      <c r="M136" s="14">
        <f t="shared" si="10"/>
        <v>3.399999999999983</v>
      </c>
      <c r="N136" s="12">
        <f t="shared" si="8"/>
        <v>0.95543453724145622</v>
      </c>
      <c r="O136" s="12">
        <f t="shared" si="9"/>
        <v>4.9060052751052075E-3</v>
      </c>
    </row>
    <row r="137" spans="13:15" x14ac:dyDescent="0.2">
      <c r="M137" s="14">
        <f t="shared" si="10"/>
        <v>3.4999999999999831</v>
      </c>
      <c r="N137" s="12">
        <f t="shared" si="8"/>
        <v>0.95994084313618222</v>
      </c>
      <c r="O137" s="12">
        <f t="shared" si="9"/>
        <v>4.5063058947260037E-3</v>
      </c>
    </row>
    <row r="138" spans="13:15" x14ac:dyDescent="0.2">
      <c r="M138" s="14">
        <f t="shared" si="10"/>
        <v>3.5999999999999832</v>
      </c>
      <c r="N138" s="12">
        <f t="shared" si="8"/>
        <v>0.96406968088707357</v>
      </c>
      <c r="O138" s="12">
        <f t="shared" si="9"/>
        <v>4.1288377508913454E-3</v>
      </c>
    </row>
    <row r="139" spans="13:15" x14ac:dyDescent="0.2">
      <c r="M139" s="14">
        <f t="shared" si="10"/>
        <v>3.6999999999999833</v>
      </c>
      <c r="N139" s="12">
        <f t="shared" si="8"/>
        <v>0.9678432252043857</v>
      </c>
      <c r="O139" s="12">
        <f t="shared" si="9"/>
        <v>3.7735443173121386E-3</v>
      </c>
    </row>
    <row r="140" spans="13:15" x14ac:dyDescent="0.2">
      <c r="M140" s="14">
        <f t="shared" si="10"/>
        <v>3.7999999999999834</v>
      </c>
      <c r="N140" s="12">
        <f t="shared" si="8"/>
        <v>0.9712834401839977</v>
      </c>
      <c r="O140" s="12">
        <f t="shared" si="9"/>
        <v>3.4402149796119996E-3</v>
      </c>
    </row>
    <row r="141" spans="13:15" x14ac:dyDescent="0.2">
      <c r="M141" s="14">
        <f t="shared" si="10"/>
        <v>3.8999999999999835</v>
      </c>
      <c r="N141" s="12">
        <f t="shared" si="8"/>
        <v>0.97441194047836088</v>
      </c>
      <c r="O141" s="12">
        <f t="shared" si="9"/>
        <v>3.128500294363179E-3</v>
      </c>
    </row>
    <row r="142" spans="13:15" x14ac:dyDescent="0.2">
      <c r="M142" s="14">
        <f t="shared" si="10"/>
        <v>3.9999999999999836</v>
      </c>
      <c r="N142" s="12">
        <f t="shared" si="8"/>
        <v>0.97724986805182035</v>
      </c>
      <c r="O142" s="12">
        <f t="shared" si="9"/>
        <v>2.8379275734594644E-3</v>
      </c>
    </row>
    <row r="143" spans="13:15" x14ac:dyDescent="0.2">
      <c r="M143" s="14">
        <f t="shared" si="10"/>
        <v>4.0999999999999837</v>
      </c>
      <c r="N143" s="12">
        <f t="shared" si="8"/>
        <v>0.97981778459429525</v>
      </c>
      <c r="O143" s="12">
        <f t="shared" si="9"/>
        <v>2.5679165424749018E-3</v>
      </c>
    </row>
    <row r="144" spans="13:15" x14ac:dyDescent="0.2">
      <c r="M144" s="14">
        <f t="shared" si="10"/>
        <v>4.1999999999999833</v>
      </c>
      <c r="N144" s="12">
        <f t="shared" si="8"/>
        <v>0.9821355794371831</v>
      </c>
      <c r="O144" s="12">
        <f t="shared" si="9"/>
        <v>2.3177948428878548E-3</v>
      </c>
    </row>
    <row r="145" spans="13:15" x14ac:dyDescent="0.2">
      <c r="M145" s="14">
        <f t="shared" si="10"/>
        <v>4.2999999999999829</v>
      </c>
      <c r="N145" s="12">
        <f t="shared" si="8"/>
        <v>0.9842223926089092</v>
      </c>
      <c r="O145" s="12">
        <f t="shared" si="9"/>
        <v>2.0868131717260985E-3</v>
      </c>
    </row>
    <row r="146" spans="13:15" x14ac:dyDescent="0.2">
      <c r="M146" s="14">
        <f t="shared" si="10"/>
        <v>4.3999999999999826</v>
      </c>
      <c r="N146" s="12">
        <f t="shared" si="8"/>
        <v>0.98609655248650108</v>
      </c>
      <c r="O146" s="12">
        <f t="shared" si="9"/>
        <v>1.8741598775918744E-3</v>
      </c>
    </row>
    <row r="147" spans="13:15" x14ac:dyDescent="0.2">
      <c r="M147" s="14">
        <f t="shared" si="10"/>
        <v>4.4999999999999822</v>
      </c>
      <c r="N147" s="12">
        <f t="shared" si="8"/>
        <v>0.987775527344955</v>
      </c>
      <c r="O147" s="12">
        <f t="shared" si="9"/>
        <v>1.6789748584539188E-3</v>
      </c>
    </row>
    <row r="148" spans="13:15" x14ac:dyDescent="0.2">
      <c r="M148" s="14">
        <f t="shared" si="10"/>
        <v>4.5999999999999819</v>
      </c>
      <c r="N148" s="12">
        <f t="shared" si="8"/>
        <v>0.98927588997832394</v>
      </c>
      <c r="O148" s="12">
        <f t="shared" si="9"/>
        <v>1.5003626333689457E-3</v>
      </c>
    </row>
    <row r="149" spans="13:15" x14ac:dyDescent="0.2">
      <c r="M149" s="14">
        <f t="shared" si="10"/>
        <v>4.6999999999999815</v>
      </c>
      <c r="N149" s="12">
        <f t="shared" si="8"/>
        <v>0.99061329446516122</v>
      </c>
      <c r="O149" s="12">
        <f t="shared" si="9"/>
        <v>1.3374044868372792E-3</v>
      </c>
    </row>
    <row r="150" spans="13:15" x14ac:dyDescent="0.2">
      <c r="M150" s="14">
        <f t="shared" si="10"/>
        <v>4.7999999999999812</v>
      </c>
      <c r="N150" s="12">
        <f t="shared" si="8"/>
        <v>0.99180246407540362</v>
      </c>
      <c r="O150" s="12">
        <f t="shared" si="9"/>
        <v>1.1891696102424021E-3</v>
      </c>
    </row>
    <row r="151" spans="13:15" x14ac:dyDescent="0.2">
      <c r="M151" s="14">
        <f t="shared" si="10"/>
        <v>4.8999999999999808</v>
      </c>
      <c r="N151" s="12">
        <f t="shared" si="8"/>
        <v>0.99285718926472843</v>
      </c>
      <c r="O151" s="12">
        <f t="shared" si="9"/>
        <v>1.0547251893248122E-3</v>
      </c>
    </row>
    <row r="152" spans="13:15" x14ac:dyDescent="0.2">
      <c r="M152" s="14">
        <f t="shared" si="10"/>
        <v>4.9999999999999805</v>
      </c>
      <c r="N152" s="12">
        <f t="shared" si="8"/>
        <v>0.99379033467422373</v>
      </c>
      <c r="O152" s="12">
        <f t="shared" si="9"/>
        <v>9.3314540949529512E-4</v>
      </c>
    </row>
    <row r="153" spans="13:15" x14ac:dyDescent="0.2">
      <c r="M153" s="14">
        <f t="shared" si="10"/>
        <v>5.0999999999999801</v>
      </c>
      <c r="N153" s="12">
        <f t="shared" si="8"/>
        <v>0.99461385404593317</v>
      </c>
      <c r="O153" s="12">
        <f t="shared" si="9"/>
        <v>8.2351937170943579E-4</v>
      </c>
    </row>
    <row r="154" spans="13:15" x14ac:dyDescent="0.2">
      <c r="M154" s="14">
        <f t="shared" si="10"/>
        <v>5.1999999999999797</v>
      </c>
      <c r="N154" s="12">
        <f t="shared" si="8"/>
        <v>0.99533881197628116</v>
      </c>
      <c r="O154" s="12">
        <f t="shared" si="9"/>
        <v>7.2495793034799139E-4</v>
      </c>
    </row>
    <row r="155" spans="13:15" x14ac:dyDescent="0.2">
      <c r="M155" s="14">
        <f t="shared" si="10"/>
        <v>5.2999999999999794</v>
      </c>
      <c r="N155" s="12">
        <f t="shared" si="8"/>
        <v>0.99597541145724156</v>
      </c>
      <c r="O155" s="12">
        <f t="shared" si="9"/>
        <v>6.3659948096039809E-4</v>
      </c>
    </row>
    <row r="156" spans="13:15" x14ac:dyDescent="0.2">
      <c r="M156" s="14">
        <f t="shared" si="10"/>
        <v>5.399999999999979</v>
      </c>
      <c r="N156" s="12">
        <f t="shared" si="8"/>
        <v>0.99653302619695927</v>
      </c>
      <c r="O156" s="12">
        <f t="shared" si="9"/>
        <v>5.5761473971771558E-4</v>
      </c>
    </row>
    <row r="157" spans="13:15" x14ac:dyDescent="0.2">
      <c r="M157" s="14">
        <f t="shared" si="10"/>
        <v>5.4999999999999787</v>
      </c>
      <c r="N157" s="12">
        <f t="shared" si="8"/>
        <v>0.99702023676494533</v>
      </c>
      <c r="O157" s="12">
        <f t="shared" si="9"/>
        <v>4.8721056798606277E-4</v>
      </c>
    </row>
    <row r="158" spans="13:15" x14ac:dyDescent="0.2">
      <c r="M158" s="14">
        <f t="shared" si="10"/>
        <v>5.5999999999999783</v>
      </c>
      <c r="N158" s="12">
        <f t="shared" si="8"/>
        <v>0.99744486966957202</v>
      </c>
      <c r="O158" s="12">
        <f t="shared" si="9"/>
        <v>4.2463290462668724E-4</v>
      </c>
    </row>
    <row r="159" spans="13:15" x14ac:dyDescent="0.2">
      <c r="M159" s="14">
        <f t="shared" si="10"/>
        <v>5.699999999999978</v>
      </c>
      <c r="N159" s="12">
        <f t="shared" si="8"/>
        <v>0.99781403854508666</v>
      </c>
      <c r="O159" s="12">
        <f t="shared" si="9"/>
        <v>3.6916887551463606E-4</v>
      </c>
    </row>
    <row r="160" spans="13:15" x14ac:dyDescent="0.2">
      <c r="M160" s="14">
        <f t="shared" si="10"/>
        <v>5.7999999999999776</v>
      </c>
      <c r="N160" s="12">
        <f t="shared" si="8"/>
        <v>0.99813418669961584</v>
      </c>
      <c r="O160" s="12">
        <f t="shared" si="9"/>
        <v>3.2014815452918732E-4</v>
      </c>
    </row>
    <row r="161" spans="13:15" x14ac:dyDescent="0.2">
      <c r="M161" s="14">
        <f t="shared" si="10"/>
        <v>5.8999999999999773</v>
      </c>
      <c r="N161" s="12">
        <f t="shared" si="8"/>
        <v>0.99841113035263507</v>
      </c>
      <c r="O161" s="12">
        <f t="shared" si="9"/>
        <v>2.7694365301922375E-4</v>
      </c>
    </row>
    <row r="162" spans="13:15" x14ac:dyDescent="0.2">
      <c r="M162" s="14">
        <f t="shared" si="10"/>
        <v>5.9999999999999769</v>
      </c>
      <c r="N162" s="12">
        <f t="shared" si="8"/>
        <v>0.9986501019683699</v>
      </c>
      <c r="O162" s="12">
        <f t="shared" si="9"/>
        <v>2.3897161573482872E-4</v>
      </c>
    </row>
    <row r="163" spans="13:15" x14ac:dyDescent="0.2">
      <c r="M163" s="14">
        <f t="shared" si="10"/>
        <v>6.0999999999999766</v>
      </c>
      <c r="N163" s="12">
        <f t="shared" si="8"/>
        <v>0.99885579316897721</v>
      </c>
      <c r="O163" s="12">
        <f t="shared" ref="O163:O194" si="11">N163-N162</f>
        <v>2.0569120060731638E-4</v>
      </c>
    </row>
    <row r="164" spans="13:15" x14ac:dyDescent="0.2">
      <c r="M164" s="14">
        <f t="shared" si="10"/>
        <v>6.1999999999999762</v>
      </c>
      <c r="N164" s="12">
        <f t="shared" si="8"/>
        <v>0.99903239678678157</v>
      </c>
      <c r="O164" s="12">
        <f t="shared" si="11"/>
        <v>1.7660361780436062E-4</v>
      </c>
    </row>
    <row r="165" spans="13:15" x14ac:dyDescent="0.2">
      <c r="M165" s="14">
        <f t="shared" si="10"/>
        <v>6.2999999999999758</v>
      </c>
      <c r="N165" s="12">
        <f t="shared" si="8"/>
        <v>0.99918364768717138</v>
      </c>
      <c r="O165" s="12">
        <f t="shared" si="11"/>
        <v>1.5125090038980993E-4</v>
      </c>
    </row>
    <row r="166" spans="13:15" x14ac:dyDescent="0.2">
      <c r="M166" s="14">
        <f t="shared" si="10"/>
        <v>6.3999999999999755</v>
      </c>
      <c r="N166" s="12">
        <f t="shared" si="8"/>
        <v>0.99931286206208414</v>
      </c>
      <c r="O166" s="12">
        <f t="shared" si="11"/>
        <v>1.2921437491275611E-4</v>
      </c>
    </row>
    <row r="167" spans="13:15" x14ac:dyDescent="0.2">
      <c r="M167" s="14">
        <f t="shared" si="10"/>
        <v>6.4999999999999751</v>
      </c>
      <c r="N167" s="12">
        <f t="shared" si="8"/>
        <v>0.99942297495760923</v>
      </c>
      <c r="O167" s="12">
        <f t="shared" si="11"/>
        <v>1.1011289552509407E-4</v>
      </c>
    </row>
    <row r="168" spans="13:15" x14ac:dyDescent="0.2">
      <c r="M168" s="14">
        <f t="shared" si="10"/>
        <v>6.5999999999999748</v>
      </c>
      <c r="N168" s="12">
        <f t="shared" si="8"/>
        <v>0.99951657585761622</v>
      </c>
      <c r="O168" s="12">
        <f t="shared" si="11"/>
        <v>9.3600900006984844E-5</v>
      </c>
    </row>
    <row r="169" spans="13:15" x14ac:dyDescent="0.2">
      <c r="M169" s="14">
        <f t="shared" si="10"/>
        <v>6.6999999999999744</v>
      </c>
      <c r="N169" s="12">
        <f t="shared" si="8"/>
        <v>0.99959594219813597</v>
      </c>
      <c r="O169" s="12">
        <f t="shared" si="11"/>
        <v>7.9366340519748668E-5</v>
      </c>
    </row>
    <row r="170" spans="13:15" x14ac:dyDescent="0.2">
      <c r="M170" s="14">
        <f t="shared" si="10"/>
        <v>6.7999999999999741</v>
      </c>
      <c r="N170" s="12">
        <f t="shared" si="8"/>
        <v>0.99966307073432314</v>
      </c>
      <c r="O170" s="12">
        <f t="shared" si="11"/>
        <v>6.7128536187177623E-5</v>
      </c>
    </row>
    <row r="171" spans="13:15" x14ac:dyDescent="0.2">
      <c r="M171" s="14">
        <f t="shared" si="10"/>
        <v>6.8999999999999737</v>
      </c>
      <c r="N171" s="12">
        <f t="shared" si="8"/>
        <v>0.99971970672318378</v>
      </c>
      <c r="O171" s="12">
        <f t="shared" si="11"/>
        <v>5.6635988860631592E-5</v>
      </c>
    </row>
    <row r="172" spans="13:15" x14ac:dyDescent="0.2">
      <c r="M172" s="14">
        <f t="shared" si="10"/>
        <v>6.9999999999999734</v>
      </c>
      <c r="N172" s="12">
        <f t="shared" si="8"/>
        <v>0.99976737092096446</v>
      </c>
      <c r="O172" s="12">
        <f t="shared" si="11"/>
        <v>4.7664197780683537E-5</v>
      </c>
    </row>
    <row r="173" spans="13:15" x14ac:dyDescent="0.2">
      <c r="M173" s="14">
        <f t="shared" si="10"/>
        <v>7.099999999999973</v>
      </c>
      <c r="N173" s="12">
        <f t="shared" si="8"/>
        <v>0.99980738442436434</v>
      </c>
      <c r="O173" s="12">
        <f t="shared" si="11"/>
        <v>4.0013503399882744E-5</v>
      </c>
    </row>
    <row r="174" spans="13:15" x14ac:dyDescent="0.2">
      <c r="M174" s="14">
        <f t="shared" si="10"/>
        <v>7.1999999999999726</v>
      </c>
      <c r="N174" s="12">
        <f t="shared" si="8"/>
        <v>0.99984089140984245</v>
      </c>
      <c r="O174" s="12">
        <f t="shared" si="11"/>
        <v>3.350698547810449E-5</v>
      </c>
    </row>
    <row r="175" spans="13:15" x14ac:dyDescent="0.2">
      <c r="M175" s="14">
        <f t="shared" si="10"/>
        <v>7.2999999999999723</v>
      </c>
      <c r="N175" s="12">
        <f t="shared" si="8"/>
        <v>0.99986887984557948</v>
      </c>
      <c r="O175" s="12">
        <f t="shared" si="11"/>
        <v>2.7988435737036355E-5</v>
      </c>
    </row>
    <row r="176" spans="13:15" x14ac:dyDescent="0.2">
      <c r="M176" s="14">
        <f t="shared" si="10"/>
        <v>7.3999999999999719</v>
      </c>
      <c r="N176" s="12">
        <f t="shared" si="8"/>
        <v>0.99989220026652259</v>
      </c>
      <c r="O176" s="12">
        <f t="shared" si="11"/>
        <v>2.3320420943107045E-5</v>
      </c>
    </row>
    <row r="177" spans="13:15" x14ac:dyDescent="0.2">
      <c r="M177" s="14">
        <f t="shared" si="10"/>
        <v>7.4999999999999716</v>
      </c>
      <c r="N177" s="12">
        <f t="shared" si="8"/>
        <v>0.99991158271479919</v>
      </c>
      <c r="O177" s="12">
        <f t="shared" si="11"/>
        <v>1.9382448276594744E-5</v>
      </c>
    </row>
    <row r="178" spans="13:15" x14ac:dyDescent="0.2">
      <c r="M178" s="14">
        <f t="shared" si="10"/>
        <v>7.5999999999999712</v>
      </c>
      <c r="N178" s="12">
        <f t="shared" si="8"/>
        <v>0.99992765195607491</v>
      </c>
      <c r="O178" s="12">
        <f t="shared" si="11"/>
        <v>1.6069241275729063E-5</v>
      </c>
    </row>
    <row r="179" spans="13:15" x14ac:dyDescent="0.2">
      <c r="M179" s="14">
        <f t="shared" si="10"/>
        <v>7.6999999999999709</v>
      </c>
      <c r="N179" s="12">
        <f t="shared" si="8"/>
        <v>0.99994094108758103</v>
      </c>
      <c r="O179" s="12">
        <f t="shared" si="11"/>
        <v>1.3289131506111218E-5</v>
      </c>
    </row>
    <row r="180" spans="13:15" x14ac:dyDescent="0.2">
      <c r="M180" s="14">
        <f t="shared" si="10"/>
        <v>7.7999999999999705</v>
      </c>
      <c r="N180" s="12">
        <f t="shared" si="8"/>
        <v>0.99995190365598241</v>
      </c>
      <c r="O180" s="12">
        <f t="shared" si="11"/>
        <v>1.0962568401384765E-5</v>
      </c>
    </row>
    <row r="181" spans="13:15" x14ac:dyDescent="0.2">
      <c r="M181" s="14">
        <f t="shared" si="10"/>
        <v>7.8999999999999702</v>
      </c>
      <c r="N181" s="12">
        <f t="shared" si="8"/>
        <v>0.99996092440340223</v>
      </c>
      <c r="O181" s="12">
        <f t="shared" si="11"/>
        <v>9.020747419818953E-6</v>
      </c>
    </row>
    <row r="182" spans="13:15" x14ac:dyDescent="0.2">
      <c r="M182" s="14">
        <f t="shared" si="10"/>
        <v>7.9999999999999698</v>
      </c>
      <c r="N182" s="12">
        <f t="shared" si="8"/>
        <v>0.99996832875816688</v>
      </c>
      <c r="O182" s="12">
        <f t="shared" si="11"/>
        <v>7.4043547646507335E-6</v>
      </c>
    </row>
    <row r="183" spans="13:15" x14ac:dyDescent="0.2">
      <c r="M183" s="14">
        <f t="shared" si="10"/>
        <v>8.0999999999999694</v>
      </c>
      <c r="N183" s="12">
        <f t="shared" si="8"/>
        <v>0.99997439118352593</v>
      </c>
      <c r="O183" s="12">
        <f t="shared" si="11"/>
        <v>6.0624253590546573E-6</v>
      </c>
    </row>
    <row r="184" spans="13:15" x14ac:dyDescent="0.2">
      <c r="M184" s="14">
        <f t="shared" si="10"/>
        <v>8.1999999999999691</v>
      </c>
      <c r="N184" s="12">
        <f t="shared" si="8"/>
        <v>0.9999793424930874</v>
      </c>
      <c r="O184" s="12">
        <f t="shared" si="11"/>
        <v>4.9513095614628355E-6</v>
      </c>
    </row>
    <row r="185" spans="13:15" x14ac:dyDescent="0.2">
      <c r="M185" s="14">
        <f t="shared" si="10"/>
        <v>8.2999999999999687</v>
      </c>
      <c r="N185" s="12">
        <f t="shared" si="8"/>
        <v>0.99998337623627032</v>
      </c>
      <c r="O185" s="12">
        <f t="shared" si="11"/>
        <v>4.0337431829184922E-6</v>
      </c>
    </row>
    <row r="186" spans="13:15" x14ac:dyDescent="0.2">
      <c r="M186" s="14">
        <f t="shared" si="10"/>
        <v>8.3999999999999684</v>
      </c>
      <c r="N186" s="12">
        <f t="shared" si="8"/>
        <v>0.9999866542509841</v>
      </c>
      <c r="O186" s="12">
        <f t="shared" si="11"/>
        <v>3.2780147137811966E-6</v>
      </c>
    </row>
    <row r="187" spans="13:15" x14ac:dyDescent="0.2">
      <c r="M187" s="14">
        <f t="shared" si="10"/>
        <v>8.499999999999968</v>
      </c>
      <c r="N187" s="12">
        <f t="shared" si="8"/>
        <v>0.9999893114742251</v>
      </c>
      <c r="O187" s="12">
        <f t="shared" si="11"/>
        <v>2.6572232409982632E-6</v>
      </c>
    </row>
    <row r="188" spans="13:15" x14ac:dyDescent="0.2">
      <c r="M188" s="14">
        <f t="shared" si="10"/>
        <v>8.5999999999999677</v>
      </c>
      <c r="N188" s="12">
        <f t="shared" si="8"/>
        <v>0.99999146009452899</v>
      </c>
      <c r="O188" s="12">
        <f t="shared" si="11"/>
        <v>2.1486203038989515E-6</v>
      </c>
    </row>
    <row r="189" spans="13:15" x14ac:dyDescent="0.2">
      <c r="M189" s="14">
        <f t="shared" si="10"/>
        <v>8.6999999999999673</v>
      </c>
      <c r="N189" s="12">
        <f t="shared" si="8"/>
        <v>0.99999319312340063</v>
      </c>
      <c r="O189" s="12">
        <f t="shared" si="11"/>
        <v>1.7330288716310704E-6</v>
      </c>
    </row>
    <row r="190" spans="13:15" x14ac:dyDescent="0.2">
      <c r="M190" s="14">
        <f t="shared" si="10"/>
        <v>8.799999999999967</v>
      </c>
      <c r="N190" s="12">
        <f t="shared" si="8"/>
        <v>0.99999458745609227</v>
      </c>
      <c r="O190" s="12">
        <f t="shared" si="11"/>
        <v>1.3943326916399101E-6</v>
      </c>
    </row>
    <row r="191" spans="13:15" x14ac:dyDescent="0.2">
      <c r="M191" s="14">
        <f t="shared" si="10"/>
        <v>8.8999999999999666</v>
      </c>
      <c r="N191" s="12">
        <f t="shared" si="8"/>
        <v>0.99999570648553004</v>
      </c>
      <c r="O191" s="12">
        <f t="shared" si="11"/>
        <v>1.1190294377794174E-6</v>
      </c>
    </row>
    <row r="192" spans="13:15" x14ac:dyDescent="0.2">
      <c r="M192" s="14">
        <f t="shared" si="10"/>
        <v>8.9999999999999662</v>
      </c>
      <c r="N192" s="12">
        <f t="shared" si="8"/>
        <v>0.99999660232687526</v>
      </c>
      <c r="O192" s="12">
        <f t="shared" si="11"/>
        <v>8.9584134521647485E-7</v>
      </c>
    </row>
    <row r="193" spans="13:15" x14ac:dyDescent="0.2">
      <c r="M193" s="14">
        <f t="shared" si="10"/>
        <v>9.0999999999999659</v>
      </c>
      <c r="N193" s="12">
        <f t="shared" si="8"/>
        <v>0.9999973177042204</v>
      </c>
      <c r="O193" s="12">
        <f t="shared" si="11"/>
        <v>7.1537734513960061E-7</v>
      </c>
    </row>
    <row r="194" spans="13:15" x14ac:dyDescent="0.2">
      <c r="M194" s="14">
        <f t="shared" si="10"/>
        <v>9.1999999999999655</v>
      </c>
      <c r="N194" s="12">
        <f t="shared" si="8"/>
        <v>0.9999978875452975</v>
      </c>
      <c r="O194" s="12">
        <f t="shared" si="11"/>
        <v>5.6984107710267295E-7</v>
      </c>
    </row>
    <row r="195" spans="13:15" x14ac:dyDescent="0.2">
      <c r="M195" s="14">
        <f t="shared" si="10"/>
        <v>9.2999999999999652</v>
      </c>
      <c r="N195" s="12">
        <f t="shared" ref="N195:N202" si="12">NORMDIST(M195,$B$3,$B$4,TRUE)</f>
        <v>0.99999834032485568</v>
      </c>
      <c r="O195" s="12">
        <f t="shared" ref="O195:O202" si="13">N195-N194</f>
        <v>4.5277955817990545E-7</v>
      </c>
    </row>
    <row r="196" spans="13:15" x14ac:dyDescent="0.2">
      <c r="M196" s="14">
        <f t="shared" ref="M196:M202" si="14">M195+$P$2</f>
        <v>9.3999999999999648</v>
      </c>
      <c r="N196" s="12">
        <f t="shared" si="12"/>
        <v>0.99999869919254614</v>
      </c>
      <c r="O196" s="12">
        <f t="shared" si="13"/>
        <v>3.5886769045312406E-7</v>
      </c>
    </row>
    <row r="197" spans="13:15" x14ac:dyDescent="0.2">
      <c r="M197" s="14">
        <f t="shared" si="14"/>
        <v>9.4999999999999645</v>
      </c>
      <c r="N197" s="12">
        <f t="shared" si="12"/>
        <v>0.99999898291675748</v>
      </c>
      <c r="O197" s="12">
        <f t="shared" si="13"/>
        <v>2.8372421134736925E-7</v>
      </c>
    </row>
    <row r="198" spans="13:15" x14ac:dyDescent="0.2">
      <c r="M198" s="14">
        <f t="shared" si="14"/>
        <v>9.5999999999999641</v>
      </c>
      <c r="N198" s="12">
        <f t="shared" si="12"/>
        <v>0.99999920667184805</v>
      </c>
      <c r="O198" s="12">
        <f t="shared" si="13"/>
        <v>2.2375509056704601E-7</v>
      </c>
    </row>
    <row r="199" spans="13:15" x14ac:dyDescent="0.2">
      <c r="M199" s="14">
        <f t="shared" si="14"/>
        <v>9.6999999999999638</v>
      </c>
      <c r="N199" s="12">
        <f t="shared" si="12"/>
        <v>0.999999382692628</v>
      </c>
      <c r="O199" s="12">
        <f t="shared" si="13"/>
        <v>1.7602077995171328E-7</v>
      </c>
    </row>
    <row r="200" spans="13:15" x14ac:dyDescent="0.2">
      <c r="M200" s="14">
        <f t="shared" si="14"/>
        <v>9.7999999999999634</v>
      </c>
      <c r="N200" s="12">
        <f t="shared" si="12"/>
        <v>0.99999952081672339</v>
      </c>
      <c r="O200" s="12">
        <f t="shared" si="13"/>
        <v>1.3812409538349613E-7</v>
      </c>
    </row>
    <row r="201" spans="13:15" x14ac:dyDescent="0.2">
      <c r="M201" s="14">
        <f t="shared" si="14"/>
        <v>9.8999999999999631</v>
      </c>
      <c r="N201" s="12">
        <f t="shared" si="12"/>
        <v>0.99999962893259209</v>
      </c>
      <c r="O201" s="12">
        <f t="shared" si="13"/>
        <v>1.0811586870218548E-7</v>
      </c>
    </row>
    <row r="202" spans="13:15" x14ac:dyDescent="0.2">
      <c r="M202" s="14">
        <f t="shared" si="14"/>
        <v>9.9999999999999627</v>
      </c>
      <c r="N202" s="12">
        <f t="shared" si="12"/>
        <v>0.99999971334842808</v>
      </c>
      <c r="O202" s="12">
        <f t="shared" si="13"/>
        <v>8.4415835988060905E-8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07"/>
  <sheetViews>
    <sheetView workbookViewId="0"/>
  </sheetViews>
  <sheetFormatPr defaultRowHeight="12.75" x14ac:dyDescent="0.2"/>
  <cols>
    <col min="1" max="13" width="9.33203125" style="3"/>
    <col min="14" max="14" width="15.1640625" style="3" customWidth="1"/>
    <col min="15" max="15" width="13.1640625" style="3" customWidth="1"/>
    <col min="16" max="16384" width="9.33203125" style="3"/>
  </cols>
  <sheetData>
    <row r="1" spans="1:30" ht="31.5" customHeight="1" x14ac:dyDescent="0.25">
      <c r="A1" s="2" t="s">
        <v>17</v>
      </c>
      <c r="E1" s="3" t="s">
        <v>26</v>
      </c>
      <c r="M1" s="4" t="s">
        <v>0</v>
      </c>
      <c r="N1" s="5" t="s">
        <v>11</v>
      </c>
      <c r="O1" s="5" t="s">
        <v>38</v>
      </c>
      <c r="P1" s="15" t="s">
        <v>31</v>
      </c>
    </row>
    <row r="2" spans="1:30" x14ac:dyDescent="0.2">
      <c r="M2" s="14">
        <v>0</v>
      </c>
      <c r="N2" s="12">
        <f>WEIBULL($M2,$B$3,$B$4,TRUE)</f>
        <v>0</v>
      </c>
      <c r="O2" s="12">
        <f>N2</f>
        <v>0</v>
      </c>
      <c r="P2" s="16">
        <f>B4*4/100</f>
        <v>0.04</v>
      </c>
    </row>
    <row r="3" spans="1:30" x14ac:dyDescent="0.2">
      <c r="A3" s="3" t="s">
        <v>18</v>
      </c>
      <c r="B3" s="7">
        <v>2</v>
      </c>
      <c r="D3" s="3" t="s">
        <v>13</v>
      </c>
      <c r="E3" s="3">
        <f>(B4/B3)*EXP(GAMMALN(1/B3))</f>
        <v>0.88622692545275805</v>
      </c>
      <c r="M3" s="14">
        <f>M2+$P$2</f>
        <v>0.04</v>
      </c>
      <c r="N3" s="12">
        <f>WEIBULL($M3,$B$3,$B$4,TRUE)</f>
        <v>1.5987206823936877E-3</v>
      </c>
      <c r="O3" s="12">
        <f t="shared" ref="O3:O34" si="0">N3-N2</f>
        <v>1.5987206823936877E-3</v>
      </c>
    </row>
    <row r="4" spans="1:30" x14ac:dyDescent="0.2">
      <c r="A4" s="3" t="s">
        <v>19</v>
      </c>
      <c r="B4" s="7">
        <v>1</v>
      </c>
      <c r="D4" s="3" t="s">
        <v>20</v>
      </c>
      <c r="E4" s="3">
        <f>SQRT(((B4^2)/B3)*2*EXP(GAMMALN(2/B3))-E3^2)</f>
        <v>0.46325137517610415</v>
      </c>
      <c r="M4" s="14">
        <f t="shared" ref="M4:M67" si="1">M3+$P$2</f>
        <v>0.08</v>
      </c>
      <c r="N4" s="12">
        <f t="shared" ref="N4:N67" si="2">WEIBULL($M4,$B$3,$B$4,TRUE)</f>
        <v>6.3795636208509804E-3</v>
      </c>
      <c r="O4" s="12">
        <f t="shared" si="0"/>
        <v>4.7808429384572932E-3</v>
      </c>
      <c r="Y4" s="3" t="s">
        <v>2</v>
      </c>
      <c r="Z4" s="3" t="s">
        <v>3</v>
      </c>
      <c r="AA4" s="3" t="s">
        <v>4</v>
      </c>
      <c r="AB4" s="3" t="s">
        <v>5</v>
      </c>
      <c r="AC4" s="3" t="s">
        <v>6</v>
      </c>
      <c r="AD4" s="3" t="s">
        <v>7</v>
      </c>
    </row>
    <row r="5" spans="1:30" x14ac:dyDescent="0.2">
      <c r="M5" s="14">
        <f t="shared" si="1"/>
        <v>0.12</v>
      </c>
      <c r="N5" s="12">
        <f t="shared" si="2"/>
        <v>1.4296815877557023E-2</v>
      </c>
      <c r="O5" s="12">
        <f t="shared" si="0"/>
        <v>7.9172522567060415E-3</v>
      </c>
    </row>
    <row r="6" spans="1:30" x14ac:dyDescent="0.2">
      <c r="M6" s="14">
        <f t="shared" si="1"/>
        <v>0.16</v>
      </c>
      <c r="N6" s="12">
        <f t="shared" si="2"/>
        <v>2.5275098398206051E-2</v>
      </c>
      <c r="O6" s="12">
        <f t="shared" si="0"/>
        <v>1.0978282520649028E-2</v>
      </c>
      <c r="Y6" s="3">
        <f t="shared" ref="Y6:Y37" si="3">O3*($M3-0.05)</f>
        <v>-1.5987206823936881E-5</v>
      </c>
      <c r="Z6" s="3">
        <f t="shared" ref="Z6:Z37" si="4">J6*($M3-0.05)</f>
        <v>0</v>
      </c>
      <c r="AA6" s="3">
        <f t="shared" ref="AA6:AA37" si="5">K6*($M3-0.05)</f>
        <v>0</v>
      </c>
      <c r="AB6" s="3">
        <f t="shared" ref="AB6:AB37" si="6">L6*($M3-0.05)</f>
        <v>0</v>
      </c>
      <c r="AC6" s="3" t="e">
        <f>#REF!*($M3-0.05)</f>
        <v>#REF!</v>
      </c>
      <c r="AD6" s="3" t="e">
        <f>#REF!*($M3-0.05)</f>
        <v>#REF!</v>
      </c>
    </row>
    <row r="7" spans="1:30" x14ac:dyDescent="0.2">
      <c r="M7" s="14">
        <f t="shared" si="1"/>
        <v>0.2</v>
      </c>
      <c r="N7" s="12">
        <f t="shared" si="2"/>
        <v>3.9210560847676795E-2</v>
      </c>
      <c r="O7" s="12">
        <f t="shared" si="0"/>
        <v>1.3935462449470745E-2</v>
      </c>
      <c r="Y7" s="3">
        <f t="shared" si="3"/>
        <v>1.434252881537188E-4</v>
      </c>
      <c r="Z7" s="3">
        <f t="shared" si="4"/>
        <v>0</v>
      </c>
      <c r="AA7" s="3">
        <f t="shared" si="5"/>
        <v>0</v>
      </c>
      <c r="AB7" s="3">
        <f t="shared" si="6"/>
        <v>0</v>
      </c>
      <c r="AC7" s="3" t="e">
        <f>#REF!*($M4-0.05)</f>
        <v>#REF!</v>
      </c>
      <c r="AD7" s="3" t="e">
        <f>#REF!*($M4-0.05)</f>
        <v>#REF!</v>
      </c>
    </row>
    <row r="8" spans="1:30" x14ac:dyDescent="0.2">
      <c r="M8" s="14">
        <f t="shared" si="1"/>
        <v>0.24000000000000002</v>
      </c>
      <c r="N8" s="12">
        <f t="shared" si="2"/>
        <v>5.5972517082164379E-2</v>
      </c>
      <c r="O8" s="12">
        <f t="shared" si="0"/>
        <v>1.6761956234487584E-2</v>
      </c>
      <c r="Y8" s="3">
        <f t="shared" si="3"/>
        <v>5.542076579694229E-4</v>
      </c>
      <c r="Z8" s="3">
        <f t="shared" si="4"/>
        <v>0</v>
      </c>
      <c r="AA8" s="3">
        <f t="shared" si="5"/>
        <v>0</v>
      </c>
      <c r="AB8" s="3">
        <f t="shared" si="6"/>
        <v>0</v>
      </c>
      <c r="AC8" s="3" t="e">
        <f>#REF!*($M5-0.05)</f>
        <v>#REF!</v>
      </c>
      <c r="AD8" s="3" t="e">
        <f>#REF!*($M5-0.05)</f>
        <v>#REF!</v>
      </c>
    </row>
    <row r="9" spans="1:30" x14ac:dyDescent="0.2">
      <c r="M9" s="14">
        <f t="shared" si="1"/>
        <v>0.28000000000000003</v>
      </c>
      <c r="N9" s="12">
        <f t="shared" si="2"/>
        <v>7.5405485239789322E-2</v>
      </c>
      <c r="O9" s="12">
        <f t="shared" si="0"/>
        <v>1.9432968157624943E-2</v>
      </c>
      <c r="Y9" s="3">
        <f t="shared" si="3"/>
        <v>1.207611077271393E-3</v>
      </c>
      <c r="Z9" s="3">
        <f t="shared" si="4"/>
        <v>0</v>
      </c>
      <c r="AA9" s="3">
        <f t="shared" si="5"/>
        <v>0</v>
      </c>
      <c r="AB9" s="3">
        <f t="shared" si="6"/>
        <v>0</v>
      </c>
      <c r="AC9" s="3" t="e">
        <f>#REF!*($M6-0.05)</f>
        <v>#REF!</v>
      </c>
      <c r="AD9" s="3" t="e">
        <f>#REF!*($M6-0.05)</f>
        <v>#REF!</v>
      </c>
    </row>
    <row r="10" spans="1:30" x14ac:dyDescent="0.2">
      <c r="M10" s="14">
        <f t="shared" si="1"/>
        <v>0.32</v>
      </c>
      <c r="N10" s="12">
        <f t="shared" si="2"/>
        <v>9.7331587919057952E-2</v>
      </c>
      <c r="O10" s="12">
        <f t="shared" si="0"/>
        <v>2.192610267926863E-2</v>
      </c>
      <c r="Y10" s="3">
        <f t="shared" si="3"/>
        <v>2.0903193674206119E-3</v>
      </c>
      <c r="Z10" s="3">
        <f t="shared" si="4"/>
        <v>0</v>
      </c>
      <c r="AA10" s="3">
        <f t="shared" si="5"/>
        <v>0</v>
      </c>
      <c r="AB10" s="3">
        <f t="shared" si="6"/>
        <v>0</v>
      </c>
      <c r="AC10" s="3" t="e">
        <f>#REF!*($M7-0.05)</f>
        <v>#REF!</v>
      </c>
      <c r="AD10" s="3" t="e">
        <f>#REF!*($M7-0.05)</f>
        <v>#REF!</v>
      </c>
    </row>
    <row r="11" spans="1:30" x14ac:dyDescent="0.2">
      <c r="M11" s="14">
        <f t="shared" si="1"/>
        <v>0.36</v>
      </c>
      <c r="N11" s="12">
        <f t="shared" si="2"/>
        <v>0.12155326065006869</v>
      </c>
      <c r="O11" s="12">
        <f t="shared" si="0"/>
        <v>2.4221672731010738E-2</v>
      </c>
      <c r="Y11" s="3">
        <f t="shared" si="3"/>
        <v>3.184771684552641E-3</v>
      </c>
      <c r="Z11" s="3">
        <f t="shared" si="4"/>
        <v>0</v>
      </c>
      <c r="AA11" s="3">
        <f t="shared" si="5"/>
        <v>0</v>
      </c>
      <c r="AB11" s="3">
        <f t="shared" si="6"/>
        <v>0</v>
      </c>
      <c r="AC11" s="3" t="e">
        <f>#REF!*($M8-0.05)</f>
        <v>#REF!</v>
      </c>
      <c r="AD11" s="3" t="e">
        <f>#REF!*($M8-0.05)</f>
        <v>#REF!</v>
      </c>
    </row>
    <row r="12" spans="1:30" x14ac:dyDescent="0.2">
      <c r="M12" s="14">
        <f t="shared" si="1"/>
        <v>0.39999999999999997</v>
      </c>
      <c r="N12" s="12">
        <f t="shared" si="2"/>
        <v>0.14785621103378863</v>
      </c>
      <c r="O12" s="12">
        <f t="shared" si="0"/>
        <v>2.6302950383719936E-2</v>
      </c>
      <c r="Y12" s="3">
        <f t="shared" si="3"/>
        <v>4.4695826762537376E-3</v>
      </c>
      <c r="Z12" s="3">
        <f t="shared" si="4"/>
        <v>0</v>
      </c>
      <c r="AA12" s="3">
        <f t="shared" si="5"/>
        <v>0</v>
      </c>
      <c r="AB12" s="3">
        <f t="shared" si="6"/>
        <v>0</v>
      </c>
      <c r="AC12" s="3" t="e">
        <f>#REF!*($M9-0.05)</f>
        <v>#REF!</v>
      </c>
      <c r="AD12" s="3" t="e">
        <f>#REF!*($M9-0.05)</f>
        <v>#REF!</v>
      </c>
    </row>
    <row r="13" spans="1:30" x14ac:dyDescent="0.2">
      <c r="M13" s="14">
        <f t="shared" si="1"/>
        <v>0.43999999999999995</v>
      </c>
      <c r="N13" s="12">
        <f t="shared" si="2"/>
        <v>0.17601256666829679</v>
      </c>
      <c r="O13" s="12">
        <f t="shared" si="0"/>
        <v>2.8156355634508162E-2</v>
      </c>
      <c r="Y13" s="3">
        <f t="shared" si="3"/>
        <v>5.9200477234025309E-3</v>
      </c>
      <c r="Z13" s="3">
        <f t="shared" si="4"/>
        <v>0</v>
      </c>
      <c r="AA13" s="3">
        <f t="shared" si="5"/>
        <v>0</v>
      </c>
      <c r="AB13" s="3">
        <f t="shared" si="6"/>
        <v>0</v>
      </c>
      <c r="AC13" s="3" t="e">
        <f>#REF!*($M10-0.05)</f>
        <v>#REF!</v>
      </c>
      <c r="AD13" s="3" t="e">
        <f>#REF!*($M10-0.05)</f>
        <v>#REF!</v>
      </c>
    </row>
    <row r="14" spans="1:30" x14ac:dyDescent="0.2">
      <c r="M14" s="14">
        <f t="shared" si="1"/>
        <v>0.47999999999999993</v>
      </c>
      <c r="N14" s="12">
        <f t="shared" si="2"/>
        <v>0.20578414738345327</v>
      </c>
      <c r="O14" s="12">
        <f t="shared" si="0"/>
        <v>2.9771580715156482E-2</v>
      </c>
      <c r="Y14" s="3">
        <f t="shared" si="3"/>
        <v>7.5087185466133285E-3</v>
      </c>
      <c r="Z14" s="3">
        <f t="shared" si="4"/>
        <v>0</v>
      </c>
      <c r="AA14" s="3">
        <f t="shared" si="5"/>
        <v>0</v>
      </c>
      <c r="AB14" s="3">
        <f t="shared" si="6"/>
        <v>0</v>
      </c>
      <c r="AC14" s="3" t="e">
        <f>#REF!*($M11-0.05)</f>
        <v>#REF!</v>
      </c>
      <c r="AD14" s="3" t="e">
        <f>#REF!*($M11-0.05)</f>
        <v>#REF!</v>
      </c>
    </row>
    <row r="15" spans="1:30" x14ac:dyDescent="0.2">
      <c r="M15" s="14">
        <f t="shared" si="1"/>
        <v>0.51999999999999991</v>
      </c>
      <c r="N15" s="12">
        <f t="shared" si="2"/>
        <v>0.23692579639866382</v>
      </c>
      <c r="O15" s="12">
        <f t="shared" si="0"/>
        <v>3.1141649015210549E-2</v>
      </c>
      <c r="Y15" s="3">
        <f t="shared" si="3"/>
        <v>9.2060326343019767E-3</v>
      </c>
      <c r="Z15" s="3">
        <f t="shared" si="4"/>
        <v>0</v>
      </c>
      <c r="AA15" s="3">
        <f t="shared" si="5"/>
        <v>0</v>
      </c>
      <c r="AB15" s="3">
        <f t="shared" si="6"/>
        <v>0</v>
      </c>
      <c r="AC15" s="3" t="e">
        <f>#REF!*($M12-0.05)</f>
        <v>#REF!</v>
      </c>
      <c r="AD15" s="3" t="e">
        <f>#REF!*($M12-0.05)</f>
        <v>#REF!</v>
      </c>
    </row>
    <row r="16" spans="1:30" x14ac:dyDescent="0.2">
      <c r="M16" s="14">
        <f t="shared" si="1"/>
        <v>0.55999999999999994</v>
      </c>
      <c r="N16" s="12">
        <f t="shared" si="2"/>
        <v>0.26918870577999604</v>
      </c>
      <c r="O16" s="12">
        <f t="shared" si="0"/>
        <v>3.2262909381332222E-2</v>
      </c>
      <c r="Y16" s="3">
        <f t="shared" si="3"/>
        <v>1.0980978697458182E-2</v>
      </c>
      <c r="Z16" s="3">
        <f t="shared" si="4"/>
        <v>0</v>
      </c>
      <c r="AA16" s="3">
        <f t="shared" si="5"/>
        <v>0</v>
      </c>
      <c r="AB16" s="3">
        <f t="shared" si="6"/>
        <v>0</v>
      </c>
      <c r="AC16" s="3" t="e">
        <f>#REF!*($M13-0.05)</f>
        <v>#REF!</v>
      </c>
      <c r="AD16" s="3" t="e">
        <f>#REF!*($M13-0.05)</f>
        <v>#REF!</v>
      </c>
    </row>
    <row r="17" spans="13:30" x14ac:dyDescent="0.2">
      <c r="M17" s="14">
        <f t="shared" si="1"/>
        <v>0.6</v>
      </c>
      <c r="N17" s="12">
        <f t="shared" si="2"/>
        <v>0.30232367392896892</v>
      </c>
      <c r="O17" s="12">
        <f t="shared" si="0"/>
        <v>3.3134968148972876E-2</v>
      </c>
      <c r="Y17" s="3">
        <f t="shared" si="3"/>
        <v>1.2801779707517285E-2</v>
      </c>
      <c r="Z17" s="3">
        <f t="shared" si="4"/>
        <v>0</v>
      </c>
      <c r="AA17" s="3">
        <f t="shared" si="5"/>
        <v>0</v>
      </c>
      <c r="AB17" s="3">
        <f t="shared" si="6"/>
        <v>0</v>
      </c>
      <c r="AC17" s="3" t="e">
        <f>#REF!*($M14-0.05)</f>
        <v>#REF!</v>
      </c>
      <c r="AD17" s="3" t="e">
        <f>#REF!*($M14-0.05)</f>
        <v>#REF!</v>
      </c>
    </row>
    <row r="18" spans="13:30" x14ac:dyDescent="0.2">
      <c r="M18" s="14">
        <f t="shared" si="1"/>
        <v>0.64</v>
      </c>
      <c r="N18" s="12">
        <f t="shared" si="2"/>
        <v>0.33608423666452647</v>
      </c>
      <c r="O18" s="12">
        <f t="shared" si="0"/>
        <v>3.3760562735557553E-2</v>
      </c>
      <c r="Y18" s="3">
        <f t="shared" si="3"/>
        <v>1.4636575037148955E-2</v>
      </c>
      <c r="Z18" s="3">
        <f t="shared" si="4"/>
        <v>0</v>
      </c>
      <c r="AA18" s="3">
        <f t="shared" si="5"/>
        <v>0</v>
      </c>
      <c r="AB18" s="3">
        <f t="shared" si="6"/>
        <v>0</v>
      </c>
      <c r="AC18" s="3" t="e">
        <f>#REF!*($M15-0.05)</f>
        <v>#REF!</v>
      </c>
      <c r="AD18" s="3" t="e">
        <f>#REF!*($M15-0.05)</f>
        <v>#REF!</v>
      </c>
    </row>
    <row r="19" spans="13:30" x14ac:dyDescent="0.2">
      <c r="M19" s="14">
        <f t="shared" si="1"/>
        <v>0.68</v>
      </c>
      <c r="N19" s="12">
        <f t="shared" si="2"/>
        <v>0.37022961859899683</v>
      </c>
      <c r="O19" s="12">
        <f t="shared" si="0"/>
        <v>3.4145381934470365E-2</v>
      </c>
      <c r="Y19" s="3">
        <f t="shared" si="3"/>
        <v>1.6454083784479431E-2</v>
      </c>
      <c r="Z19" s="3">
        <f t="shared" si="4"/>
        <v>0</v>
      </c>
      <c r="AA19" s="3">
        <f t="shared" si="5"/>
        <v>0</v>
      </c>
      <c r="AB19" s="3">
        <f t="shared" si="6"/>
        <v>0</v>
      </c>
      <c r="AC19" s="3" t="e">
        <f>#REF!*($M16-0.05)</f>
        <v>#REF!</v>
      </c>
      <c r="AD19" s="3" t="e">
        <f>#REF!*($M16-0.05)</f>
        <v>#REF!</v>
      </c>
    </row>
    <row r="20" spans="13:30" x14ac:dyDescent="0.2">
      <c r="M20" s="14">
        <f t="shared" si="1"/>
        <v>0.72000000000000008</v>
      </c>
      <c r="N20" s="12">
        <f t="shared" si="2"/>
        <v>0.40452745776073018</v>
      </c>
      <c r="O20" s="12">
        <f t="shared" si="0"/>
        <v>3.4297839161733346E-2</v>
      </c>
      <c r="Y20" s="3">
        <f t="shared" si="3"/>
        <v>1.8224232481935079E-2</v>
      </c>
      <c r="Z20" s="3">
        <f t="shared" si="4"/>
        <v>0</v>
      </c>
      <c r="AA20" s="3">
        <f t="shared" si="5"/>
        <v>0</v>
      </c>
      <c r="AB20" s="3">
        <f t="shared" si="6"/>
        <v>0</v>
      </c>
      <c r="AC20" s="3" t="e">
        <f>#REF!*($M17-0.05)</f>
        <v>#REF!</v>
      </c>
      <c r="AD20" s="3" t="e">
        <f>#REF!*($M17-0.05)</f>
        <v>#REF!</v>
      </c>
    </row>
    <row r="21" spans="13:30" x14ac:dyDescent="0.2">
      <c r="M21" s="14">
        <f t="shared" si="1"/>
        <v>0.76000000000000012</v>
      </c>
      <c r="N21" s="12">
        <f t="shared" si="2"/>
        <v>0.43875626355676522</v>
      </c>
      <c r="O21" s="12">
        <f t="shared" si="0"/>
        <v>3.4228805796035044E-2</v>
      </c>
      <c r="Y21" s="3">
        <f t="shared" si="3"/>
        <v>1.9918732013978955E-2</v>
      </c>
      <c r="Z21" s="3">
        <f t="shared" si="4"/>
        <v>0</v>
      </c>
      <c r="AA21" s="3">
        <f t="shared" si="5"/>
        <v>0</v>
      </c>
      <c r="AB21" s="3">
        <f t="shared" si="6"/>
        <v>0</v>
      </c>
      <c r="AC21" s="3" t="e">
        <f>#REF!*($M18-0.05)</f>
        <v>#REF!</v>
      </c>
      <c r="AD21" s="3" t="e">
        <f>#REF!*($M18-0.05)</f>
        <v>#REF!</v>
      </c>
    </row>
    <row r="22" spans="13:30" x14ac:dyDescent="0.2">
      <c r="M22" s="14">
        <f t="shared" si="1"/>
        <v>0.80000000000000016</v>
      </c>
      <c r="N22" s="12">
        <f t="shared" si="2"/>
        <v>0.47270757595695156</v>
      </c>
      <c r="O22" s="12">
        <f t="shared" si="0"/>
        <v>3.395131240018634E-2</v>
      </c>
      <c r="Y22" s="3">
        <f t="shared" si="3"/>
        <v>2.1511590618716329E-2</v>
      </c>
      <c r="Z22" s="3">
        <f t="shared" si="4"/>
        <v>0</v>
      </c>
      <c r="AA22" s="3">
        <f t="shared" si="5"/>
        <v>0</v>
      </c>
      <c r="AB22" s="3">
        <f t="shared" si="6"/>
        <v>0</v>
      </c>
      <c r="AC22" s="3" t="e">
        <f>#REF!*($M19-0.05)</f>
        <v>#REF!</v>
      </c>
      <c r="AD22" s="3" t="e">
        <f>#REF!*($M19-0.05)</f>
        <v>#REF!</v>
      </c>
    </row>
    <row r="23" spans="13:30" x14ac:dyDescent="0.2">
      <c r="M23" s="14">
        <f t="shared" si="1"/>
        <v>0.84000000000000019</v>
      </c>
      <c r="N23" s="12">
        <f t="shared" si="2"/>
        <v>0.50618780196665403</v>
      </c>
      <c r="O23" s="12">
        <f t="shared" si="0"/>
        <v>3.3480226009702463E-2</v>
      </c>
      <c r="Y23" s="3">
        <f t="shared" si="3"/>
        <v>2.2979552238361341E-2</v>
      </c>
      <c r="Z23" s="3">
        <f t="shared" si="4"/>
        <v>0</v>
      </c>
      <c r="AA23" s="3">
        <f t="shared" si="5"/>
        <v>0</v>
      </c>
      <c r="AB23" s="3">
        <f t="shared" si="6"/>
        <v>0</v>
      </c>
      <c r="AC23" s="3" t="e">
        <f>#REF!*($M20-0.05)</f>
        <v>#REF!</v>
      </c>
      <c r="AD23" s="3" t="e">
        <f>#REF!*($M20-0.05)</f>
        <v>#REF!</v>
      </c>
    </row>
    <row r="24" spans="13:30" x14ac:dyDescent="0.2">
      <c r="M24" s="14">
        <f t="shared" si="1"/>
        <v>0.88000000000000023</v>
      </c>
      <c r="N24" s="12">
        <f t="shared" si="2"/>
        <v>0.53901971378916658</v>
      </c>
      <c r="O24" s="12">
        <f t="shared" si="0"/>
        <v>3.2831911822512549E-2</v>
      </c>
      <c r="Y24" s="3">
        <f t="shared" si="3"/>
        <v>2.4302452115184885E-2</v>
      </c>
      <c r="Z24" s="3">
        <f t="shared" si="4"/>
        <v>0</v>
      </c>
      <c r="AA24" s="3">
        <f t="shared" si="5"/>
        <v>0</v>
      </c>
      <c r="AB24" s="3">
        <f t="shared" si="6"/>
        <v>0</v>
      </c>
      <c r="AC24" s="3" t="e">
        <f>#REF!*($M21-0.05)</f>
        <v>#REF!</v>
      </c>
      <c r="AD24" s="3" t="e">
        <f>#REF!*($M21-0.05)</f>
        <v>#REF!</v>
      </c>
    </row>
    <row r="25" spans="13:30" x14ac:dyDescent="0.2">
      <c r="M25" s="14">
        <f t="shared" si="1"/>
        <v>0.92000000000000026</v>
      </c>
      <c r="N25" s="12">
        <f t="shared" si="2"/>
        <v>0.57104360132092724</v>
      </c>
      <c r="O25" s="12">
        <f t="shared" si="0"/>
        <v>3.2023887531760664E-2</v>
      </c>
      <c r="Y25" s="3">
        <f t="shared" si="3"/>
        <v>2.5463484300139758E-2</v>
      </c>
      <c r="Z25" s="3">
        <f t="shared" si="4"/>
        <v>0</v>
      </c>
      <c r="AA25" s="3">
        <f t="shared" si="5"/>
        <v>0</v>
      </c>
      <c r="AB25" s="3">
        <f t="shared" si="6"/>
        <v>0</v>
      </c>
      <c r="AC25" s="3" t="e">
        <f>#REF!*($M22-0.05)</f>
        <v>#REF!</v>
      </c>
      <c r="AD25" s="3" t="e">
        <f>#REF!*($M22-0.05)</f>
        <v>#REF!</v>
      </c>
    </row>
    <row r="26" spans="13:30" x14ac:dyDescent="0.2">
      <c r="M26" s="14">
        <f t="shared" si="1"/>
        <v>0.9600000000000003</v>
      </c>
      <c r="N26" s="12">
        <f t="shared" si="2"/>
        <v>0.60211807954879548</v>
      </c>
      <c r="O26" s="12">
        <f t="shared" si="0"/>
        <v>3.1074478227868241E-2</v>
      </c>
      <c r="Y26" s="3">
        <f t="shared" si="3"/>
        <v>2.6449378547664951E-2</v>
      </c>
      <c r="Z26" s="3">
        <f t="shared" si="4"/>
        <v>0</v>
      </c>
      <c r="AA26" s="3">
        <f t="shared" si="5"/>
        <v>0</v>
      </c>
      <c r="AB26" s="3">
        <f t="shared" si="6"/>
        <v>0</v>
      </c>
      <c r="AC26" s="3" t="e">
        <f>#REF!*($M23-0.05)</f>
        <v>#REF!</v>
      </c>
      <c r="AD26" s="3" t="e">
        <f>#REF!*($M23-0.05)</f>
        <v>#REF!</v>
      </c>
    </row>
    <row r="27" spans="13:30" x14ac:dyDescent="0.2">
      <c r="M27" s="14">
        <f t="shared" si="1"/>
        <v>1.0000000000000002</v>
      </c>
      <c r="N27" s="12">
        <f t="shared" si="2"/>
        <v>0.63212055882855789</v>
      </c>
      <c r="O27" s="12">
        <f t="shared" si="0"/>
        <v>3.0002479279762406E-2</v>
      </c>
      <c r="Y27" s="3">
        <f t="shared" si="3"/>
        <v>2.7250486812685423E-2</v>
      </c>
      <c r="Z27" s="3">
        <f t="shared" si="4"/>
        <v>0</v>
      </c>
      <c r="AA27" s="3">
        <f t="shared" si="5"/>
        <v>0</v>
      </c>
      <c r="AB27" s="3">
        <f t="shared" si="6"/>
        <v>0</v>
      </c>
      <c r="AC27" s="3" t="e">
        <f>#REF!*($M24-0.05)</f>
        <v>#REF!</v>
      </c>
      <c r="AD27" s="3" t="e">
        <f>#REF!*($M24-0.05)</f>
        <v>#REF!</v>
      </c>
    </row>
    <row r="28" spans="13:30" x14ac:dyDescent="0.2">
      <c r="M28" s="14">
        <f t="shared" si="1"/>
        <v>1.0400000000000003</v>
      </c>
      <c r="N28" s="12">
        <f t="shared" si="2"/>
        <v>0.66094739274555803</v>
      </c>
      <c r="O28" s="12">
        <f t="shared" si="0"/>
        <v>2.8826833917000139E-2</v>
      </c>
      <c r="Y28" s="3">
        <f t="shared" si="3"/>
        <v>2.7860782152631786E-2</v>
      </c>
      <c r="Z28" s="3">
        <f t="shared" si="4"/>
        <v>0</v>
      </c>
      <c r="AA28" s="3">
        <f t="shared" si="5"/>
        <v>0</v>
      </c>
      <c r="AB28" s="3">
        <f t="shared" si="6"/>
        <v>0</v>
      </c>
      <c r="AC28" s="3" t="e">
        <f>#REF!*($M25-0.05)</f>
        <v>#REF!</v>
      </c>
      <c r="AD28" s="3" t="e">
        <f>#REF!*($M25-0.05)</f>
        <v>#REF!</v>
      </c>
    </row>
    <row r="29" spans="13:30" x14ac:dyDescent="0.2">
      <c r="M29" s="14">
        <f t="shared" si="1"/>
        <v>1.0800000000000003</v>
      </c>
      <c r="N29" s="12">
        <f t="shared" si="2"/>
        <v>0.68851372415259304</v>
      </c>
      <c r="O29" s="12">
        <f t="shared" si="0"/>
        <v>2.7566331407035016E-2</v>
      </c>
      <c r="Y29" s="3">
        <f t="shared" si="3"/>
        <v>2.8277775187360108E-2</v>
      </c>
      <c r="Z29" s="3">
        <f t="shared" si="4"/>
        <v>0</v>
      </c>
      <c r="AA29" s="3">
        <f t="shared" si="5"/>
        <v>0</v>
      </c>
      <c r="AB29" s="3">
        <f t="shared" si="6"/>
        <v>0</v>
      </c>
      <c r="AC29" s="3" t="e">
        <f>#REF!*($M26-0.05)</f>
        <v>#REF!</v>
      </c>
      <c r="AD29" s="3" t="e">
        <f>#REF!*($M26-0.05)</f>
        <v>#REF!</v>
      </c>
    </row>
    <row r="30" spans="13:30" x14ac:dyDescent="0.2">
      <c r="M30" s="14">
        <f t="shared" si="1"/>
        <v>1.1200000000000003</v>
      </c>
      <c r="N30" s="12">
        <f t="shared" si="2"/>
        <v>0.71475305494269503</v>
      </c>
      <c r="O30" s="12">
        <f t="shared" si="0"/>
        <v>2.6239330790101989E-2</v>
      </c>
      <c r="Y30" s="3">
        <f t="shared" si="3"/>
        <v>2.8502355315774292E-2</v>
      </c>
      <c r="Z30" s="3">
        <f t="shared" si="4"/>
        <v>0</v>
      </c>
      <c r="AA30" s="3">
        <f t="shared" si="5"/>
        <v>0</v>
      </c>
      <c r="AB30" s="3">
        <f t="shared" si="6"/>
        <v>0</v>
      </c>
      <c r="AC30" s="3" t="e">
        <f>#REF!*($M27-0.05)</f>
        <v>#REF!</v>
      </c>
      <c r="AD30" s="3" t="e">
        <f>#REF!*($M27-0.05)</f>
        <v>#REF!</v>
      </c>
    </row>
    <row r="31" spans="13:30" x14ac:dyDescent="0.2">
      <c r="M31" s="14">
        <f t="shared" si="1"/>
        <v>1.1600000000000004</v>
      </c>
      <c r="N31" s="12">
        <f t="shared" si="2"/>
        <v>0.73961656907697115</v>
      </c>
      <c r="O31" s="12">
        <f t="shared" si="0"/>
        <v>2.4863514134276121E-2</v>
      </c>
      <c r="Y31" s="3">
        <f t="shared" si="3"/>
        <v>2.8538565577830143E-2</v>
      </c>
      <c r="Z31" s="3">
        <f t="shared" si="4"/>
        <v>0</v>
      </c>
      <c r="AA31" s="3">
        <f t="shared" si="5"/>
        <v>0</v>
      </c>
      <c r="AB31" s="3">
        <f t="shared" si="6"/>
        <v>0</v>
      </c>
      <c r="AC31" s="3" t="e">
        <f>#REF!*($M28-0.05)</f>
        <v>#REF!</v>
      </c>
      <c r="AD31" s="3" t="e">
        <f>#REF!*($M28-0.05)</f>
        <v>#REF!</v>
      </c>
    </row>
    <row r="32" spans="13:30" x14ac:dyDescent="0.2">
      <c r="M32" s="14">
        <f t="shared" si="1"/>
        <v>1.2000000000000004</v>
      </c>
      <c r="N32" s="12">
        <f t="shared" si="2"/>
        <v>0.76307224131787843</v>
      </c>
      <c r="O32" s="12">
        <f t="shared" si="0"/>
        <v>2.3455672240907277E-2</v>
      </c>
      <c r="Y32" s="3">
        <f t="shared" si="3"/>
        <v>2.8393321349246072E-2</v>
      </c>
      <c r="Z32" s="3">
        <f t="shared" si="4"/>
        <v>0</v>
      </c>
      <c r="AA32" s="3">
        <f t="shared" si="5"/>
        <v>0</v>
      </c>
      <c r="AB32" s="3">
        <f t="shared" si="6"/>
        <v>0</v>
      </c>
      <c r="AC32" s="3" t="e">
        <f>#REF!*($M29-0.05)</f>
        <v>#REF!</v>
      </c>
      <c r="AD32" s="3" t="e">
        <f>#REF!*($M29-0.05)</f>
        <v>#REF!</v>
      </c>
    </row>
    <row r="33" spans="13:30" x14ac:dyDescent="0.2">
      <c r="M33" s="14">
        <f t="shared" si="1"/>
        <v>1.2400000000000004</v>
      </c>
      <c r="N33" s="12">
        <f t="shared" si="2"/>
        <v>0.78510376601779486</v>
      </c>
      <c r="O33" s="12">
        <f t="shared" si="0"/>
        <v>2.2031524699916427E-2</v>
      </c>
      <c r="Y33" s="3">
        <f t="shared" si="3"/>
        <v>2.8076083945409135E-2</v>
      </c>
      <c r="Z33" s="3">
        <f t="shared" si="4"/>
        <v>0</v>
      </c>
      <c r="AA33" s="3">
        <f t="shared" si="5"/>
        <v>0</v>
      </c>
      <c r="AB33" s="3">
        <f t="shared" si="6"/>
        <v>0</v>
      </c>
      <c r="AC33" s="3" t="e">
        <f>#REF!*($M30-0.05)</f>
        <v>#REF!</v>
      </c>
      <c r="AD33" s="3" t="e">
        <f>#REF!*($M30-0.05)</f>
        <v>#REF!</v>
      </c>
    </row>
    <row r="34" spans="13:30" x14ac:dyDescent="0.2">
      <c r="M34" s="14">
        <f t="shared" si="1"/>
        <v>1.2800000000000005</v>
      </c>
      <c r="N34" s="12">
        <f t="shared" si="2"/>
        <v>0.8057093412145121</v>
      </c>
      <c r="O34" s="12">
        <f t="shared" si="0"/>
        <v>2.0605575196717241E-2</v>
      </c>
      <c r="Y34" s="3">
        <f t="shared" si="3"/>
        <v>2.7598500689046502E-2</v>
      </c>
      <c r="Z34" s="3">
        <f t="shared" si="4"/>
        <v>0</v>
      </c>
      <c r="AA34" s="3">
        <f t="shared" si="5"/>
        <v>0</v>
      </c>
      <c r="AB34" s="3">
        <f t="shared" si="6"/>
        <v>0</v>
      </c>
      <c r="AC34" s="3" t="e">
        <f>#REF!*($M31-0.05)</f>
        <v>#REF!</v>
      </c>
      <c r="AD34" s="3" t="e">
        <f>#REF!*($M31-0.05)</f>
        <v>#REF!</v>
      </c>
    </row>
    <row r="35" spans="13:30" x14ac:dyDescent="0.2">
      <c r="M35" s="14">
        <f t="shared" si="1"/>
        <v>1.3200000000000005</v>
      </c>
      <c r="N35" s="12">
        <f t="shared" si="2"/>
        <v>0.82490034324988692</v>
      </c>
      <c r="O35" s="12">
        <f t="shared" ref="O35:O66" si="7">N35-N34</f>
        <v>1.9191002035374827E-2</v>
      </c>
      <c r="Y35" s="3">
        <f t="shared" si="3"/>
        <v>2.6974023077043378E-2</v>
      </c>
      <c r="Z35" s="3">
        <f t="shared" si="4"/>
        <v>0</v>
      </c>
      <c r="AA35" s="3">
        <f t="shared" si="5"/>
        <v>0</v>
      </c>
      <c r="AB35" s="3">
        <f t="shared" si="6"/>
        <v>0</v>
      </c>
      <c r="AC35" s="3" t="e">
        <f>#REF!*($M32-0.05)</f>
        <v>#REF!</v>
      </c>
      <c r="AD35" s="3" t="e">
        <f>#REF!*($M32-0.05)</f>
        <v>#REF!</v>
      </c>
    </row>
    <row r="36" spans="13:30" x14ac:dyDescent="0.2">
      <c r="M36" s="14">
        <f t="shared" si="1"/>
        <v>1.3600000000000005</v>
      </c>
      <c r="N36" s="12">
        <f t="shared" si="2"/>
        <v>0.84269992623919654</v>
      </c>
      <c r="O36" s="12">
        <f t="shared" si="7"/>
        <v>1.7799582989309615E-2</v>
      </c>
      <c r="Y36" s="3">
        <f t="shared" si="3"/>
        <v>2.6217514392900557E-2</v>
      </c>
      <c r="Z36" s="3">
        <f t="shared" si="4"/>
        <v>0</v>
      </c>
      <c r="AA36" s="3">
        <f t="shared" si="5"/>
        <v>0</v>
      </c>
      <c r="AB36" s="3">
        <f t="shared" si="6"/>
        <v>0</v>
      </c>
      <c r="AC36" s="3" t="e">
        <f>#REF!*($M33-0.05)</f>
        <v>#REF!</v>
      </c>
      <c r="AD36" s="3" t="e">
        <f>#REF!*($M33-0.05)</f>
        <v>#REF!</v>
      </c>
    </row>
    <row r="37" spans="13:30" x14ac:dyDescent="0.2">
      <c r="M37" s="14">
        <f t="shared" si="1"/>
        <v>1.4000000000000006</v>
      </c>
      <c r="N37" s="12">
        <f t="shared" si="2"/>
        <v>0.85914157907895516</v>
      </c>
      <c r="O37" s="12">
        <f t="shared" si="7"/>
        <v>1.6441652839758625E-2</v>
      </c>
      <c r="Y37" s="3">
        <f t="shared" si="3"/>
        <v>2.5344857491962216E-2</v>
      </c>
      <c r="Z37" s="3">
        <f t="shared" si="4"/>
        <v>0</v>
      </c>
      <c r="AA37" s="3">
        <f t="shared" si="5"/>
        <v>0</v>
      </c>
      <c r="AB37" s="3">
        <f t="shared" si="6"/>
        <v>0</v>
      </c>
      <c r="AC37" s="3" t="e">
        <f>#REF!*($M34-0.05)</f>
        <v>#REF!</v>
      </c>
      <c r="AD37" s="3" t="e">
        <f>#REF!*($M34-0.05)</f>
        <v>#REF!</v>
      </c>
    </row>
    <row r="38" spans="13:30" x14ac:dyDescent="0.2">
      <c r="M38" s="14">
        <f t="shared" si="1"/>
        <v>1.4400000000000006</v>
      </c>
      <c r="N38" s="12">
        <f t="shared" si="2"/>
        <v>0.87426767040557229</v>
      </c>
      <c r="O38" s="12">
        <f t="shared" si="7"/>
        <v>1.512609132661713E-2</v>
      </c>
      <c r="Y38" s="3">
        <f t="shared" ref="Y38:Y69" si="8">O35*($M35-0.05)</f>
        <v>2.437257258492604E-2</v>
      </c>
      <c r="Z38" s="3">
        <f t="shared" ref="Z38:Z69" si="9">J38*($M35-0.05)</f>
        <v>0</v>
      </c>
      <c r="AA38" s="3">
        <f t="shared" ref="AA38:AA69" si="10">K38*($M35-0.05)</f>
        <v>0</v>
      </c>
      <c r="AB38" s="3">
        <f t="shared" ref="AB38:AB69" si="11">L38*($M35-0.05)</f>
        <v>0</v>
      </c>
      <c r="AC38" s="3" t="e">
        <f>#REF!*($M35-0.05)</f>
        <v>#REF!</v>
      </c>
      <c r="AD38" s="3" t="e">
        <f>#REF!*($M35-0.05)</f>
        <v>#REF!</v>
      </c>
    </row>
    <row r="39" spans="13:30" x14ac:dyDescent="0.2">
      <c r="M39" s="14">
        <f t="shared" si="1"/>
        <v>1.4800000000000006</v>
      </c>
      <c r="N39" s="12">
        <f t="shared" si="2"/>
        <v>0.88812800912997203</v>
      </c>
      <c r="O39" s="12">
        <f t="shared" si="7"/>
        <v>1.3860338724399734E-2</v>
      </c>
      <c r="Y39" s="3">
        <f t="shared" si="8"/>
        <v>2.3317453715995605E-2</v>
      </c>
      <c r="Z39" s="3">
        <f t="shared" si="9"/>
        <v>0</v>
      </c>
      <c r="AA39" s="3">
        <f t="shared" si="10"/>
        <v>0</v>
      </c>
      <c r="AB39" s="3">
        <f t="shared" si="11"/>
        <v>0</v>
      </c>
      <c r="AC39" s="3" t="e">
        <f>#REF!*($M36-0.05)</f>
        <v>#REF!</v>
      </c>
      <c r="AD39" s="3" t="e">
        <f>#REF!*($M36-0.05)</f>
        <v>#REF!</v>
      </c>
    </row>
    <row r="40" spans="13:30" x14ac:dyDescent="0.2">
      <c r="M40" s="14">
        <f t="shared" si="1"/>
        <v>1.5200000000000007</v>
      </c>
      <c r="N40" s="12">
        <f t="shared" si="2"/>
        <v>0.90077844500113702</v>
      </c>
      <c r="O40" s="12">
        <f t="shared" si="7"/>
        <v>1.2650435871164989E-2</v>
      </c>
      <c r="Y40" s="3">
        <f t="shared" si="8"/>
        <v>2.2196231333674151E-2</v>
      </c>
      <c r="Z40" s="3">
        <f t="shared" si="9"/>
        <v>0</v>
      </c>
      <c r="AA40" s="3">
        <f t="shared" si="10"/>
        <v>0</v>
      </c>
      <c r="AB40" s="3">
        <f t="shared" si="11"/>
        <v>0</v>
      </c>
      <c r="AC40" s="3" t="e">
        <f>#REF!*($M37-0.05)</f>
        <v>#REF!</v>
      </c>
      <c r="AD40" s="3" t="e">
        <f>#REF!*($M37-0.05)</f>
        <v>#REF!</v>
      </c>
    </row>
    <row r="41" spans="13:30" x14ac:dyDescent="0.2">
      <c r="M41" s="14">
        <f t="shared" si="1"/>
        <v>1.5600000000000007</v>
      </c>
      <c r="N41" s="12">
        <f t="shared" si="2"/>
        <v>0.9122795302202078</v>
      </c>
      <c r="O41" s="12">
        <f t="shared" si="7"/>
        <v>1.1501085219070784E-2</v>
      </c>
      <c r="Y41" s="3">
        <f t="shared" si="8"/>
        <v>2.1025266943997818E-2</v>
      </c>
      <c r="Z41" s="3">
        <f t="shared" si="9"/>
        <v>0</v>
      </c>
      <c r="AA41" s="3">
        <f t="shared" si="10"/>
        <v>0</v>
      </c>
      <c r="AB41" s="3">
        <f t="shared" si="11"/>
        <v>0</v>
      </c>
      <c r="AC41" s="3" t="e">
        <f>#REF!*($M38-0.05)</f>
        <v>#REF!</v>
      </c>
      <c r="AD41" s="3" t="e">
        <f>#REF!*($M38-0.05)</f>
        <v>#REF!</v>
      </c>
    </row>
    <row r="42" spans="13:30" x14ac:dyDescent="0.2">
      <c r="M42" s="14">
        <f t="shared" si="1"/>
        <v>1.6000000000000008</v>
      </c>
      <c r="N42" s="12">
        <f t="shared" si="2"/>
        <v>0.9226952595567004</v>
      </c>
      <c r="O42" s="12">
        <f t="shared" si="7"/>
        <v>1.0415729336492596E-2</v>
      </c>
      <c r="Y42" s="3">
        <f t="shared" si="8"/>
        <v>1.9820284375891627E-2</v>
      </c>
      <c r="Z42" s="3">
        <f t="shared" si="9"/>
        <v>0</v>
      </c>
      <c r="AA42" s="3">
        <f t="shared" si="10"/>
        <v>0</v>
      </c>
      <c r="AB42" s="3">
        <f t="shared" si="11"/>
        <v>0</v>
      </c>
      <c r="AC42" s="3" t="e">
        <f>#REF!*($M39-0.05)</f>
        <v>#REF!</v>
      </c>
      <c r="AD42" s="3" t="e">
        <f>#REF!*($M39-0.05)</f>
        <v>#REF!</v>
      </c>
    </row>
    <row r="43" spans="13:30" x14ac:dyDescent="0.2">
      <c r="M43" s="14">
        <f t="shared" si="1"/>
        <v>1.6400000000000008</v>
      </c>
      <c r="N43" s="12">
        <f t="shared" si="2"/>
        <v>0.93209190282129073</v>
      </c>
      <c r="O43" s="12">
        <f t="shared" si="7"/>
        <v>9.3966432645903319E-3</v>
      </c>
      <c r="Y43" s="3">
        <f t="shared" si="8"/>
        <v>1.8596140730612543E-2</v>
      </c>
      <c r="Z43" s="3">
        <f t="shared" si="9"/>
        <v>0</v>
      </c>
      <c r="AA43" s="3">
        <f t="shared" si="10"/>
        <v>0</v>
      </c>
      <c r="AB43" s="3">
        <f t="shared" si="11"/>
        <v>0</v>
      </c>
      <c r="AC43" s="3" t="e">
        <f>#REF!*($M40-0.05)</f>
        <v>#REF!</v>
      </c>
      <c r="AD43" s="3" t="e">
        <f>#REF!*($M40-0.05)</f>
        <v>#REF!</v>
      </c>
    </row>
    <row r="44" spans="13:30" x14ac:dyDescent="0.2">
      <c r="M44" s="14">
        <f t="shared" si="1"/>
        <v>1.6800000000000008</v>
      </c>
      <c r="N44" s="12">
        <f t="shared" si="2"/>
        <v>0.94053694002569699</v>
      </c>
      <c r="O44" s="12">
        <f t="shared" si="7"/>
        <v>8.4450372044062583E-3</v>
      </c>
      <c r="Y44" s="3">
        <f t="shared" si="8"/>
        <v>1.7366638680796891E-2</v>
      </c>
      <c r="Z44" s="3">
        <f t="shared" si="9"/>
        <v>0</v>
      </c>
      <c r="AA44" s="3">
        <f t="shared" si="10"/>
        <v>0</v>
      </c>
      <c r="AB44" s="3">
        <f t="shared" si="11"/>
        <v>0</v>
      </c>
      <c r="AC44" s="3" t="e">
        <f>#REF!*($M41-0.05)</f>
        <v>#REF!</v>
      </c>
      <c r="AD44" s="3" t="e">
        <f>#REF!*($M41-0.05)</f>
        <v>#REF!</v>
      </c>
    </row>
    <row r="45" spans="13:30" x14ac:dyDescent="0.2">
      <c r="M45" s="14">
        <f t="shared" si="1"/>
        <v>1.7200000000000009</v>
      </c>
      <c r="N45" s="12">
        <f t="shared" si="2"/>
        <v>0.94809810619619472</v>
      </c>
      <c r="O45" s="12">
        <f t="shared" si="7"/>
        <v>7.5611661704977351E-3</v>
      </c>
      <c r="Y45" s="3">
        <f t="shared" si="8"/>
        <v>1.6144380471563531E-2</v>
      </c>
      <c r="Z45" s="3">
        <f t="shared" si="9"/>
        <v>0</v>
      </c>
      <c r="AA45" s="3">
        <f t="shared" si="10"/>
        <v>0</v>
      </c>
      <c r="AB45" s="3">
        <f t="shared" si="11"/>
        <v>0</v>
      </c>
      <c r="AC45" s="3" t="e">
        <f>#REF!*($M42-0.05)</f>
        <v>#REF!</v>
      </c>
      <c r="AD45" s="3" t="e">
        <f>#REF!*($M42-0.05)</f>
        <v>#REF!</v>
      </c>
    </row>
    <row r="46" spans="13:30" x14ac:dyDescent="0.2">
      <c r="M46" s="14">
        <f t="shared" si="1"/>
        <v>1.7600000000000009</v>
      </c>
      <c r="N46" s="12">
        <f t="shared" si="2"/>
        <v>0.95484254967513926</v>
      </c>
      <c r="O46" s="12">
        <f t="shared" si="7"/>
        <v>6.7444434789445395E-3</v>
      </c>
      <c r="Y46" s="3">
        <f t="shared" si="8"/>
        <v>1.4940662790698635E-2</v>
      </c>
      <c r="Z46" s="3">
        <f t="shared" si="9"/>
        <v>0</v>
      </c>
      <c r="AA46" s="3">
        <f t="shared" si="10"/>
        <v>0</v>
      </c>
      <c r="AB46" s="3">
        <f t="shared" si="11"/>
        <v>0</v>
      </c>
      <c r="AC46" s="3" t="e">
        <f>#REF!*($M43-0.05)</f>
        <v>#REF!</v>
      </c>
      <c r="AD46" s="3" t="e">
        <f>#REF!*($M43-0.05)</f>
        <v>#REF!</v>
      </c>
    </row>
    <row r="47" spans="13:30" x14ac:dyDescent="0.2">
      <c r="M47" s="14">
        <f t="shared" si="1"/>
        <v>1.8000000000000009</v>
      </c>
      <c r="N47" s="12">
        <f t="shared" si="2"/>
        <v>0.96083610490101301</v>
      </c>
      <c r="O47" s="12">
        <f t="shared" si="7"/>
        <v>5.9935552258737479E-3</v>
      </c>
      <c r="Y47" s="3">
        <f t="shared" si="8"/>
        <v>1.3765410643182208E-2</v>
      </c>
      <c r="Z47" s="3">
        <f t="shared" si="9"/>
        <v>0</v>
      </c>
      <c r="AA47" s="3">
        <f t="shared" si="10"/>
        <v>0</v>
      </c>
      <c r="AB47" s="3">
        <f t="shared" si="11"/>
        <v>0</v>
      </c>
      <c r="AC47" s="3" t="e">
        <f>#REF!*($M44-0.05)</f>
        <v>#REF!</v>
      </c>
      <c r="AD47" s="3" t="e">
        <f>#REF!*($M44-0.05)</f>
        <v>#REF!</v>
      </c>
    </row>
    <row r="48" spans="13:30" x14ac:dyDescent="0.2">
      <c r="M48" s="14">
        <f t="shared" si="1"/>
        <v>1.840000000000001</v>
      </c>
      <c r="N48" s="12">
        <f t="shared" si="2"/>
        <v>0.96614267814297694</v>
      </c>
      <c r="O48" s="12">
        <f t="shared" si="7"/>
        <v>5.30657324196393E-3</v>
      </c>
      <c r="Y48" s="3">
        <f t="shared" si="8"/>
        <v>1.2627147504731224E-2</v>
      </c>
      <c r="Z48" s="3">
        <f t="shared" si="9"/>
        <v>0</v>
      </c>
      <c r="AA48" s="3">
        <f t="shared" si="10"/>
        <v>0</v>
      </c>
      <c r="AB48" s="3">
        <f t="shared" si="11"/>
        <v>0</v>
      </c>
      <c r="AC48" s="3" t="e">
        <f>#REF!*($M45-0.05)</f>
        <v>#REF!</v>
      </c>
      <c r="AD48" s="3" t="e">
        <f>#REF!*($M45-0.05)</f>
        <v>#REF!</v>
      </c>
    </row>
    <row r="49" spans="13:30" x14ac:dyDescent="0.2">
      <c r="M49" s="14">
        <f t="shared" si="1"/>
        <v>1.880000000000001</v>
      </c>
      <c r="N49" s="12">
        <f t="shared" si="2"/>
        <v>0.97082374250678316</v>
      </c>
      <c r="O49" s="12">
        <f t="shared" si="7"/>
        <v>4.6810643638062199E-3</v>
      </c>
      <c r="Y49" s="3">
        <f t="shared" si="8"/>
        <v>1.1532998348995169E-2</v>
      </c>
      <c r="Z49" s="3">
        <f t="shared" si="9"/>
        <v>0</v>
      </c>
      <c r="AA49" s="3">
        <f t="shared" si="10"/>
        <v>0</v>
      </c>
      <c r="AB49" s="3">
        <f t="shared" si="11"/>
        <v>0</v>
      </c>
      <c r="AC49" s="3" t="e">
        <f>#REF!*($M46-0.05)</f>
        <v>#REF!</v>
      </c>
      <c r="AD49" s="3" t="e">
        <f>#REF!*($M46-0.05)</f>
        <v>#REF!</v>
      </c>
    </row>
    <row r="50" spans="13:30" x14ac:dyDescent="0.2">
      <c r="M50" s="14">
        <f t="shared" si="1"/>
        <v>1.920000000000001</v>
      </c>
      <c r="N50" s="12">
        <f t="shared" si="2"/>
        <v>0.97493793673744134</v>
      </c>
      <c r="O50" s="12">
        <f t="shared" si="7"/>
        <v>4.1141942306581747E-3</v>
      </c>
      <c r="Y50" s="3">
        <f t="shared" si="8"/>
        <v>1.0488721645279064E-2</v>
      </c>
      <c r="Z50" s="3">
        <f t="shared" si="9"/>
        <v>0</v>
      </c>
      <c r="AA50" s="3">
        <f t="shared" si="10"/>
        <v>0</v>
      </c>
      <c r="AB50" s="3">
        <f t="shared" si="11"/>
        <v>0</v>
      </c>
      <c r="AC50" s="3" t="e">
        <f>#REF!*($M47-0.05)</f>
        <v>#REF!</v>
      </c>
      <c r="AD50" s="3" t="e">
        <f>#REF!*($M47-0.05)</f>
        <v>#REF!</v>
      </c>
    </row>
    <row r="51" spans="13:30" x14ac:dyDescent="0.2">
      <c r="M51" s="14">
        <f t="shared" si="1"/>
        <v>1.9600000000000011</v>
      </c>
      <c r="N51" s="12">
        <f t="shared" si="2"/>
        <v>0.97854076091991971</v>
      </c>
      <c r="O51" s="12">
        <f t="shared" si="7"/>
        <v>3.6028241824783702E-3</v>
      </c>
      <c r="Y51" s="3">
        <f t="shared" si="8"/>
        <v>9.4987661031154403E-3</v>
      </c>
      <c r="Z51" s="3">
        <f t="shared" si="9"/>
        <v>0</v>
      </c>
      <c r="AA51" s="3">
        <f t="shared" si="10"/>
        <v>0</v>
      </c>
      <c r="AB51" s="3">
        <f t="shared" si="11"/>
        <v>0</v>
      </c>
      <c r="AC51" s="3" t="e">
        <f>#REF!*($M48-0.05)</f>
        <v>#REF!</v>
      </c>
      <c r="AD51" s="3" t="e">
        <f>#REF!*($M48-0.05)</f>
        <v>#REF!</v>
      </c>
    </row>
    <row r="52" spans="13:30" x14ac:dyDescent="0.2">
      <c r="M52" s="14">
        <f t="shared" si="1"/>
        <v>2.0000000000000009</v>
      </c>
      <c r="N52" s="12">
        <f t="shared" si="2"/>
        <v>0.98168436111126589</v>
      </c>
      <c r="O52" s="12">
        <f t="shared" si="7"/>
        <v>3.1436001913461853E-3</v>
      </c>
      <c r="Y52" s="3">
        <f t="shared" si="8"/>
        <v>8.566347785765387E-3</v>
      </c>
      <c r="Z52" s="3">
        <f t="shared" si="9"/>
        <v>0</v>
      </c>
      <c r="AA52" s="3">
        <f t="shared" si="10"/>
        <v>0</v>
      </c>
      <c r="AB52" s="3">
        <f t="shared" si="11"/>
        <v>0</v>
      </c>
      <c r="AC52" s="3" t="e">
        <f>#REF!*($M49-0.05)</f>
        <v>#REF!</v>
      </c>
      <c r="AD52" s="3" t="e">
        <f>#REF!*($M49-0.05)</f>
        <v>#REF!</v>
      </c>
    </row>
    <row r="53" spans="13:30" x14ac:dyDescent="0.2">
      <c r="M53" s="14">
        <f t="shared" si="1"/>
        <v>2.0400000000000009</v>
      </c>
      <c r="N53" s="12">
        <f t="shared" si="2"/>
        <v>0.98441739420566554</v>
      </c>
      <c r="O53" s="12">
        <f t="shared" si="7"/>
        <v>2.7330330943996506E-3</v>
      </c>
      <c r="Y53" s="3">
        <f t="shared" si="8"/>
        <v>7.6935432113307911E-3</v>
      </c>
      <c r="Z53" s="3">
        <f t="shared" si="9"/>
        <v>0</v>
      </c>
      <c r="AA53" s="3">
        <f t="shared" si="10"/>
        <v>0</v>
      </c>
      <c r="AB53" s="3">
        <f t="shared" si="11"/>
        <v>0</v>
      </c>
      <c r="AC53" s="3" t="e">
        <f>#REF!*($M50-0.05)</f>
        <v>#REF!</v>
      </c>
      <c r="AD53" s="3" t="e">
        <f>#REF!*($M50-0.05)</f>
        <v>#REF!</v>
      </c>
    </row>
    <row r="54" spans="13:30" x14ac:dyDescent="0.2">
      <c r="M54" s="14">
        <f t="shared" si="1"/>
        <v>2.080000000000001</v>
      </c>
      <c r="N54" s="12">
        <f t="shared" si="2"/>
        <v>0.9867849639107652</v>
      </c>
      <c r="O54" s="12">
        <f t="shared" si="7"/>
        <v>2.3675697050996591E-3</v>
      </c>
      <c r="Y54" s="3">
        <f t="shared" si="8"/>
        <v>6.8813941885336911E-3</v>
      </c>
      <c r="Z54" s="3">
        <f t="shared" si="9"/>
        <v>0</v>
      </c>
      <c r="AA54" s="3">
        <f t="shared" si="10"/>
        <v>0</v>
      </c>
      <c r="AB54" s="3">
        <f t="shared" si="11"/>
        <v>0</v>
      </c>
      <c r="AC54" s="3" t="e">
        <f>#REF!*($M51-0.05)</f>
        <v>#REF!</v>
      </c>
      <c r="AD54" s="3" t="e">
        <f>#REF!*($M51-0.05)</f>
        <v>#REF!</v>
      </c>
    </row>
    <row r="55" spans="13:30" x14ac:dyDescent="0.2">
      <c r="M55" s="14">
        <f t="shared" si="1"/>
        <v>2.120000000000001</v>
      </c>
      <c r="N55" s="12">
        <f t="shared" si="2"/>
        <v>0.9888286185664692</v>
      </c>
      <c r="O55" s="12">
        <f t="shared" si="7"/>
        <v>2.043654655703997E-3</v>
      </c>
      <c r="Y55" s="3">
        <f t="shared" si="8"/>
        <v>6.1300203731250637E-3</v>
      </c>
      <c r="Z55" s="3">
        <f t="shared" si="9"/>
        <v>0</v>
      </c>
      <c r="AA55" s="3">
        <f t="shared" si="10"/>
        <v>0</v>
      </c>
      <c r="AB55" s="3">
        <f t="shared" si="11"/>
        <v>0</v>
      </c>
      <c r="AC55" s="3" t="e">
        <f>#REF!*($M52-0.05)</f>
        <v>#REF!</v>
      </c>
      <c r="AD55" s="3" t="e">
        <f>#REF!*($M52-0.05)</f>
        <v>#REF!</v>
      </c>
    </row>
    <row r="56" spans="13:30" x14ac:dyDescent="0.2">
      <c r="M56" s="14">
        <f t="shared" si="1"/>
        <v>2.160000000000001</v>
      </c>
      <c r="N56" s="12">
        <f t="shared" si="2"/>
        <v>0.99058640163029843</v>
      </c>
      <c r="O56" s="12">
        <f t="shared" si="7"/>
        <v>1.7577830638292324E-3</v>
      </c>
      <c r="Y56" s="3">
        <f t="shared" si="8"/>
        <v>5.4387358578553069E-3</v>
      </c>
      <c r="Z56" s="3">
        <f t="shared" si="9"/>
        <v>0</v>
      </c>
      <c r="AA56" s="3">
        <f t="shared" si="10"/>
        <v>0</v>
      </c>
      <c r="AB56" s="3">
        <f t="shared" si="11"/>
        <v>0</v>
      </c>
      <c r="AC56" s="3" t="e">
        <f>#REF!*($M53-0.05)</f>
        <v>#REF!</v>
      </c>
      <c r="AD56" s="3" t="e">
        <f>#REF!*($M53-0.05)</f>
        <v>#REF!</v>
      </c>
    </row>
    <row r="57" spans="13:30" x14ac:dyDescent="0.2">
      <c r="M57" s="14">
        <f t="shared" si="1"/>
        <v>2.2000000000000011</v>
      </c>
      <c r="N57" s="12">
        <f t="shared" si="2"/>
        <v>0.99209294594840658</v>
      </c>
      <c r="O57" s="12">
        <f t="shared" si="7"/>
        <v>1.5065443181081495E-3</v>
      </c>
      <c r="Y57" s="3">
        <f t="shared" si="8"/>
        <v>4.806166501352311E-3</v>
      </c>
      <c r="Z57" s="3">
        <f t="shared" si="9"/>
        <v>0</v>
      </c>
      <c r="AA57" s="3">
        <f t="shared" si="10"/>
        <v>0</v>
      </c>
      <c r="AB57" s="3">
        <f t="shared" si="11"/>
        <v>0</v>
      </c>
      <c r="AC57" s="3" t="e">
        <f>#REF!*($M54-0.05)</f>
        <v>#REF!</v>
      </c>
      <c r="AD57" s="3" t="e">
        <f>#REF!*($M54-0.05)</f>
        <v>#REF!</v>
      </c>
    </row>
    <row r="58" spans="13:30" x14ac:dyDescent="0.2">
      <c r="M58" s="14">
        <f t="shared" si="1"/>
        <v>2.2400000000000011</v>
      </c>
      <c r="N58" s="12">
        <f t="shared" si="2"/>
        <v>0.99337960339031994</v>
      </c>
      <c r="O58" s="12">
        <f t="shared" si="7"/>
        <v>1.2866574419133636E-3</v>
      </c>
      <c r="Y58" s="3">
        <f t="shared" si="8"/>
        <v>4.2303651373072765E-3</v>
      </c>
      <c r="Z58" s="3">
        <f t="shared" si="9"/>
        <v>0</v>
      </c>
      <c r="AA58" s="3">
        <f t="shared" si="10"/>
        <v>0</v>
      </c>
      <c r="AB58" s="3">
        <f t="shared" si="11"/>
        <v>0</v>
      </c>
      <c r="AC58" s="3" t="e">
        <f>#REF!*($M55-0.05)</f>
        <v>#REF!</v>
      </c>
      <c r="AD58" s="3" t="e">
        <f>#REF!*($M55-0.05)</f>
        <v>#REF!</v>
      </c>
    </row>
    <row r="59" spans="13:30" x14ac:dyDescent="0.2">
      <c r="M59" s="14">
        <f t="shared" si="1"/>
        <v>2.2800000000000011</v>
      </c>
      <c r="N59" s="12">
        <f t="shared" si="2"/>
        <v>0.99447460201119608</v>
      </c>
      <c r="O59" s="12">
        <f t="shared" si="7"/>
        <v>1.094998620876142E-3</v>
      </c>
      <c r="Y59" s="3">
        <f t="shared" si="8"/>
        <v>3.7089222646796826E-3</v>
      </c>
      <c r="Z59" s="3">
        <f t="shared" si="9"/>
        <v>0</v>
      </c>
      <c r="AA59" s="3">
        <f t="shared" si="10"/>
        <v>0</v>
      </c>
      <c r="AB59" s="3">
        <f t="shared" si="11"/>
        <v>0</v>
      </c>
      <c r="AC59" s="3" t="e">
        <f>#REF!*($M56-0.05)</f>
        <v>#REF!</v>
      </c>
      <c r="AD59" s="3" t="e">
        <f>#REF!*($M56-0.05)</f>
        <v>#REF!</v>
      </c>
    </row>
    <row r="60" spans="13:30" x14ac:dyDescent="0.2">
      <c r="M60" s="14">
        <f t="shared" si="1"/>
        <v>2.3200000000000012</v>
      </c>
      <c r="N60" s="12">
        <f t="shared" si="2"/>
        <v>0.99540322358272215</v>
      </c>
      <c r="O60" s="12">
        <f t="shared" si="7"/>
        <v>9.2862157152606706E-4</v>
      </c>
      <c r="Y60" s="3">
        <f t="shared" si="8"/>
        <v>3.2390702839325235E-3</v>
      </c>
      <c r="Z60" s="3">
        <f t="shared" si="9"/>
        <v>0</v>
      </c>
      <c r="AA60" s="3">
        <f t="shared" si="10"/>
        <v>0</v>
      </c>
      <c r="AB60" s="3">
        <f t="shared" si="11"/>
        <v>0</v>
      </c>
      <c r="AC60" s="3" t="e">
        <f>#REF!*($M57-0.05)</f>
        <v>#REF!</v>
      </c>
      <c r="AD60" s="3" t="e">
        <f>#REF!*($M57-0.05)</f>
        <v>#REF!</v>
      </c>
    </row>
    <row r="61" spans="13:30" x14ac:dyDescent="0.2">
      <c r="M61" s="14">
        <f t="shared" si="1"/>
        <v>2.3600000000000012</v>
      </c>
      <c r="N61" s="12">
        <f t="shared" si="2"/>
        <v>0.99618799507035583</v>
      </c>
      <c r="O61" s="12">
        <f t="shared" si="7"/>
        <v>7.847714876336731E-4</v>
      </c>
      <c r="Y61" s="3">
        <f t="shared" si="8"/>
        <v>2.8177797977902682E-3</v>
      </c>
      <c r="Z61" s="3">
        <f t="shared" si="9"/>
        <v>0</v>
      </c>
      <c r="AA61" s="3">
        <f t="shared" si="10"/>
        <v>0</v>
      </c>
      <c r="AB61" s="3">
        <f t="shared" si="11"/>
        <v>0</v>
      </c>
      <c r="AC61" s="3" t="e">
        <f>#REF!*($M58-0.05)</f>
        <v>#REF!</v>
      </c>
      <c r="AD61" s="3" t="e">
        <f>#REF!*($M58-0.05)</f>
        <v>#REF!</v>
      </c>
    </row>
    <row r="62" spans="13:30" x14ac:dyDescent="0.2">
      <c r="M62" s="14">
        <f t="shared" si="1"/>
        <v>2.4000000000000012</v>
      </c>
      <c r="N62" s="12">
        <f t="shared" si="2"/>
        <v>0.99684888840155561</v>
      </c>
      <c r="O62" s="12">
        <f t="shared" si="7"/>
        <v>6.6089333119978555E-4</v>
      </c>
      <c r="Y62" s="3">
        <f t="shared" si="8"/>
        <v>2.4418469245537982E-3</v>
      </c>
      <c r="Z62" s="3">
        <f t="shared" si="9"/>
        <v>0</v>
      </c>
      <c r="AA62" s="3">
        <f t="shared" si="10"/>
        <v>0</v>
      </c>
      <c r="AB62" s="3">
        <f t="shared" si="11"/>
        <v>0</v>
      </c>
      <c r="AC62" s="3" t="e">
        <f>#REF!*($M59-0.05)</f>
        <v>#REF!</v>
      </c>
      <c r="AD62" s="3" t="e">
        <f>#REF!*($M59-0.05)</f>
        <v>#REF!</v>
      </c>
    </row>
    <row r="63" spans="13:30" x14ac:dyDescent="0.2">
      <c r="M63" s="14">
        <f t="shared" si="1"/>
        <v>2.4400000000000013</v>
      </c>
      <c r="N63" s="12">
        <f t="shared" si="2"/>
        <v>0.99740352364185603</v>
      </c>
      <c r="O63" s="12">
        <f t="shared" si="7"/>
        <v>5.5463524030041622E-4</v>
      </c>
      <c r="Y63" s="3">
        <f t="shared" si="8"/>
        <v>2.1079709673641734E-3</v>
      </c>
      <c r="Z63" s="3">
        <f t="shared" si="9"/>
        <v>0</v>
      </c>
      <c r="AA63" s="3">
        <f t="shared" si="10"/>
        <v>0</v>
      </c>
      <c r="AB63" s="3">
        <f t="shared" si="11"/>
        <v>0</v>
      </c>
      <c r="AC63" s="3" t="e">
        <f>#REF!*($M60-0.05)</f>
        <v>#REF!</v>
      </c>
      <c r="AD63" s="3" t="e">
        <f>#REF!*($M60-0.05)</f>
        <v>#REF!</v>
      </c>
    </row>
    <row r="64" spans="13:30" x14ac:dyDescent="0.2">
      <c r="M64" s="14">
        <f t="shared" si="1"/>
        <v>2.4800000000000013</v>
      </c>
      <c r="N64" s="12">
        <f t="shared" si="2"/>
        <v>0.99786737145201454</v>
      </c>
      <c r="O64" s="12">
        <f t="shared" si="7"/>
        <v>4.6384781015851306E-4</v>
      </c>
      <c r="Y64" s="3">
        <f t="shared" si="8"/>
        <v>1.8128221364337859E-3</v>
      </c>
      <c r="Z64" s="3">
        <f t="shared" si="9"/>
        <v>0</v>
      </c>
      <c r="AA64" s="3">
        <f t="shared" si="10"/>
        <v>0</v>
      </c>
      <c r="AB64" s="3">
        <f t="shared" si="11"/>
        <v>0</v>
      </c>
      <c r="AC64" s="3" t="e">
        <f>#REF!*($M61-0.05)</f>
        <v>#REF!</v>
      </c>
      <c r="AD64" s="3" t="e">
        <f>#REF!*($M61-0.05)</f>
        <v>#REF!</v>
      </c>
    </row>
    <row r="65" spans="13:30" x14ac:dyDescent="0.2">
      <c r="M65" s="14">
        <f t="shared" si="1"/>
        <v>2.5200000000000014</v>
      </c>
      <c r="N65" s="12">
        <f t="shared" si="2"/>
        <v>0.99825395142287221</v>
      </c>
      <c r="O65" s="12">
        <f t="shared" si="7"/>
        <v>3.8657997085767004E-4</v>
      </c>
      <c r="Y65" s="3">
        <f t="shared" si="8"/>
        <v>1.5530993283194971E-3</v>
      </c>
      <c r="Z65" s="3">
        <f t="shared" si="9"/>
        <v>0</v>
      </c>
      <c r="AA65" s="3">
        <f t="shared" si="10"/>
        <v>0</v>
      </c>
      <c r="AB65" s="3">
        <f t="shared" si="11"/>
        <v>0</v>
      </c>
      <c r="AC65" s="3" t="e">
        <f>#REF!*($M62-0.05)</f>
        <v>#REF!</v>
      </c>
      <c r="AD65" s="3" t="e">
        <f>#REF!*($M62-0.05)</f>
        <v>#REF!</v>
      </c>
    </row>
    <row r="66" spans="13:30" x14ac:dyDescent="0.2">
      <c r="M66" s="14">
        <f t="shared" si="1"/>
        <v>2.5600000000000014</v>
      </c>
      <c r="N66" s="12">
        <f t="shared" si="2"/>
        <v>0.9985750235618075</v>
      </c>
      <c r="O66" s="12">
        <f t="shared" si="7"/>
        <v>3.2107213893528552E-4</v>
      </c>
      <c r="Y66" s="3">
        <f t="shared" si="8"/>
        <v>1.3255782243179956E-3</v>
      </c>
      <c r="Z66" s="3">
        <f t="shared" si="9"/>
        <v>0</v>
      </c>
      <c r="AA66" s="3">
        <f t="shared" si="10"/>
        <v>0</v>
      </c>
      <c r="AB66" s="3">
        <f t="shared" si="11"/>
        <v>0</v>
      </c>
      <c r="AC66" s="3" t="e">
        <f>#REF!*($M63-0.05)</f>
        <v>#REF!</v>
      </c>
      <c r="AD66" s="3" t="e">
        <f>#REF!*($M63-0.05)</f>
        <v>#REF!</v>
      </c>
    </row>
    <row r="67" spans="13:30" x14ac:dyDescent="0.2">
      <c r="M67" s="14">
        <f t="shared" si="1"/>
        <v>2.6000000000000014</v>
      </c>
      <c r="N67" s="12">
        <f t="shared" si="2"/>
        <v>0.99884077082609546</v>
      </c>
      <c r="O67" s="12">
        <f t="shared" ref="O67:O98" si="12">N67-N66</f>
        <v>2.6574726428796325E-4</v>
      </c>
      <c r="Y67" s="3">
        <f t="shared" si="8"/>
        <v>1.1271501786851875E-3</v>
      </c>
      <c r="Z67" s="3">
        <f t="shared" si="9"/>
        <v>0</v>
      </c>
      <c r="AA67" s="3">
        <f t="shared" si="10"/>
        <v>0</v>
      </c>
      <c r="AB67" s="3">
        <f t="shared" si="11"/>
        <v>0</v>
      </c>
      <c r="AC67" s="3" t="e">
        <f>#REF!*($M64-0.05)</f>
        <v>#REF!</v>
      </c>
      <c r="AD67" s="3" t="e">
        <f>#REF!*($M64-0.05)</f>
        <v>#REF!</v>
      </c>
    </row>
    <row r="68" spans="13:30" x14ac:dyDescent="0.2">
      <c r="M68" s="14">
        <f t="shared" ref="M68:M103" si="13">M67+$P$2</f>
        <v>2.6400000000000015</v>
      </c>
      <c r="N68" s="12">
        <f t="shared" ref="N68:N103" si="14">WEIBULL($M68,$B$3,$B$4,TRUE)</f>
        <v>0.9990599711578193</v>
      </c>
      <c r="O68" s="12">
        <f t="shared" si="12"/>
        <v>2.1920033172384557E-4</v>
      </c>
      <c r="Y68" s="3">
        <f t="shared" si="8"/>
        <v>9.5485252801844555E-4</v>
      </c>
      <c r="Z68" s="3">
        <f t="shared" si="9"/>
        <v>0</v>
      </c>
      <c r="AA68" s="3">
        <f t="shared" si="10"/>
        <v>0</v>
      </c>
      <c r="AB68" s="3">
        <f t="shared" si="11"/>
        <v>0</v>
      </c>
      <c r="AC68" s="3" t="e">
        <f>#REF!*($M65-0.05)</f>
        <v>#REF!</v>
      </c>
      <c r="AD68" s="3" t="e">
        <f>#REF!*($M65-0.05)</f>
        <v>#REF!</v>
      </c>
    </row>
    <row r="69" spans="13:30" x14ac:dyDescent="0.2">
      <c r="M69" s="14">
        <f t="shared" si="13"/>
        <v>2.6800000000000015</v>
      </c>
      <c r="N69" s="12">
        <f t="shared" si="14"/>
        <v>0.99924015796882082</v>
      </c>
      <c r="O69" s="12">
        <f t="shared" si="12"/>
        <v>1.8018681100151479E-4</v>
      </c>
      <c r="Y69" s="3">
        <f t="shared" si="8"/>
        <v>8.0589106872756713E-4</v>
      </c>
      <c r="Z69" s="3">
        <f t="shared" si="9"/>
        <v>0</v>
      </c>
      <c r="AA69" s="3">
        <f t="shared" si="10"/>
        <v>0</v>
      </c>
      <c r="AB69" s="3">
        <f t="shared" si="11"/>
        <v>0</v>
      </c>
      <c r="AC69" s="3" t="e">
        <f>#REF!*($M66-0.05)</f>
        <v>#REF!</v>
      </c>
      <c r="AD69" s="3" t="e">
        <f>#REF!*($M66-0.05)</f>
        <v>#REF!</v>
      </c>
    </row>
    <row r="70" spans="13:30" x14ac:dyDescent="0.2">
      <c r="M70" s="14">
        <f t="shared" si="13"/>
        <v>2.7200000000000015</v>
      </c>
      <c r="N70" s="12">
        <f t="shared" si="14"/>
        <v>0.99938776845163169</v>
      </c>
      <c r="O70" s="12">
        <f t="shared" si="12"/>
        <v>1.4761048281086708E-4</v>
      </c>
      <c r="Y70" s="3">
        <f t="shared" ref="Y70:Y101" si="15">O67*($M67-0.05)</f>
        <v>6.7765552393430674E-4</v>
      </c>
      <c r="Z70" s="3">
        <f t="shared" ref="Z70:Z101" si="16">J70*($M67-0.05)</f>
        <v>0</v>
      </c>
      <c r="AA70" s="3">
        <f t="shared" ref="AA70:AA101" si="17">K70*($M67-0.05)</f>
        <v>0</v>
      </c>
      <c r="AB70" s="3">
        <f t="shared" ref="AB70:AB101" si="18">L70*($M67-0.05)</f>
        <v>0</v>
      </c>
      <c r="AC70" s="3" t="e">
        <f>#REF!*($M67-0.05)</f>
        <v>#REF!</v>
      </c>
      <c r="AD70" s="3" t="e">
        <f>#REF!*($M67-0.05)</f>
        <v>#REF!</v>
      </c>
    </row>
    <row r="71" spans="13:30" x14ac:dyDescent="0.2">
      <c r="M71" s="14">
        <f t="shared" si="13"/>
        <v>2.7600000000000016</v>
      </c>
      <c r="N71" s="12">
        <f t="shared" si="14"/>
        <v>0.99950827945460097</v>
      </c>
      <c r="O71" s="12">
        <f t="shared" si="12"/>
        <v>1.205110029692813E-4</v>
      </c>
      <c r="Y71" s="3">
        <f t="shared" si="15"/>
        <v>5.6772885916476037E-4</v>
      </c>
      <c r="Z71" s="3">
        <f t="shared" si="16"/>
        <v>0</v>
      </c>
      <c r="AA71" s="3">
        <f t="shared" si="17"/>
        <v>0</v>
      </c>
      <c r="AB71" s="3">
        <f t="shared" si="18"/>
        <v>0</v>
      </c>
      <c r="AC71" s="3" t="e">
        <f>#REF!*($M68-0.05)</f>
        <v>#REF!</v>
      </c>
      <c r="AD71" s="3" t="e">
        <f>#REF!*($M68-0.05)</f>
        <v>#REF!</v>
      </c>
    </row>
    <row r="72" spans="13:30" x14ac:dyDescent="0.2">
      <c r="M72" s="14">
        <f t="shared" si="13"/>
        <v>2.8000000000000016</v>
      </c>
      <c r="N72" s="12">
        <f t="shared" si="14"/>
        <v>0.99960633095934492</v>
      </c>
      <c r="O72" s="12">
        <f t="shared" si="12"/>
        <v>9.8051504743956741E-5</v>
      </c>
      <c r="Y72" s="3">
        <f t="shared" si="15"/>
        <v>4.7389131293398422E-4</v>
      </c>
      <c r="Z72" s="3">
        <f t="shared" si="16"/>
        <v>0</v>
      </c>
      <c r="AA72" s="3">
        <f t="shared" si="17"/>
        <v>0</v>
      </c>
      <c r="AB72" s="3">
        <f t="shared" si="18"/>
        <v>0</v>
      </c>
      <c r="AC72" s="3" t="e">
        <f>#REF!*($M69-0.05)</f>
        <v>#REF!</v>
      </c>
      <c r="AD72" s="3" t="e">
        <f>#REF!*($M69-0.05)</f>
        <v>#REF!</v>
      </c>
    </row>
    <row r="73" spans="13:30" x14ac:dyDescent="0.2">
      <c r="M73" s="14">
        <f t="shared" si="13"/>
        <v>2.8400000000000016</v>
      </c>
      <c r="N73" s="12">
        <f t="shared" si="14"/>
        <v>0.99968583744030981</v>
      </c>
      <c r="O73" s="12">
        <f t="shared" si="12"/>
        <v>7.9506480964885995E-5</v>
      </c>
      <c r="Y73" s="3">
        <f t="shared" si="15"/>
        <v>3.9411998910501535E-4</v>
      </c>
      <c r="Z73" s="3">
        <f t="shared" si="16"/>
        <v>0</v>
      </c>
      <c r="AA73" s="3">
        <f t="shared" si="17"/>
        <v>0</v>
      </c>
      <c r="AB73" s="3">
        <f t="shared" si="18"/>
        <v>0</v>
      </c>
      <c r="AC73" s="3" t="e">
        <f>#REF!*($M70-0.05)</f>
        <v>#REF!</v>
      </c>
      <c r="AD73" s="3" t="e">
        <f>#REF!*($M70-0.05)</f>
        <v>#REF!</v>
      </c>
    </row>
    <row r="74" spans="13:30" x14ac:dyDescent="0.2">
      <c r="M74" s="14">
        <f t="shared" si="13"/>
        <v>2.8800000000000017</v>
      </c>
      <c r="N74" s="12">
        <f t="shared" si="14"/>
        <v>0.99975008757463224</v>
      </c>
      <c r="O74" s="12">
        <f t="shared" si="12"/>
        <v>6.4250134322429986E-5</v>
      </c>
      <c r="Y74" s="3">
        <f t="shared" si="15"/>
        <v>3.2658481804675256E-4</v>
      </c>
      <c r="Z74" s="3">
        <f t="shared" si="16"/>
        <v>0</v>
      </c>
      <c r="AA74" s="3">
        <f t="shared" si="17"/>
        <v>0</v>
      </c>
      <c r="AB74" s="3">
        <f t="shared" si="18"/>
        <v>0</v>
      </c>
      <c r="AC74" s="3" t="e">
        <f>#REF!*($M71-0.05)</f>
        <v>#REF!</v>
      </c>
      <c r="AD74" s="3" t="e">
        <f>#REF!*($M71-0.05)</f>
        <v>#REF!</v>
      </c>
    </row>
    <row r="75" spans="13:30" x14ac:dyDescent="0.2">
      <c r="M75" s="14">
        <f t="shared" si="13"/>
        <v>2.9200000000000017</v>
      </c>
      <c r="N75" s="12">
        <f t="shared" si="14"/>
        <v>0.99980183291113844</v>
      </c>
      <c r="O75" s="12">
        <f t="shared" si="12"/>
        <v>5.1745336506203721E-5</v>
      </c>
      <c r="Y75" s="3">
        <f t="shared" si="15"/>
        <v>2.696416380458812E-4</v>
      </c>
      <c r="Z75" s="3">
        <f t="shared" si="16"/>
        <v>0</v>
      </c>
      <c r="AA75" s="3">
        <f t="shared" si="17"/>
        <v>0</v>
      </c>
      <c r="AB75" s="3">
        <f t="shared" si="18"/>
        <v>0</v>
      </c>
      <c r="AC75" s="3" t="e">
        <f>#REF!*($M72-0.05)</f>
        <v>#REF!</v>
      </c>
      <c r="AD75" s="3" t="e">
        <f>#REF!*($M72-0.05)</f>
        <v>#REF!</v>
      </c>
    </row>
    <row r="76" spans="13:30" x14ac:dyDescent="0.2">
      <c r="M76" s="14">
        <f t="shared" si="13"/>
        <v>2.9600000000000017</v>
      </c>
      <c r="N76" s="12">
        <f t="shared" si="14"/>
        <v>0.99984336620608194</v>
      </c>
      <c r="O76" s="12">
        <f t="shared" si="12"/>
        <v>4.1533294943496557E-5</v>
      </c>
      <c r="Y76" s="3">
        <f t="shared" si="15"/>
        <v>2.2182308189203206E-4</v>
      </c>
      <c r="Z76" s="3">
        <f t="shared" si="16"/>
        <v>0</v>
      </c>
      <c r="AA76" s="3">
        <f t="shared" si="17"/>
        <v>0</v>
      </c>
      <c r="AB76" s="3">
        <f t="shared" si="18"/>
        <v>0</v>
      </c>
      <c r="AC76" s="3" t="e">
        <f>#REF!*($M73-0.05)</f>
        <v>#REF!</v>
      </c>
      <c r="AD76" s="3" t="e">
        <f>#REF!*($M73-0.05)</f>
        <v>#REF!</v>
      </c>
    </row>
    <row r="77" spans="13:30" x14ac:dyDescent="0.2">
      <c r="M77" s="14">
        <f t="shared" si="13"/>
        <v>3.0000000000000018</v>
      </c>
      <c r="N77" s="12">
        <f t="shared" si="14"/>
        <v>0.99987659019591335</v>
      </c>
      <c r="O77" s="12">
        <f t="shared" si="12"/>
        <v>3.3223989831410172E-5</v>
      </c>
      <c r="Y77" s="3">
        <f t="shared" si="15"/>
        <v>1.8182788013247698E-4</v>
      </c>
      <c r="Z77" s="3">
        <f t="shared" si="16"/>
        <v>0</v>
      </c>
      <c r="AA77" s="3">
        <f t="shared" si="17"/>
        <v>0</v>
      </c>
      <c r="AB77" s="3">
        <f t="shared" si="18"/>
        <v>0</v>
      </c>
      <c r="AC77" s="3" t="e">
        <f>#REF!*($M74-0.05)</f>
        <v>#REF!</v>
      </c>
      <c r="AD77" s="3" t="e">
        <f>#REF!*($M74-0.05)</f>
        <v>#REF!</v>
      </c>
    </row>
    <row r="78" spans="13:30" x14ac:dyDescent="0.2">
      <c r="M78" s="14">
        <f t="shared" si="13"/>
        <v>3.0400000000000018</v>
      </c>
      <c r="N78" s="12">
        <f t="shared" si="14"/>
        <v>0.99990307760972796</v>
      </c>
      <c r="O78" s="12">
        <f t="shared" si="12"/>
        <v>2.648741381461317E-5</v>
      </c>
      <c r="Y78" s="3">
        <f t="shared" si="15"/>
        <v>1.4850911577280477E-4</v>
      </c>
      <c r="Z78" s="3">
        <f t="shared" si="16"/>
        <v>0</v>
      </c>
      <c r="AA78" s="3">
        <f t="shared" si="17"/>
        <v>0</v>
      </c>
      <c r="AB78" s="3">
        <f t="shared" si="18"/>
        <v>0</v>
      </c>
      <c r="AC78" s="3" t="e">
        <f>#REF!*($M75-0.05)</f>
        <v>#REF!</v>
      </c>
      <c r="AD78" s="3" t="e">
        <f>#REF!*($M75-0.05)</f>
        <v>#REF!</v>
      </c>
    </row>
    <row r="79" spans="13:30" x14ac:dyDescent="0.2">
      <c r="M79" s="14">
        <f t="shared" si="13"/>
        <v>3.0800000000000018</v>
      </c>
      <c r="N79" s="12">
        <f t="shared" si="14"/>
        <v>0.99992412323144053</v>
      </c>
      <c r="O79" s="12">
        <f t="shared" si="12"/>
        <v>2.104562171256763E-5</v>
      </c>
      <c r="Y79" s="3">
        <f t="shared" si="15"/>
        <v>1.2086188828557507E-4</v>
      </c>
      <c r="Z79" s="3">
        <f t="shared" si="16"/>
        <v>0</v>
      </c>
      <c r="AA79" s="3">
        <f t="shared" si="17"/>
        <v>0</v>
      </c>
      <c r="AB79" s="3">
        <f t="shared" si="18"/>
        <v>0</v>
      </c>
      <c r="AC79" s="3" t="e">
        <f>#REF!*($M76-0.05)</f>
        <v>#REF!</v>
      </c>
      <c r="AD79" s="3" t="e">
        <f>#REF!*($M76-0.05)</f>
        <v>#REF!</v>
      </c>
    </row>
    <row r="80" spans="13:30" x14ac:dyDescent="0.2">
      <c r="M80" s="14">
        <f t="shared" si="13"/>
        <v>3.1200000000000019</v>
      </c>
      <c r="N80" s="12">
        <f t="shared" si="14"/>
        <v>0.99994078880919079</v>
      </c>
      <c r="O80" s="12">
        <f t="shared" si="12"/>
        <v>1.6665577750263338E-5</v>
      </c>
      <c r="Y80" s="3">
        <f t="shared" si="15"/>
        <v>9.8010770002660068E-5</v>
      </c>
      <c r="Z80" s="3">
        <f t="shared" si="16"/>
        <v>0</v>
      </c>
      <c r="AA80" s="3">
        <f t="shared" si="17"/>
        <v>0</v>
      </c>
      <c r="AB80" s="3">
        <f t="shared" si="18"/>
        <v>0</v>
      </c>
      <c r="AC80" s="3" t="e">
        <f>#REF!*($M77-0.05)</f>
        <v>#REF!</v>
      </c>
      <c r="AD80" s="3" t="e">
        <f>#REF!*($M77-0.05)</f>
        <v>#REF!</v>
      </c>
    </row>
    <row r="81" spans="13:30" x14ac:dyDescent="0.2">
      <c r="M81" s="14">
        <f t="shared" si="13"/>
        <v>3.1600000000000019</v>
      </c>
      <c r="N81" s="12">
        <f t="shared" si="14"/>
        <v>0.99995394158150874</v>
      </c>
      <c r="O81" s="12">
        <f t="shared" si="12"/>
        <v>1.3152772317948092E-5</v>
      </c>
      <c r="Y81" s="3">
        <f t="shared" si="15"/>
        <v>7.9197367305693437E-5</v>
      </c>
      <c r="Z81" s="3">
        <f t="shared" si="16"/>
        <v>0</v>
      </c>
      <c r="AA81" s="3">
        <f t="shared" si="17"/>
        <v>0</v>
      </c>
      <c r="AB81" s="3">
        <f t="shared" si="18"/>
        <v>0</v>
      </c>
      <c r="AC81" s="3" t="e">
        <f>#REF!*($M78-0.05)</f>
        <v>#REF!</v>
      </c>
      <c r="AD81" s="3" t="e">
        <f>#REF!*($M78-0.05)</f>
        <v>#REF!</v>
      </c>
    </row>
    <row r="82" spans="13:30" x14ac:dyDescent="0.2">
      <c r="M82" s="14">
        <f t="shared" si="13"/>
        <v>3.200000000000002</v>
      </c>
      <c r="N82" s="12">
        <f t="shared" si="14"/>
        <v>0.99996428715035834</v>
      </c>
      <c r="O82" s="12">
        <f t="shared" si="12"/>
        <v>1.034556884960125E-5</v>
      </c>
      <c r="Y82" s="3">
        <f t="shared" si="15"/>
        <v>6.3768233789079963E-5</v>
      </c>
      <c r="Z82" s="3">
        <f t="shared" si="16"/>
        <v>0</v>
      </c>
      <c r="AA82" s="3">
        <f t="shared" si="17"/>
        <v>0</v>
      </c>
      <c r="AB82" s="3">
        <f t="shared" si="18"/>
        <v>0</v>
      </c>
      <c r="AC82" s="3" t="e">
        <f>#REF!*($M79-0.05)</f>
        <v>#REF!</v>
      </c>
      <c r="AD82" s="3" t="e">
        <f>#REF!*($M79-0.05)</f>
        <v>#REF!</v>
      </c>
    </row>
    <row r="83" spans="13:30" x14ac:dyDescent="0.2">
      <c r="M83" s="14">
        <f t="shared" si="13"/>
        <v>3.240000000000002</v>
      </c>
      <c r="N83" s="12">
        <f t="shared" si="14"/>
        <v>0.99997239738380339</v>
      </c>
      <c r="O83" s="12">
        <f t="shared" si="12"/>
        <v>8.1102334450466884E-6</v>
      </c>
      <c r="Y83" s="3">
        <f t="shared" si="15"/>
        <v>5.1163323693308483E-5</v>
      </c>
      <c r="Z83" s="3">
        <f t="shared" si="16"/>
        <v>0</v>
      </c>
      <c r="AA83" s="3">
        <f t="shared" si="17"/>
        <v>0</v>
      </c>
      <c r="AB83" s="3">
        <f t="shared" si="18"/>
        <v>0</v>
      </c>
      <c r="AC83" s="3" t="e">
        <f>#REF!*($M80-0.05)</f>
        <v>#REF!</v>
      </c>
      <c r="AD83" s="3" t="e">
        <f>#REF!*($M80-0.05)</f>
        <v>#REF!</v>
      </c>
    </row>
    <row r="84" spans="13:30" x14ac:dyDescent="0.2">
      <c r="M84" s="14">
        <f t="shared" si="13"/>
        <v>3.280000000000002</v>
      </c>
      <c r="N84" s="12">
        <f t="shared" si="14"/>
        <v>0.99997873397863324</v>
      </c>
      <c r="O84" s="12">
        <f t="shared" si="12"/>
        <v>6.3365948298477193E-6</v>
      </c>
      <c r="Y84" s="3">
        <f t="shared" si="15"/>
        <v>4.0905121908818593E-5</v>
      </c>
      <c r="Z84" s="3">
        <f t="shared" si="16"/>
        <v>0</v>
      </c>
      <c r="AA84" s="3">
        <f t="shared" si="17"/>
        <v>0</v>
      </c>
      <c r="AB84" s="3">
        <f t="shared" si="18"/>
        <v>0</v>
      </c>
      <c r="AC84" s="3" t="e">
        <f>#REF!*($M81-0.05)</f>
        <v>#REF!</v>
      </c>
      <c r="AD84" s="3" t="e">
        <f>#REF!*($M81-0.05)</f>
        <v>#REF!</v>
      </c>
    </row>
    <row r="85" spans="13:30" x14ac:dyDescent="0.2">
      <c r="M85" s="14">
        <f t="shared" si="13"/>
        <v>3.3200000000000021</v>
      </c>
      <c r="N85" s="12">
        <f t="shared" si="14"/>
        <v>0.99998366825829654</v>
      </c>
      <c r="O85" s="12">
        <f t="shared" si="12"/>
        <v>4.9342796633045083E-6</v>
      </c>
      <c r="Y85" s="3">
        <f t="shared" si="15"/>
        <v>3.2588541876243956E-5</v>
      </c>
      <c r="Z85" s="3">
        <f t="shared" si="16"/>
        <v>0</v>
      </c>
      <c r="AA85" s="3">
        <f t="shared" si="17"/>
        <v>0</v>
      </c>
      <c r="AB85" s="3">
        <f t="shared" si="18"/>
        <v>0</v>
      </c>
      <c r="AC85" s="3" t="e">
        <f>#REF!*($M82-0.05)</f>
        <v>#REF!</v>
      </c>
      <c r="AD85" s="3" t="e">
        <f>#REF!*($M82-0.05)</f>
        <v>#REF!</v>
      </c>
    </row>
    <row r="86" spans="13:30" x14ac:dyDescent="0.2">
      <c r="M86" s="14">
        <f t="shared" si="13"/>
        <v>3.3600000000000021</v>
      </c>
      <c r="N86" s="12">
        <f t="shared" si="14"/>
        <v>0.99998749772587248</v>
      </c>
      <c r="O86" s="12">
        <f t="shared" si="12"/>
        <v>3.8294675759331653E-6</v>
      </c>
      <c r="Y86" s="3">
        <f t="shared" si="15"/>
        <v>2.5871644689698954E-5</v>
      </c>
      <c r="Z86" s="3">
        <f t="shared" si="16"/>
        <v>0</v>
      </c>
      <c r="AA86" s="3">
        <f t="shared" si="17"/>
        <v>0</v>
      </c>
      <c r="AB86" s="3">
        <f t="shared" si="18"/>
        <v>0</v>
      </c>
      <c r="AC86" s="3" t="e">
        <f>#REF!*($M83-0.05)</f>
        <v>#REF!</v>
      </c>
      <c r="AD86" s="3" t="e">
        <f>#REF!*($M83-0.05)</f>
        <v>#REF!</v>
      </c>
    </row>
    <row r="87" spans="13:30" x14ac:dyDescent="0.2">
      <c r="M87" s="14">
        <f t="shared" si="13"/>
        <v>3.4000000000000021</v>
      </c>
      <c r="N87" s="12">
        <f t="shared" si="14"/>
        <v>0.99999045983712687</v>
      </c>
      <c r="O87" s="12">
        <f t="shared" si="12"/>
        <v>2.962111254389832E-6</v>
      </c>
      <c r="Y87" s="3">
        <f t="shared" si="15"/>
        <v>2.0467201300408148E-5</v>
      </c>
      <c r="Z87" s="3">
        <f t="shared" si="16"/>
        <v>0</v>
      </c>
      <c r="AA87" s="3">
        <f t="shared" si="17"/>
        <v>0</v>
      </c>
      <c r="AB87" s="3">
        <f t="shared" si="18"/>
        <v>0</v>
      </c>
      <c r="AC87" s="3" t="e">
        <f>#REF!*($M84-0.05)</f>
        <v>#REF!</v>
      </c>
      <c r="AD87" s="3" t="e">
        <f>#REF!*($M84-0.05)</f>
        <v>#REF!</v>
      </c>
    </row>
    <row r="88" spans="13:30" x14ac:dyDescent="0.2">
      <c r="M88" s="14">
        <f t="shared" si="13"/>
        <v>3.4400000000000022</v>
      </c>
      <c r="N88" s="12">
        <f t="shared" si="14"/>
        <v>0.99999274340610733</v>
      </c>
      <c r="O88" s="12">
        <f t="shared" si="12"/>
        <v>2.2835689804656667E-6</v>
      </c>
      <c r="Y88" s="3">
        <f t="shared" si="15"/>
        <v>1.6135094499005752E-5</v>
      </c>
      <c r="Z88" s="3">
        <f t="shared" si="16"/>
        <v>0</v>
      </c>
      <c r="AA88" s="3">
        <f t="shared" si="17"/>
        <v>0</v>
      </c>
      <c r="AB88" s="3">
        <f t="shared" si="18"/>
        <v>0</v>
      </c>
      <c r="AC88" s="3" t="e">
        <f>#REF!*($M85-0.05)</f>
        <v>#REF!</v>
      </c>
      <c r="AD88" s="3" t="e">
        <f>#REF!*($M85-0.05)</f>
        <v>#REF!</v>
      </c>
    </row>
    <row r="89" spans="13:30" x14ac:dyDescent="0.2">
      <c r="M89" s="14">
        <f t="shared" si="13"/>
        <v>3.4800000000000022</v>
      </c>
      <c r="N89" s="12">
        <f t="shared" si="14"/>
        <v>0.9999944980060772</v>
      </c>
      <c r="O89" s="12">
        <f t="shared" si="12"/>
        <v>1.7545999698720394E-6</v>
      </c>
      <c r="Y89" s="3">
        <f t="shared" si="15"/>
        <v>1.2675537676338785E-5</v>
      </c>
      <c r="Z89" s="3">
        <f t="shared" si="16"/>
        <v>0</v>
      </c>
      <c r="AA89" s="3">
        <f t="shared" si="17"/>
        <v>0</v>
      </c>
      <c r="AB89" s="3">
        <f t="shared" si="18"/>
        <v>0</v>
      </c>
      <c r="AC89" s="3" t="e">
        <f>#REF!*($M86-0.05)</f>
        <v>#REF!</v>
      </c>
      <c r="AD89" s="3" t="e">
        <f>#REF!*($M86-0.05)</f>
        <v>#REF!</v>
      </c>
    </row>
    <row r="90" spans="13:30" x14ac:dyDescent="0.2">
      <c r="M90" s="14">
        <f t="shared" si="13"/>
        <v>3.5200000000000022</v>
      </c>
      <c r="N90" s="12">
        <f t="shared" si="14"/>
        <v>0.99999584168244748</v>
      </c>
      <c r="O90" s="12">
        <f t="shared" si="12"/>
        <v>1.3436763702801002E-6</v>
      </c>
      <c r="Y90" s="3">
        <f t="shared" si="15"/>
        <v>9.9230727022059444E-6</v>
      </c>
      <c r="Z90" s="3">
        <f t="shared" si="16"/>
        <v>0</v>
      </c>
      <c r="AA90" s="3">
        <f t="shared" si="17"/>
        <v>0</v>
      </c>
      <c r="AB90" s="3">
        <f t="shared" si="18"/>
        <v>0</v>
      </c>
      <c r="AC90" s="3" t="e">
        <f>#REF!*($M87-0.05)</f>
        <v>#REF!</v>
      </c>
      <c r="AD90" s="3" t="e">
        <f>#REF!*($M87-0.05)</f>
        <v>#REF!</v>
      </c>
    </row>
    <row r="91" spans="13:30" x14ac:dyDescent="0.2">
      <c r="M91" s="14">
        <f t="shared" si="13"/>
        <v>3.5600000000000023</v>
      </c>
      <c r="N91" s="12">
        <f t="shared" si="14"/>
        <v>0.99999686725205228</v>
      </c>
      <c r="O91" s="12">
        <f t="shared" si="12"/>
        <v>1.0255696047956064E-6</v>
      </c>
      <c r="Y91" s="3">
        <f t="shared" si="15"/>
        <v>7.7412988437786156E-6</v>
      </c>
      <c r="Z91" s="3">
        <f t="shared" si="16"/>
        <v>0</v>
      </c>
      <c r="AA91" s="3">
        <f t="shared" si="17"/>
        <v>0</v>
      </c>
      <c r="AB91" s="3">
        <f t="shared" si="18"/>
        <v>0</v>
      </c>
      <c r="AC91" s="3" t="e">
        <f>#REF!*($M88-0.05)</f>
        <v>#REF!</v>
      </c>
      <c r="AD91" s="3" t="e">
        <f>#REF!*($M88-0.05)</f>
        <v>#REF!</v>
      </c>
    </row>
    <row r="92" spans="13:30" x14ac:dyDescent="0.2">
      <c r="M92" s="14">
        <f t="shared" si="13"/>
        <v>3.6000000000000023</v>
      </c>
      <c r="N92" s="12">
        <f t="shared" si="14"/>
        <v>0.99999764742480002</v>
      </c>
      <c r="O92" s="12">
        <f t="shared" si="12"/>
        <v>7.8017274773856116E-7</v>
      </c>
      <c r="Y92" s="3">
        <f t="shared" si="15"/>
        <v>6.018277896661099E-6</v>
      </c>
      <c r="Z92" s="3">
        <f t="shared" si="16"/>
        <v>0</v>
      </c>
      <c r="AA92" s="3">
        <f t="shared" si="17"/>
        <v>0</v>
      </c>
      <c r="AB92" s="3">
        <f t="shared" si="18"/>
        <v>0</v>
      </c>
      <c r="AC92" s="3" t="e">
        <f>#REF!*($M89-0.05)</f>
        <v>#REF!</v>
      </c>
      <c r="AD92" s="3" t="e">
        <f>#REF!*($M89-0.05)</f>
        <v>#REF!</v>
      </c>
    </row>
    <row r="93" spans="13:30" x14ac:dyDescent="0.2">
      <c r="M93" s="14">
        <f t="shared" si="13"/>
        <v>3.6400000000000023</v>
      </c>
      <c r="N93" s="12">
        <f t="shared" si="14"/>
        <v>0.99999823894940842</v>
      </c>
      <c r="O93" s="12">
        <f t="shared" si="12"/>
        <v>5.9152460840650178E-7</v>
      </c>
      <c r="Y93" s="3">
        <f t="shared" si="15"/>
        <v>4.6625570048719513E-6</v>
      </c>
      <c r="Z93" s="3">
        <f t="shared" si="16"/>
        <v>0</v>
      </c>
      <c r="AA93" s="3">
        <f t="shared" si="17"/>
        <v>0</v>
      </c>
      <c r="AB93" s="3">
        <f t="shared" si="18"/>
        <v>0</v>
      </c>
      <c r="AC93" s="3" t="e">
        <f>#REF!*($M90-0.05)</f>
        <v>#REF!</v>
      </c>
      <c r="AD93" s="3" t="e">
        <f>#REF!*($M90-0.05)</f>
        <v>#REF!</v>
      </c>
    </row>
    <row r="94" spans="13:30" x14ac:dyDescent="0.2">
      <c r="M94" s="14">
        <f t="shared" si="13"/>
        <v>3.6800000000000024</v>
      </c>
      <c r="N94" s="12">
        <f t="shared" si="14"/>
        <v>0.99999868595448504</v>
      </c>
      <c r="O94" s="12">
        <f t="shared" si="12"/>
        <v>4.4700507662032152E-7</v>
      </c>
      <c r="Y94" s="3">
        <f t="shared" si="15"/>
        <v>3.5997493128325811E-6</v>
      </c>
      <c r="Z94" s="3">
        <f t="shared" si="16"/>
        <v>0</v>
      </c>
      <c r="AA94" s="3">
        <f t="shared" si="17"/>
        <v>0</v>
      </c>
      <c r="AB94" s="3">
        <f t="shared" si="18"/>
        <v>0</v>
      </c>
      <c r="AC94" s="3" t="e">
        <f>#REF!*($M91-0.05)</f>
        <v>#REF!</v>
      </c>
      <c r="AD94" s="3" t="e">
        <f>#REF!*($M91-0.05)</f>
        <v>#REF!</v>
      </c>
    </row>
    <row r="95" spans="13:30" x14ac:dyDescent="0.2">
      <c r="M95" s="14">
        <f t="shared" si="13"/>
        <v>3.7200000000000024</v>
      </c>
      <c r="N95" s="12">
        <f t="shared" si="14"/>
        <v>0.99999902262946605</v>
      </c>
      <c r="O95" s="12">
        <f t="shared" si="12"/>
        <v>3.3667498100520277E-7</v>
      </c>
      <c r="Y95" s="3">
        <f t="shared" si="15"/>
        <v>2.7696132544718941E-6</v>
      </c>
      <c r="Z95" s="3">
        <f t="shared" si="16"/>
        <v>0</v>
      </c>
      <c r="AA95" s="3">
        <f t="shared" si="17"/>
        <v>0</v>
      </c>
      <c r="AB95" s="3">
        <f t="shared" si="18"/>
        <v>0</v>
      </c>
      <c r="AC95" s="3" t="e">
        <f>#REF!*($M92-0.05)</f>
        <v>#REF!</v>
      </c>
      <c r="AD95" s="3" t="e">
        <f>#REF!*($M92-0.05)</f>
        <v>#REF!</v>
      </c>
    </row>
    <row r="96" spans="13:30" x14ac:dyDescent="0.2">
      <c r="M96" s="14">
        <f t="shared" si="13"/>
        <v>3.7600000000000025</v>
      </c>
      <c r="N96" s="12">
        <f t="shared" si="14"/>
        <v>0.99999927536662525</v>
      </c>
      <c r="O96" s="12">
        <f t="shared" si="12"/>
        <v>2.5273715920093309E-7</v>
      </c>
      <c r="Y96" s="3">
        <f t="shared" si="15"/>
        <v>2.1235733441793429E-6</v>
      </c>
      <c r="Z96" s="3">
        <f t="shared" si="16"/>
        <v>0</v>
      </c>
      <c r="AA96" s="3">
        <f t="shared" si="17"/>
        <v>0</v>
      </c>
      <c r="AB96" s="3">
        <f t="shared" si="18"/>
        <v>0</v>
      </c>
      <c r="AC96" s="3" t="e">
        <f>#REF!*($M93-0.05)</f>
        <v>#REF!</v>
      </c>
      <c r="AD96" s="3" t="e">
        <f>#REF!*($M93-0.05)</f>
        <v>#REF!</v>
      </c>
    </row>
    <row r="97" spans="13:30" x14ac:dyDescent="0.2">
      <c r="M97" s="14">
        <f t="shared" si="13"/>
        <v>3.8000000000000025</v>
      </c>
      <c r="N97" s="12">
        <f t="shared" si="14"/>
        <v>0.9999994644652197</v>
      </c>
      <c r="O97" s="12">
        <f t="shared" si="12"/>
        <v>1.8909859444971033E-7</v>
      </c>
      <c r="Y97" s="3">
        <f t="shared" si="15"/>
        <v>1.6226284281317682E-6</v>
      </c>
      <c r="Z97" s="3">
        <f t="shared" si="16"/>
        <v>0</v>
      </c>
      <c r="AA97" s="3">
        <f t="shared" si="17"/>
        <v>0</v>
      </c>
      <c r="AB97" s="3">
        <f t="shared" si="18"/>
        <v>0</v>
      </c>
      <c r="AC97" s="3" t="e">
        <f>#REF!*($M94-0.05)</f>
        <v>#REF!</v>
      </c>
      <c r="AD97" s="3" t="e">
        <f>#REF!*($M94-0.05)</f>
        <v>#REF!</v>
      </c>
    </row>
    <row r="98" spans="13:30" x14ac:dyDescent="0.2">
      <c r="M98" s="14">
        <f t="shared" si="13"/>
        <v>3.8400000000000025</v>
      </c>
      <c r="N98" s="12">
        <f t="shared" si="14"/>
        <v>0.99999960548157774</v>
      </c>
      <c r="O98" s="12">
        <f t="shared" si="12"/>
        <v>1.4101635803509538E-7</v>
      </c>
      <c r="Y98" s="3">
        <f t="shared" si="15"/>
        <v>1.2355971802890951E-6</v>
      </c>
      <c r="Z98" s="3">
        <f t="shared" si="16"/>
        <v>0</v>
      </c>
      <c r="AA98" s="3">
        <f t="shared" si="17"/>
        <v>0</v>
      </c>
      <c r="AB98" s="3">
        <f t="shared" si="18"/>
        <v>0</v>
      </c>
      <c r="AC98" s="3" t="e">
        <f>#REF!*($M95-0.05)</f>
        <v>#REF!</v>
      </c>
      <c r="AD98" s="3" t="e">
        <f>#REF!*($M95-0.05)</f>
        <v>#REF!</v>
      </c>
    </row>
    <row r="99" spans="13:30" x14ac:dyDescent="0.2">
      <c r="M99" s="14">
        <f t="shared" si="13"/>
        <v>3.8800000000000026</v>
      </c>
      <c r="N99" s="12">
        <f t="shared" si="14"/>
        <v>0.99999971029422563</v>
      </c>
      <c r="O99" s="12">
        <f>N99-N98</f>
        <v>1.0481264789419242E-7</v>
      </c>
      <c r="Y99" s="3">
        <f t="shared" si="15"/>
        <v>9.3765486063546242E-7</v>
      </c>
      <c r="Z99" s="3">
        <f t="shared" si="16"/>
        <v>0</v>
      </c>
      <c r="AA99" s="3">
        <f t="shared" si="17"/>
        <v>0</v>
      </c>
      <c r="AB99" s="3">
        <f t="shared" si="18"/>
        <v>0</v>
      </c>
      <c r="AC99" s="3" t="e">
        <f>#REF!*($M96-0.05)</f>
        <v>#REF!</v>
      </c>
      <c r="AD99" s="3" t="e">
        <f>#REF!*($M96-0.05)</f>
        <v>#REF!</v>
      </c>
    </row>
    <row r="100" spans="13:30" x14ac:dyDescent="0.2">
      <c r="M100" s="14">
        <f t="shared" si="13"/>
        <v>3.9200000000000026</v>
      </c>
      <c r="N100" s="12">
        <f t="shared" si="14"/>
        <v>0.99999978794072453</v>
      </c>
      <c r="O100" s="12">
        <f>N100-N99</f>
        <v>7.764649889718811E-8</v>
      </c>
      <c r="Y100" s="3">
        <f t="shared" si="15"/>
        <v>7.0911972918641428E-7</v>
      </c>
      <c r="Z100" s="3">
        <f t="shared" si="16"/>
        <v>0</v>
      </c>
      <c r="AA100" s="3">
        <f t="shared" si="17"/>
        <v>0</v>
      </c>
      <c r="AB100" s="3">
        <f t="shared" si="18"/>
        <v>0</v>
      </c>
      <c r="AC100" s="3" t="e">
        <f>#REF!*($M97-0.05)</f>
        <v>#REF!</v>
      </c>
      <c r="AD100" s="3" t="e">
        <f>#REF!*($M97-0.05)</f>
        <v>#REF!</v>
      </c>
    </row>
    <row r="101" spans="13:30" x14ac:dyDescent="0.2">
      <c r="M101" s="14">
        <f t="shared" si="13"/>
        <v>3.9600000000000026</v>
      </c>
      <c r="N101" s="12">
        <f t="shared" si="14"/>
        <v>0.99999984527244867</v>
      </c>
      <c r="O101" s="12">
        <f>N101-N100</f>
        <v>5.7331724145903706E-8</v>
      </c>
      <c r="Y101" s="3">
        <f t="shared" si="15"/>
        <v>5.3445199695301187E-7</v>
      </c>
      <c r="Z101" s="3">
        <f t="shared" si="16"/>
        <v>0</v>
      </c>
      <c r="AA101" s="3">
        <f t="shared" si="17"/>
        <v>0</v>
      </c>
      <c r="AB101" s="3">
        <f t="shared" si="18"/>
        <v>0</v>
      </c>
      <c r="AC101" s="3" t="e">
        <f>#REF!*($M98-0.05)</f>
        <v>#REF!</v>
      </c>
      <c r="AD101" s="3" t="e">
        <f>#REF!*($M98-0.05)</f>
        <v>#REF!</v>
      </c>
    </row>
    <row r="102" spans="13:30" x14ac:dyDescent="0.2">
      <c r="M102" s="14">
        <f t="shared" si="13"/>
        <v>4.0000000000000027</v>
      </c>
      <c r="N102" s="12">
        <f t="shared" si="14"/>
        <v>0.99999988746482527</v>
      </c>
      <c r="O102" s="12">
        <f>N102-N101</f>
        <v>4.2192376592531389E-8</v>
      </c>
      <c r="Y102" s="3">
        <f>O99*($M99-0.05)</f>
        <v>4.0143244143475727E-7</v>
      </c>
      <c r="Z102" s="3">
        <f t="shared" ref="Z102:AB105" si="19">J102*($M99-0.05)</f>
        <v>0</v>
      </c>
      <c r="AA102" s="3">
        <f t="shared" si="19"/>
        <v>0</v>
      </c>
      <c r="AB102" s="3">
        <f t="shared" si="19"/>
        <v>0</v>
      </c>
      <c r="AC102" s="3" t="e">
        <f>#REF!*($M99-0.05)</f>
        <v>#REF!</v>
      </c>
      <c r="AD102" s="3" t="e">
        <f>#REF!*($M99-0.05)</f>
        <v>#REF!</v>
      </c>
    </row>
    <row r="103" spans="13:30" x14ac:dyDescent="0.2">
      <c r="M103" s="14">
        <f t="shared" si="13"/>
        <v>4.0400000000000027</v>
      </c>
      <c r="N103" s="12">
        <f t="shared" si="14"/>
        <v>0.99999991841333435</v>
      </c>
      <c r="O103" s="12">
        <f>N103-N102</f>
        <v>3.0948509088801757E-8</v>
      </c>
      <c r="Y103" s="3">
        <f>O100*($M100-0.05)</f>
        <v>3.004919507321182E-7</v>
      </c>
      <c r="Z103" s="3">
        <f t="shared" si="19"/>
        <v>0</v>
      </c>
      <c r="AA103" s="3">
        <f t="shared" si="19"/>
        <v>0</v>
      </c>
      <c r="AB103" s="3">
        <f t="shared" si="19"/>
        <v>0</v>
      </c>
      <c r="AC103" s="3">
        <f t="shared" ref="AC103:AD105" si="20">M103*($M100-0.05)</f>
        <v>15.634800000000022</v>
      </c>
      <c r="AD103" s="3">
        <f t="shared" si="20"/>
        <v>3.8699996842596067</v>
      </c>
    </row>
    <row r="104" spans="13:30" x14ac:dyDescent="0.2">
      <c r="Y104" s="3">
        <f>O101*($M101-0.05)</f>
        <v>2.2416704141048364E-7</v>
      </c>
      <c r="Z104" s="3">
        <f t="shared" si="19"/>
        <v>0</v>
      </c>
      <c r="AA104" s="3">
        <f t="shared" si="19"/>
        <v>0</v>
      </c>
      <c r="AB104" s="3">
        <f t="shared" si="19"/>
        <v>0</v>
      </c>
      <c r="AC104" s="3">
        <f t="shared" si="20"/>
        <v>0</v>
      </c>
      <c r="AD104" s="3">
        <f t="shared" si="20"/>
        <v>0</v>
      </c>
    </row>
    <row r="105" spans="13:30" x14ac:dyDescent="0.2">
      <c r="Y105" s="3">
        <f>O102*($M102-0.05)</f>
        <v>1.6665988754049911E-7</v>
      </c>
      <c r="Z105" s="3">
        <f t="shared" si="19"/>
        <v>0</v>
      </c>
      <c r="AA105" s="3">
        <f t="shared" si="19"/>
        <v>0</v>
      </c>
      <c r="AB105" s="3">
        <f t="shared" si="19"/>
        <v>0</v>
      </c>
      <c r="AC105" s="3">
        <f t="shared" si="20"/>
        <v>0</v>
      </c>
      <c r="AD105" s="3">
        <f t="shared" si="20"/>
        <v>0</v>
      </c>
    </row>
    <row r="106" spans="13:30" x14ac:dyDescent="0.2">
      <c r="Y106" s="3">
        <f t="shared" ref="Y106:AD106" si="21">SUM(Y6:Y105)</f>
        <v>0.8562264649050727</v>
      </c>
      <c r="Z106" s="3">
        <f t="shared" si="21"/>
        <v>0</v>
      </c>
      <c r="AA106" s="3">
        <f t="shared" si="21"/>
        <v>0</v>
      </c>
      <c r="AB106" s="3">
        <f t="shared" si="21"/>
        <v>0</v>
      </c>
      <c r="AC106" s="3" t="e">
        <f t="shared" si="21"/>
        <v>#REF!</v>
      </c>
      <c r="AD106" s="3" t="e">
        <f t="shared" si="21"/>
        <v>#REF!</v>
      </c>
    </row>
    <row r="107" spans="13:30" x14ac:dyDescent="0.2">
      <c r="Y107" s="3">
        <f>Y106/O103</f>
        <v>27666161.961090561</v>
      </c>
      <c r="Z107" s="3" t="e">
        <f>Z106/J106</f>
        <v>#DIV/0!</v>
      </c>
      <c r="AA107" s="3" t="e">
        <f>AA106/K106</f>
        <v>#DIV/0!</v>
      </c>
      <c r="AB107" s="3" t="e">
        <f>AB106/L106</f>
        <v>#DIV/0!</v>
      </c>
      <c r="AC107" s="3" t="e">
        <f>AC106/M106</f>
        <v>#REF!</v>
      </c>
      <c r="AD107" s="3" t="e">
        <f>AD106/N106</f>
        <v>#REF!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3"/>
  <sheetViews>
    <sheetView workbookViewId="0"/>
  </sheetViews>
  <sheetFormatPr defaultRowHeight="12.75" x14ac:dyDescent="0.2"/>
  <cols>
    <col min="1" max="1" width="11.6640625" style="3" customWidth="1"/>
    <col min="2" max="3" width="13.33203125" style="3" customWidth="1"/>
    <col min="4" max="13" width="9.33203125" style="3"/>
    <col min="14" max="14" width="13" style="3" customWidth="1"/>
    <col min="15" max="16384" width="9.33203125" style="3"/>
  </cols>
  <sheetData>
    <row r="1" spans="1:14" ht="27.75" customHeight="1" x14ac:dyDescent="0.25">
      <c r="A1" s="2" t="s">
        <v>14</v>
      </c>
      <c r="E1" s="3" t="s">
        <v>26</v>
      </c>
      <c r="M1" s="4" t="s">
        <v>0</v>
      </c>
      <c r="N1" s="4" t="s">
        <v>1</v>
      </c>
    </row>
    <row r="2" spans="1:14" x14ac:dyDescent="0.2">
      <c r="A2" s="1"/>
    </row>
    <row r="3" spans="1:14" x14ac:dyDescent="0.2">
      <c r="A3" s="3" t="s">
        <v>15</v>
      </c>
      <c r="B3" s="7">
        <v>10</v>
      </c>
      <c r="D3" s="3" t="s">
        <v>13</v>
      </c>
      <c r="E3" s="3">
        <f>B3*B4</f>
        <v>1</v>
      </c>
      <c r="M3" s="3">
        <f>MAX(0,E3-15)</f>
        <v>0</v>
      </c>
      <c r="N3" s="12">
        <f>IF($B$3&gt;=M3,BINOMDIST($M3,$B$3,$B$4,FALSE),0)</f>
        <v>0.34867844009999993</v>
      </c>
    </row>
    <row r="4" spans="1:14" x14ac:dyDescent="0.2">
      <c r="A4" s="3" t="s">
        <v>1</v>
      </c>
      <c r="B4" s="7">
        <v>0.1</v>
      </c>
      <c r="C4" s="13" t="s">
        <v>16</v>
      </c>
      <c r="D4" s="3" t="s">
        <v>20</v>
      </c>
      <c r="E4" s="3">
        <f>SQRT(B3*B4*(1-B4))</f>
        <v>0.94868329805051377</v>
      </c>
      <c r="M4" s="3">
        <f>M3+1</f>
        <v>1</v>
      </c>
      <c r="N4" s="12">
        <f t="shared" ref="N4:N33" si="0">IF($B$3&gt;=M4,BINOMDIST($M4,$B$3,$B$4,FALSE),0)</f>
        <v>0.38742048899999998</v>
      </c>
    </row>
    <row r="5" spans="1:14" x14ac:dyDescent="0.2">
      <c r="M5" s="3">
        <f t="shared" ref="M5:M33" si="1">M4+1</f>
        <v>2</v>
      </c>
      <c r="N5" s="12">
        <f t="shared" si="0"/>
        <v>0.19371024450000005</v>
      </c>
    </row>
    <row r="6" spans="1:14" x14ac:dyDescent="0.2">
      <c r="M6" s="3">
        <f t="shared" si="1"/>
        <v>3</v>
      </c>
      <c r="N6" s="12">
        <f t="shared" si="0"/>
        <v>5.739562799999999E-2</v>
      </c>
    </row>
    <row r="7" spans="1:14" x14ac:dyDescent="0.2">
      <c r="M7" s="3">
        <f t="shared" si="1"/>
        <v>4</v>
      </c>
      <c r="N7" s="12">
        <f t="shared" si="0"/>
        <v>1.1160261000000003E-2</v>
      </c>
    </row>
    <row r="8" spans="1:14" x14ac:dyDescent="0.2">
      <c r="M8" s="3">
        <f t="shared" si="1"/>
        <v>5</v>
      </c>
      <c r="N8" s="12">
        <f t="shared" si="0"/>
        <v>1.4880348000000001E-3</v>
      </c>
    </row>
    <row r="9" spans="1:14" x14ac:dyDescent="0.2">
      <c r="M9" s="3">
        <f t="shared" si="1"/>
        <v>6</v>
      </c>
      <c r="N9" s="12">
        <f t="shared" si="0"/>
        <v>1.3778099999999988E-4</v>
      </c>
    </row>
    <row r="10" spans="1:14" x14ac:dyDescent="0.2">
      <c r="M10" s="3">
        <f t="shared" si="1"/>
        <v>7</v>
      </c>
      <c r="N10" s="12">
        <f t="shared" si="0"/>
        <v>8.7480000000000084E-6</v>
      </c>
    </row>
    <row r="11" spans="1:14" x14ac:dyDescent="0.2">
      <c r="M11" s="3">
        <f t="shared" si="1"/>
        <v>8</v>
      </c>
      <c r="N11" s="12">
        <f t="shared" si="0"/>
        <v>3.6450000000000065E-7</v>
      </c>
    </row>
    <row r="12" spans="1:14" x14ac:dyDescent="0.2">
      <c r="M12" s="3">
        <f t="shared" si="1"/>
        <v>9</v>
      </c>
      <c r="N12" s="12">
        <f t="shared" si="0"/>
        <v>8.9999999999999962E-9</v>
      </c>
    </row>
    <row r="13" spans="1:14" x14ac:dyDescent="0.2">
      <c r="M13" s="3">
        <f t="shared" si="1"/>
        <v>10</v>
      </c>
      <c r="N13" s="12">
        <f t="shared" si="0"/>
        <v>1.0000000000000031E-10</v>
      </c>
    </row>
    <row r="14" spans="1:14" x14ac:dyDescent="0.2">
      <c r="M14" s="3">
        <f t="shared" si="1"/>
        <v>11</v>
      </c>
      <c r="N14" s="12">
        <f t="shared" si="0"/>
        <v>0</v>
      </c>
    </row>
    <row r="15" spans="1:14" x14ac:dyDescent="0.2">
      <c r="M15" s="3">
        <f t="shared" si="1"/>
        <v>12</v>
      </c>
      <c r="N15" s="12">
        <f t="shared" si="0"/>
        <v>0</v>
      </c>
    </row>
    <row r="16" spans="1:14" x14ac:dyDescent="0.2">
      <c r="M16" s="3">
        <f t="shared" si="1"/>
        <v>13</v>
      </c>
      <c r="N16" s="12">
        <f t="shared" si="0"/>
        <v>0</v>
      </c>
    </row>
    <row r="17" spans="13:14" x14ac:dyDescent="0.2">
      <c r="M17" s="3">
        <f t="shared" si="1"/>
        <v>14</v>
      </c>
      <c r="N17" s="12">
        <f t="shared" si="0"/>
        <v>0</v>
      </c>
    </row>
    <row r="18" spans="13:14" x14ac:dyDescent="0.2">
      <c r="M18" s="3">
        <f t="shared" si="1"/>
        <v>15</v>
      </c>
      <c r="N18" s="12">
        <f t="shared" si="0"/>
        <v>0</v>
      </c>
    </row>
    <row r="19" spans="13:14" x14ac:dyDescent="0.2">
      <c r="M19" s="3">
        <f t="shared" si="1"/>
        <v>16</v>
      </c>
      <c r="N19" s="12">
        <f t="shared" si="0"/>
        <v>0</v>
      </c>
    </row>
    <row r="20" spans="13:14" x14ac:dyDescent="0.2">
      <c r="M20" s="3">
        <f t="shared" si="1"/>
        <v>17</v>
      </c>
      <c r="N20" s="12">
        <f t="shared" si="0"/>
        <v>0</v>
      </c>
    </row>
    <row r="21" spans="13:14" x14ac:dyDescent="0.2">
      <c r="M21" s="3">
        <f t="shared" si="1"/>
        <v>18</v>
      </c>
      <c r="N21" s="12">
        <f t="shared" si="0"/>
        <v>0</v>
      </c>
    </row>
    <row r="22" spans="13:14" x14ac:dyDescent="0.2">
      <c r="M22" s="3">
        <f t="shared" si="1"/>
        <v>19</v>
      </c>
      <c r="N22" s="12">
        <f t="shared" si="0"/>
        <v>0</v>
      </c>
    </row>
    <row r="23" spans="13:14" x14ac:dyDescent="0.2">
      <c r="M23" s="3">
        <f t="shared" si="1"/>
        <v>20</v>
      </c>
      <c r="N23" s="12">
        <f t="shared" si="0"/>
        <v>0</v>
      </c>
    </row>
    <row r="24" spans="13:14" x14ac:dyDescent="0.2">
      <c r="M24" s="3">
        <f t="shared" si="1"/>
        <v>21</v>
      </c>
      <c r="N24" s="12">
        <f t="shared" si="0"/>
        <v>0</v>
      </c>
    </row>
    <row r="25" spans="13:14" x14ac:dyDescent="0.2">
      <c r="M25" s="3">
        <f t="shared" si="1"/>
        <v>22</v>
      </c>
      <c r="N25" s="12">
        <f t="shared" si="0"/>
        <v>0</v>
      </c>
    </row>
    <row r="26" spans="13:14" x14ac:dyDescent="0.2">
      <c r="M26" s="3">
        <f t="shared" si="1"/>
        <v>23</v>
      </c>
      <c r="N26" s="12">
        <f t="shared" si="0"/>
        <v>0</v>
      </c>
    </row>
    <row r="27" spans="13:14" x14ac:dyDescent="0.2">
      <c r="M27" s="3">
        <f t="shared" si="1"/>
        <v>24</v>
      </c>
      <c r="N27" s="12">
        <f t="shared" si="0"/>
        <v>0</v>
      </c>
    </row>
    <row r="28" spans="13:14" x14ac:dyDescent="0.2">
      <c r="M28" s="3">
        <f t="shared" si="1"/>
        <v>25</v>
      </c>
      <c r="N28" s="12">
        <f t="shared" si="0"/>
        <v>0</v>
      </c>
    </row>
    <row r="29" spans="13:14" x14ac:dyDescent="0.2">
      <c r="M29" s="3">
        <f t="shared" si="1"/>
        <v>26</v>
      </c>
      <c r="N29" s="12">
        <f t="shared" si="0"/>
        <v>0</v>
      </c>
    </row>
    <row r="30" spans="13:14" x14ac:dyDescent="0.2">
      <c r="M30" s="3">
        <f t="shared" si="1"/>
        <v>27</v>
      </c>
      <c r="N30" s="12">
        <f t="shared" si="0"/>
        <v>0</v>
      </c>
    </row>
    <row r="31" spans="13:14" x14ac:dyDescent="0.2">
      <c r="M31" s="3">
        <f t="shared" si="1"/>
        <v>28</v>
      </c>
      <c r="N31" s="12">
        <f t="shared" si="0"/>
        <v>0</v>
      </c>
    </row>
    <row r="32" spans="13:14" x14ac:dyDescent="0.2">
      <c r="M32" s="3">
        <f t="shared" si="1"/>
        <v>29</v>
      </c>
      <c r="N32" s="12">
        <f t="shared" si="0"/>
        <v>0</v>
      </c>
    </row>
    <row r="33" spans="13:14" x14ac:dyDescent="0.2">
      <c r="M33" s="3">
        <f t="shared" si="1"/>
        <v>30</v>
      </c>
      <c r="N33" s="12">
        <f t="shared" si="0"/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3"/>
  <sheetViews>
    <sheetView workbookViewId="0"/>
  </sheetViews>
  <sheetFormatPr defaultRowHeight="12.75" x14ac:dyDescent="0.2"/>
  <cols>
    <col min="1" max="13" width="9.33203125" style="3"/>
    <col min="14" max="14" width="13.1640625" style="3" customWidth="1"/>
    <col min="15" max="16384" width="9.33203125" style="3"/>
  </cols>
  <sheetData>
    <row r="1" spans="1:14" ht="26.25" customHeight="1" x14ac:dyDescent="0.25">
      <c r="A1" s="2" t="s">
        <v>12</v>
      </c>
      <c r="E1" s="3" t="s">
        <v>27</v>
      </c>
      <c r="M1" s="4" t="s">
        <v>0</v>
      </c>
      <c r="N1" s="4" t="s">
        <v>1</v>
      </c>
    </row>
    <row r="3" spans="1:14" x14ac:dyDescent="0.2">
      <c r="A3" s="3" t="s">
        <v>13</v>
      </c>
      <c r="B3" s="7">
        <v>2</v>
      </c>
      <c r="D3" s="3" t="s">
        <v>13</v>
      </c>
      <c r="E3" s="3">
        <f>B3</f>
        <v>2</v>
      </c>
      <c r="M3" s="3">
        <f>MAX(0,E3-15)</f>
        <v>0</v>
      </c>
      <c r="N3" s="12">
        <f>POISSON($M3,$B$3,FALSE)</f>
        <v>0.1353352832366127</v>
      </c>
    </row>
    <row r="4" spans="1:14" x14ac:dyDescent="0.2">
      <c r="D4" s="3" t="s">
        <v>20</v>
      </c>
      <c r="E4" s="3">
        <f>SQRT(B3)</f>
        <v>1.4142135623730951</v>
      </c>
      <c r="M4" s="3">
        <f>M3+1</f>
        <v>1</v>
      </c>
      <c r="N4" s="12">
        <f t="shared" ref="N4:N33" si="0">POISSON($M4,$B$3,FALSE)</f>
        <v>0.27067056647322535</v>
      </c>
    </row>
    <row r="5" spans="1:14" x14ac:dyDescent="0.2">
      <c r="M5" s="3">
        <f t="shared" ref="M5:M33" si="1">M4+1</f>
        <v>2</v>
      </c>
      <c r="N5" s="12">
        <f t="shared" si="0"/>
        <v>0.27067056647322546</v>
      </c>
    </row>
    <row r="6" spans="1:14" x14ac:dyDescent="0.2">
      <c r="M6" s="3">
        <f t="shared" si="1"/>
        <v>3</v>
      </c>
      <c r="N6" s="12">
        <f t="shared" si="0"/>
        <v>0.18044704431548364</v>
      </c>
    </row>
    <row r="7" spans="1:14" x14ac:dyDescent="0.2">
      <c r="M7" s="3">
        <f t="shared" si="1"/>
        <v>4</v>
      </c>
      <c r="N7" s="12">
        <f t="shared" si="0"/>
        <v>9.022352215774182E-2</v>
      </c>
    </row>
    <row r="8" spans="1:14" x14ac:dyDescent="0.2">
      <c r="M8" s="3">
        <f t="shared" si="1"/>
        <v>5</v>
      </c>
      <c r="N8" s="12">
        <f t="shared" si="0"/>
        <v>3.6089408863096716E-2</v>
      </c>
    </row>
    <row r="9" spans="1:14" x14ac:dyDescent="0.2">
      <c r="M9" s="3">
        <f t="shared" si="1"/>
        <v>6</v>
      </c>
      <c r="N9" s="12">
        <f t="shared" si="0"/>
        <v>1.2029802954365572E-2</v>
      </c>
    </row>
    <row r="10" spans="1:14" x14ac:dyDescent="0.2">
      <c r="M10" s="3">
        <f t="shared" si="1"/>
        <v>7</v>
      </c>
      <c r="N10" s="12">
        <f t="shared" si="0"/>
        <v>3.4370865583901629E-3</v>
      </c>
    </row>
    <row r="11" spans="1:14" x14ac:dyDescent="0.2">
      <c r="M11" s="3">
        <f t="shared" si="1"/>
        <v>8</v>
      </c>
      <c r="N11" s="12">
        <f t="shared" si="0"/>
        <v>8.5927163959754148E-4</v>
      </c>
    </row>
    <row r="12" spans="1:14" x14ac:dyDescent="0.2">
      <c r="M12" s="3">
        <f t="shared" si="1"/>
        <v>9</v>
      </c>
      <c r="N12" s="12">
        <f t="shared" si="0"/>
        <v>1.9094925324389769E-4</v>
      </c>
    </row>
    <row r="13" spans="1:14" x14ac:dyDescent="0.2">
      <c r="M13" s="3">
        <f t="shared" si="1"/>
        <v>10</v>
      </c>
      <c r="N13" s="12">
        <f t="shared" si="0"/>
        <v>3.8189850648779602E-5</v>
      </c>
    </row>
    <row r="14" spans="1:14" x14ac:dyDescent="0.2">
      <c r="M14" s="3">
        <f t="shared" si="1"/>
        <v>11</v>
      </c>
      <c r="N14" s="12">
        <f t="shared" si="0"/>
        <v>6.9436092088690095E-6</v>
      </c>
    </row>
    <row r="15" spans="1:14" x14ac:dyDescent="0.2">
      <c r="M15" s="3">
        <f t="shared" si="1"/>
        <v>12</v>
      </c>
      <c r="N15" s="12">
        <f t="shared" si="0"/>
        <v>1.1572682014781686E-6</v>
      </c>
    </row>
    <row r="16" spans="1:14" x14ac:dyDescent="0.2">
      <c r="M16" s="3">
        <f t="shared" si="1"/>
        <v>13</v>
      </c>
      <c r="N16" s="12">
        <f t="shared" si="0"/>
        <v>1.7804126176587265E-7</v>
      </c>
    </row>
    <row r="17" spans="13:14" x14ac:dyDescent="0.2">
      <c r="M17" s="3">
        <f t="shared" si="1"/>
        <v>14</v>
      </c>
      <c r="N17" s="12">
        <f t="shared" si="0"/>
        <v>2.5434465966553194E-8</v>
      </c>
    </row>
    <row r="18" spans="13:14" x14ac:dyDescent="0.2">
      <c r="M18" s="3">
        <f t="shared" si="1"/>
        <v>15</v>
      </c>
      <c r="N18" s="12">
        <f t="shared" si="0"/>
        <v>3.391262128873753E-9</v>
      </c>
    </row>
    <row r="19" spans="13:14" x14ac:dyDescent="0.2">
      <c r="M19" s="3">
        <f t="shared" si="1"/>
        <v>16</v>
      </c>
      <c r="N19" s="12">
        <f t="shared" si="0"/>
        <v>4.2390776610922124E-10</v>
      </c>
    </row>
    <row r="20" spans="13:14" x14ac:dyDescent="0.2">
      <c r="M20" s="3">
        <f t="shared" si="1"/>
        <v>17</v>
      </c>
      <c r="N20" s="12">
        <f t="shared" si="0"/>
        <v>4.9871501895202335E-11</v>
      </c>
    </row>
    <row r="21" spans="13:14" x14ac:dyDescent="0.2">
      <c r="M21" s="3">
        <f t="shared" si="1"/>
        <v>18</v>
      </c>
      <c r="N21" s="12">
        <f t="shared" si="0"/>
        <v>5.5412779883558056E-12</v>
      </c>
    </row>
    <row r="22" spans="13:14" x14ac:dyDescent="0.2">
      <c r="M22" s="3">
        <f t="shared" si="1"/>
        <v>19</v>
      </c>
      <c r="N22" s="12">
        <f t="shared" si="0"/>
        <v>5.8329241982692627E-13</v>
      </c>
    </row>
    <row r="23" spans="13:14" x14ac:dyDescent="0.2">
      <c r="M23" s="3">
        <f t="shared" si="1"/>
        <v>20</v>
      </c>
      <c r="N23" s="12">
        <f t="shared" si="0"/>
        <v>5.8329241982692291E-14</v>
      </c>
    </row>
    <row r="24" spans="13:14" x14ac:dyDescent="0.2">
      <c r="M24" s="3">
        <f t="shared" si="1"/>
        <v>21</v>
      </c>
      <c r="N24" s="12">
        <f t="shared" si="0"/>
        <v>5.5551659031135841E-15</v>
      </c>
    </row>
    <row r="25" spans="13:14" x14ac:dyDescent="0.2">
      <c r="M25" s="3">
        <f t="shared" si="1"/>
        <v>22</v>
      </c>
      <c r="N25" s="12">
        <f t="shared" si="0"/>
        <v>5.0501508210123689E-16</v>
      </c>
    </row>
    <row r="26" spans="13:14" x14ac:dyDescent="0.2">
      <c r="M26" s="3">
        <f t="shared" si="1"/>
        <v>23</v>
      </c>
      <c r="N26" s="12">
        <f t="shared" si="0"/>
        <v>4.3914354965324941E-17</v>
      </c>
    </row>
    <row r="27" spans="13:14" x14ac:dyDescent="0.2">
      <c r="M27" s="3">
        <f t="shared" si="1"/>
        <v>24</v>
      </c>
      <c r="N27" s="12">
        <f t="shared" si="0"/>
        <v>3.6595295804437333E-18</v>
      </c>
    </row>
    <row r="28" spans="13:14" x14ac:dyDescent="0.2">
      <c r="M28" s="3">
        <f t="shared" si="1"/>
        <v>25</v>
      </c>
      <c r="N28" s="12">
        <f t="shared" si="0"/>
        <v>2.9276236643549582E-19</v>
      </c>
    </row>
    <row r="29" spans="13:14" x14ac:dyDescent="0.2">
      <c r="M29" s="3">
        <f t="shared" si="1"/>
        <v>26</v>
      </c>
      <c r="N29" s="12">
        <f t="shared" si="0"/>
        <v>2.2520182033499883E-20</v>
      </c>
    </row>
    <row r="30" spans="13:14" x14ac:dyDescent="0.2">
      <c r="M30" s="3">
        <f t="shared" si="1"/>
        <v>27</v>
      </c>
      <c r="N30" s="12">
        <f t="shared" si="0"/>
        <v>1.6681616321111046E-21</v>
      </c>
    </row>
    <row r="31" spans="13:14" x14ac:dyDescent="0.2">
      <c r="M31" s="3">
        <f t="shared" si="1"/>
        <v>28</v>
      </c>
      <c r="N31" s="12">
        <f t="shared" si="0"/>
        <v>1.1915440229365106E-22</v>
      </c>
    </row>
    <row r="32" spans="13:14" x14ac:dyDescent="0.2">
      <c r="M32" s="3">
        <f t="shared" si="1"/>
        <v>29</v>
      </c>
      <c r="N32" s="12">
        <f t="shared" si="0"/>
        <v>8.21754498576894E-24</v>
      </c>
    </row>
    <row r="33" spans="13:14" x14ac:dyDescent="0.2">
      <c r="M33" s="3">
        <f t="shared" si="1"/>
        <v>30</v>
      </c>
      <c r="N33" s="12">
        <f t="shared" si="0"/>
        <v>5.4783633238460017E-25</v>
      </c>
    </row>
    <row r="34" spans="13:14" x14ac:dyDescent="0.2">
      <c r="N34" s="12"/>
    </row>
    <row r="35" spans="13:14" x14ac:dyDescent="0.2">
      <c r="N35" s="12"/>
    </row>
    <row r="36" spans="13:14" x14ac:dyDescent="0.2">
      <c r="N36" s="12"/>
    </row>
    <row r="37" spans="13:14" x14ac:dyDescent="0.2">
      <c r="N37" s="12"/>
    </row>
    <row r="38" spans="13:14" x14ac:dyDescent="0.2">
      <c r="N38" s="12"/>
    </row>
    <row r="39" spans="13:14" x14ac:dyDescent="0.2">
      <c r="N39" s="12"/>
    </row>
    <row r="40" spans="13:14" x14ac:dyDescent="0.2">
      <c r="N40" s="12"/>
    </row>
    <row r="41" spans="13:14" x14ac:dyDescent="0.2">
      <c r="N41" s="12"/>
    </row>
    <row r="42" spans="13:14" x14ac:dyDescent="0.2">
      <c r="N42" s="12"/>
    </row>
    <row r="43" spans="13:14" x14ac:dyDescent="0.2">
      <c r="N43" s="12"/>
    </row>
    <row r="44" spans="13:14" x14ac:dyDescent="0.2">
      <c r="N44" s="12"/>
    </row>
    <row r="45" spans="13:14" x14ac:dyDescent="0.2">
      <c r="N45" s="12"/>
    </row>
    <row r="46" spans="13:14" x14ac:dyDescent="0.2">
      <c r="N46" s="12"/>
    </row>
    <row r="47" spans="13:14" x14ac:dyDescent="0.2">
      <c r="N47" s="12"/>
    </row>
    <row r="48" spans="13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Beta</vt:lpstr>
      <vt:lpstr>Erlang</vt:lpstr>
      <vt:lpstr>Gamma</vt:lpstr>
      <vt:lpstr>Lognormal</vt:lpstr>
      <vt:lpstr>Exponential</vt:lpstr>
      <vt:lpstr>Normal</vt:lpstr>
      <vt:lpstr>Weibull</vt:lpstr>
      <vt:lpstr>Binomial</vt:lpstr>
      <vt:lpstr>Poisson</vt:lpstr>
      <vt:lpstr>Uniform</vt:lpstr>
      <vt:lpstr>Triangular</vt:lpstr>
    </vt:vector>
  </TitlesOfParts>
  <Company>Crown Business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Robinson</dc:creator>
  <cp:lastModifiedBy>Stewart Robinson</cp:lastModifiedBy>
  <dcterms:created xsi:type="dcterms:W3CDTF">2003-01-20T17:12:07Z</dcterms:created>
  <dcterms:modified xsi:type="dcterms:W3CDTF">2025-01-03T11:34:31Z</dcterms:modified>
</cp:coreProperties>
</file>