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History Hub\Title lists\"/>
    </mc:Choice>
  </mc:AlternateContent>
  <xr:revisionPtr revIDLastSave="0" documentId="13_ncr:1_{0575FAD3-EBAC-4C1E-8947-09FBAD2DD6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AH Titl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  <c r="C2" i="1"/>
  <c r="D2" i="1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</calcChain>
</file>

<file path=xl/sharedStrings.xml><?xml version="1.0" encoding="utf-8"?>
<sst xmlns="http://schemas.openxmlformats.org/spreadsheetml/2006/main" count="1269" uniqueCount="356">
  <si>
    <t>Collection</t>
  </si>
  <si>
    <t>Online ISBN</t>
  </si>
  <si>
    <t>Print ISBN</t>
  </si>
  <si>
    <t>Ebook ISBN</t>
  </si>
  <si>
    <t>Volume/Series Title</t>
  </si>
  <si>
    <t>Title</t>
  </si>
  <si>
    <t>Contributors</t>
  </si>
  <si>
    <t>Publisher</t>
  </si>
  <si>
    <t>Content Type</t>
  </si>
  <si>
    <t>DOI</t>
  </si>
  <si>
    <t>Print Pub Date</t>
  </si>
  <si>
    <t>Online Pub Date</t>
  </si>
  <si>
    <t>US</t>
  </si>
  <si>
    <t>Canada</t>
  </si>
  <si>
    <t>Americas</t>
  </si>
  <si>
    <t>UK</t>
  </si>
  <si>
    <t>Europe</t>
  </si>
  <si>
    <t>Africa</t>
  </si>
  <si>
    <t>Asia</t>
  </si>
  <si>
    <t>Oceania</t>
  </si>
  <si>
    <t>URL</t>
  </si>
  <si>
    <t>Open Access</t>
  </si>
  <si>
    <t>Bloomsbury Academic</t>
  </si>
  <si>
    <t>Yes</t>
  </si>
  <si>
    <t>No</t>
  </si>
  <si>
    <t>African American History</t>
  </si>
  <si>
    <t>American History in Depth</t>
  </si>
  <si>
    <t xml:space="preserve">Crime and Punishment in African American History </t>
  </si>
  <si>
    <t>James Campbell</t>
  </si>
  <si>
    <t>Palgrave Macmillan</t>
  </si>
  <si>
    <t>book</t>
  </si>
  <si>
    <t>10.5040/9781350363540</t>
  </si>
  <si>
    <t>https://doi.org/10.5040/9781350363540?locatt=label:secondary_bloomsburyHistoryHub</t>
  </si>
  <si>
    <t xml:space="preserve">The Black Panthers and the Soviets </t>
  </si>
  <si>
    <t>Meredith Roman</t>
  </si>
  <si>
    <t>10.5040/9781350436169</t>
  </si>
  <si>
    <t>https://doi.org/10.5040/9781350436169?locatt=label:secondary_bloomsburyHistoryHub</t>
  </si>
  <si>
    <t xml:space="preserve">Agency of the Enslaved </t>
  </si>
  <si>
    <t xml:space="preserve"> Dunkley</t>
  </si>
  <si>
    <t>Lexington Books</t>
  </si>
  <si>
    <t>10.5040/9781666985122</t>
  </si>
  <si>
    <t>https://doi.org/10.5040/9781666985122?locatt=label:secondary_bloomsburyHistoryHub</t>
  </si>
  <si>
    <t xml:space="preserve">Bishop Charles H. Mason in the Age of Jim Crow </t>
  </si>
  <si>
    <t>Elton H. Weaver</t>
  </si>
  <si>
    <t>10.5040/9781666985979</t>
  </si>
  <si>
    <t>https://doi.org/10.5040/9781666985979?locatt=label:secondary_bloomsburyHistoryHub</t>
  </si>
  <si>
    <t>New Studies in Southern History</t>
  </si>
  <si>
    <t xml:space="preserve">Backcountry Slave Trader </t>
  </si>
  <si>
    <t>Philip Racine and Frances Racine</t>
  </si>
  <si>
    <t>10.5040/9781666986051</t>
  </si>
  <si>
    <t>https://doi.org/10.5040/9781666986051?locatt=label:secondary_bloomsburyHistoryHub</t>
  </si>
  <si>
    <t>Sport, Identity, and Culture</t>
  </si>
  <si>
    <t xml:space="preserve">Black Rodeo in the Texas Gulf Coast Region </t>
  </si>
  <si>
    <t>Demetrius Pearson</t>
  </si>
  <si>
    <t>10.5040/9781666986211</t>
  </si>
  <si>
    <t>https://doi.org/10.5040/9781666986211?locatt=label:secondary_bloomsburyHistoryHub</t>
  </si>
  <si>
    <t xml:space="preserve">Escaping Slavery </t>
  </si>
  <si>
    <t>Antonio Bly</t>
  </si>
  <si>
    <t>10.5040/9781666989434</t>
  </si>
  <si>
    <t>https://doi.org/10.5040/9781666989434?locatt=label:secondary_bloomsburyHistoryHub</t>
  </si>
  <si>
    <t xml:space="preserve">Slavery, Religion, and Race in Antebellum Missouri </t>
  </si>
  <si>
    <t>Kevin Butler</t>
  </si>
  <si>
    <t>Lexington Books (US)</t>
  </si>
  <si>
    <t>10.5040/9781978729018</t>
  </si>
  <si>
    <t>https://doi.org/10.5040/9781978729018?locatt=label:secondary_bloomsburyHistoryHub</t>
  </si>
  <si>
    <t xml:space="preserve">Setting Slavery’s Limits </t>
  </si>
  <si>
    <t>Christopher Bouton</t>
  </si>
  <si>
    <t>10.5040/9781978730366</t>
  </si>
  <si>
    <t>https://doi.org/10.5040/9781978730366?locatt=label:secondary_bloomsburyHistoryHub</t>
  </si>
  <si>
    <t xml:space="preserve">Slavery and Historical Capitalism during the Nineteenth Century </t>
  </si>
  <si>
    <t>Dale Tomich (editor)</t>
  </si>
  <si>
    <t>10.5040/9781978730731</t>
  </si>
  <si>
    <t>https://doi.org/10.5040/9781978730731?locatt=label:secondary_bloomsburyHistoryHub</t>
  </si>
  <si>
    <t xml:space="preserve">Black Bodies and Transhuman Realities </t>
  </si>
  <si>
    <t>Melvin Hill (editor)</t>
  </si>
  <si>
    <t>10.5040/9781978740259</t>
  </si>
  <si>
    <t>https://doi.org/10.5040/9781978740259?locatt=label:secondary_bloomsburyHistoryHub</t>
  </si>
  <si>
    <t>Critical Africana Studies</t>
  </si>
  <si>
    <t xml:space="preserve">Concepts of Cabralism </t>
  </si>
  <si>
    <t>Reiland Rabaka</t>
  </si>
  <si>
    <t>10.5040/9781978740310</t>
  </si>
  <si>
    <t>https://doi.org/10.5040/9781978740310?locatt=label:secondary_bloomsburyHistoryHub</t>
  </si>
  <si>
    <t xml:space="preserve">Black-Native Autobiographical Acts </t>
  </si>
  <si>
    <t>Sarita Cannon</t>
  </si>
  <si>
    <t>10.5040/9781978740327</t>
  </si>
  <si>
    <t>https://doi.org/10.5040/9781978740327?locatt=label:secondary_bloomsburyHistoryHub</t>
  </si>
  <si>
    <t>The Negritude Movement 2nd Edition</t>
  </si>
  <si>
    <t>10.5040/9781978743175</t>
  </si>
  <si>
    <t>https://doi.org/10.5040/9781978743175?locatt=label:secondary_bloomsburyHistoryHub</t>
  </si>
  <si>
    <t xml:space="preserve">African American Slave Medicine </t>
  </si>
  <si>
    <t>Herbert Covey</t>
  </si>
  <si>
    <t>10.5040/9781978744103</t>
  </si>
  <si>
    <t>https://doi.org/10.5040/9781978744103?locatt=label:secondary_bloomsburyHistoryHub</t>
  </si>
  <si>
    <t xml:space="preserve">Fugitive Slave Advertisements in The City Gazette </t>
  </si>
  <si>
    <t>Thomas Brown and Leah Sims</t>
  </si>
  <si>
    <t>10.5040/9781978744158</t>
  </si>
  <si>
    <t>https://doi.org/10.5040/9781978744158?locatt=label:secondary_bloomsburyHistoryHub</t>
  </si>
  <si>
    <t xml:space="preserve">#blacklove </t>
  </si>
  <si>
    <t>Tapo Chimbganda (editor)</t>
  </si>
  <si>
    <t>10.5040/9781978744240</t>
  </si>
  <si>
    <t>https://doi.org/10.5040/9781978744240?locatt=label:secondary_bloomsburyHistoryHub</t>
  </si>
  <si>
    <t xml:space="preserve">Transcendence and the Africana Literary Enterprise </t>
  </si>
  <si>
    <t>Christel Temple</t>
  </si>
  <si>
    <t>10.5040/9781978744332</t>
  </si>
  <si>
    <t>https://doi.org/10.5040/9781978744332?locatt=label:secondary_bloomsburyHistoryHub</t>
  </si>
  <si>
    <t xml:space="preserve">Facing South to Africa </t>
  </si>
  <si>
    <t>Molefi Asante</t>
  </si>
  <si>
    <t>10.5040/9781978744745</t>
  </si>
  <si>
    <t>https://doi.org/10.5040/9781978744745?locatt=label:secondary_bloomsburyHistoryHub</t>
  </si>
  <si>
    <t xml:space="preserve">Black Community Uplift and the Myth of the American Dream </t>
  </si>
  <si>
    <t>Lori Martin</t>
  </si>
  <si>
    <t>The Rowman &amp; Littlefield Publishing Group, Inc.</t>
  </si>
  <si>
    <t>10.5040/9781978745070</t>
  </si>
  <si>
    <t>https://doi.org/10.5040/9781978745070?locatt=label:secondary_bloomsburyHistoryHub</t>
  </si>
  <si>
    <t xml:space="preserve">Cosmopolitanism in the Fictive Imagination of W.E.B. Du Bois </t>
  </si>
  <si>
    <t>Samuel Doku</t>
  </si>
  <si>
    <t>10.5040/9781978745339</t>
  </si>
  <si>
    <t>https://doi.org/10.5040/9781978745339?locatt=label:secondary_bloomsburyHistoryHub</t>
  </si>
  <si>
    <t xml:space="preserve">Masters and Slaves </t>
  </si>
  <si>
    <t>Michael Palmer</t>
  </si>
  <si>
    <t>10.5040/9781978745988</t>
  </si>
  <si>
    <t>https://doi.org/10.5040/9781978745988?locatt=label:secondary_bloomsburyHistoryHub</t>
  </si>
  <si>
    <t xml:space="preserve">Rosa Parks </t>
  </si>
  <si>
    <t>Darryl Mace</t>
  </si>
  <si>
    <t>ABC-CLIO</t>
  </si>
  <si>
    <t>10.5040/9798216010074</t>
  </si>
  <si>
    <t>https://doi.org/10.5040/9798216010074?locatt=label:secondary_bloomsburyHistoryHub</t>
  </si>
  <si>
    <t>Greenwood Biographies</t>
  </si>
  <si>
    <t xml:space="preserve">Sojourner Truth </t>
  </si>
  <si>
    <t>Larry Murphy</t>
  </si>
  <si>
    <t>Greenwood</t>
  </si>
  <si>
    <t>10.5040/9798216016298</t>
  </si>
  <si>
    <t>https://doi.org/10.5040/9798216016298?locatt=label:secondary_bloomsburyHistoryHub</t>
  </si>
  <si>
    <t>Landmarks of the American Mosaic</t>
  </si>
  <si>
    <t xml:space="preserve">Tuskegee Airmen </t>
  </si>
  <si>
    <t>Barry Stentiford</t>
  </si>
  <si>
    <t>10.5040/9798216028000</t>
  </si>
  <si>
    <t>https://doi.org/10.5040/9798216028000?locatt=label:secondary_bloomsburyHistoryHub</t>
  </si>
  <si>
    <t>Guides to Historic Events in America</t>
  </si>
  <si>
    <t xml:space="preserve">The Underground Railroad </t>
  </si>
  <si>
    <t>Kerry Walters</t>
  </si>
  <si>
    <t>10.5040/9798216029168</t>
  </si>
  <si>
    <t>https://doi.org/10.5040/9798216029168?locatt=label:secondary_bloomsburyHistoryHub</t>
  </si>
  <si>
    <t xml:space="preserve">The World of a Slave </t>
  </si>
  <si>
    <t>Martha Katz-Hyman and Kym Rice (editors)</t>
  </si>
  <si>
    <t>10.5040/9798216039006</t>
  </si>
  <si>
    <t>https://doi.org/10.5040/9798216039006?locatt=label:secondary_bloomsburyHistoryHub</t>
  </si>
  <si>
    <t xml:space="preserve">Frederick Douglass </t>
  </si>
  <si>
    <t>Mark Christian</t>
  </si>
  <si>
    <t>10.5040/9798216170495</t>
  </si>
  <si>
    <t>https://doi.org/10.5040/9798216170495?locatt=label:secondary_bloomsburyHistoryHub</t>
  </si>
  <si>
    <t xml:space="preserve">Forgotten African American Firsts </t>
  </si>
  <si>
    <t>Hans Ostrom and  Macey</t>
  </si>
  <si>
    <t>10.5040/9798216171591</t>
  </si>
  <si>
    <t>https://doi.org/10.5040/9798216171591?locatt=label:secondary_bloomsburyHistoryHub</t>
  </si>
  <si>
    <t>Contemporary World Issues</t>
  </si>
  <si>
    <t xml:space="preserve">Black Lives Matter </t>
  </si>
  <si>
    <t>Shaonta’ Allen, Simone Durham and Angela Jones</t>
  </si>
  <si>
    <t>10.5040/9798216172741</t>
  </si>
  <si>
    <t>https://doi.org/10.5040/9798216172741?locatt=label:secondary_bloomsburyHistoryHub</t>
  </si>
  <si>
    <t xml:space="preserve">Daily Life of African Americans in Primary Documents </t>
  </si>
  <si>
    <t>Herbert Covey and Dwight Eisnach (editors)</t>
  </si>
  <si>
    <t>10.5040/9798216964025</t>
  </si>
  <si>
    <t>https://doi.org/10.5040/9798216964025?locatt=label:secondary_bloomsburyHistoryHub</t>
  </si>
  <si>
    <t>10.5040/9798216964032</t>
  </si>
  <si>
    <t>https://doi.org/10.5040/9798216964032?locatt=label:secondary_bloomsburyHistoryHub</t>
  </si>
  <si>
    <t xml:space="preserve">African American Folklore </t>
  </si>
  <si>
    <t>Anand Prahlad (editor)</t>
  </si>
  <si>
    <t>10.5040/9798400607653</t>
  </si>
  <si>
    <t>https://doi.org/10.5040/9798400607653?locatt=label:secondary_bloomsburyHistoryHub</t>
  </si>
  <si>
    <t xml:space="preserve">African American History Day by Day </t>
  </si>
  <si>
    <t>Karen Carrillo</t>
  </si>
  <si>
    <t>10.5040/9798400607707</t>
  </si>
  <si>
    <t>https://doi.org/10.5040/9798400607707?locatt=label:secondary_bloomsburyHistoryHub</t>
  </si>
  <si>
    <t>Intersections of Race, Ethnicity, and Culture</t>
  </si>
  <si>
    <t xml:space="preserve">African American–Latino Relations in the 21st Century </t>
  </si>
  <si>
    <t>Karen Carrillo, Gary Okihiro</t>
  </si>
  <si>
    <t>Praeger</t>
  </si>
  <si>
    <t>10.5040/9798400607936</t>
  </si>
  <si>
    <t>https://doi.org/10.5040/9798400607936?locatt=label:secondary_bloomsburyHistoryHub</t>
  </si>
  <si>
    <t xml:space="preserve">African Americans and Criminal Justice </t>
  </si>
  <si>
    <t>Delores Jones-Brown, Beverly Frazier and Marvie Brooks (editors)</t>
  </si>
  <si>
    <t>10.5040/9798400607950</t>
  </si>
  <si>
    <t>https://doi.org/10.5040/9798400607950?locatt=label:secondary_bloomsburyHistoryHub</t>
  </si>
  <si>
    <t xml:space="preserve">African Americans and the Presidents </t>
  </si>
  <si>
    <t xml:space="preserve"> Brooks and Glenn Starks</t>
  </si>
  <si>
    <t>10.5040/9798400607974</t>
  </si>
  <si>
    <t>https://doi.org/10.5040/9798400607974?locatt=label:secondary_bloomsburyHistoryHub</t>
  </si>
  <si>
    <t>Cultures in the American West</t>
  </si>
  <si>
    <t xml:space="preserve">African Americans in the West </t>
  </si>
  <si>
    <t>Douglas Flamming, Scott Zeman</t>
  </si>
  <si>
    <t>10.5040/9798400608032</t>
  </si>
  <si>
    <t>https://doi.org/10.5040/9798400608032?locatt=label:secondary_bloomsburyHistoryHub</t>
  </si>
  <si>
    <t>Guides to Subcultures and Countercultures</t>
  </si>
  <si>
    <t xml:space="preserve">The Black Panther Party </t>
  </si>
  <si>
    <t>Jamie Wilson</t>
  </si>
  <si>
    <t>10.5040/9798400619724</t>
  </si>
  <si>
    <t>https://doi.org/10.5040/9798400619724?locatt=label:secondary_bloomsburyHistoryHub</t>
  </si>
  <si>
    <t xml:space="preserve">Daily Life during African American Migrations </t>
  </si>
  <si>
    <t>Kimberley Phillips</t>
  </si>
  <si>
    <t>10.5040/9798400636707</t>
  </si>
  <si>
    <t>https://doi.org/10.5040/9798400636707?locatt=label:secondary_bloomsburyHistoryHub</t>
  </si>
  <si>
    <t>Eyewitness to History</t>
  </si>
  <si>
    <t xml:space="preserve">Documents of the Harlem Renaissance </t>
  </si>
  <si>
    <t>Thomas Davis and Brenda Brock</t>
  </si>
  <si>
    <t>10.5040/9798400641909</t>
  </si>
  <si>
    <t>https://doi.org/10.5040/9798400641909?locatt=label:secondary_bloomsburyHistoryHub</t>
  </si>
  <si>
    <t xml:space="preserve">The Frederick Douglass Encyclopedia </t>
  </si>
  <si>
    <t>Julius Thompson, James Conyers and Nancy Dawson (editors)</t>
  </si>
  <si>
    <t>10.5040/9798400653681</t>
  </si>
  <si>
    <t>https://doi.org/10.5040/9798400653681?locatt=label:secondary_bloomsburyHistoryHub</t>
  </si>
  <si>
    <t xml:space="preserve">The Great Black Migration </t>
  </si>
  <si>
    <t>Steven Reich (editor)</t>
  </si>
  <si>
    <t>10.5040/9798400658983</t>
  </si>
  <si>
    <t>https://doi.org/10.5040/9798400658983?locatt=label:secondary_bloomsburyHistoryHub</t>
  </si>
  <si>
    <t xml:space="preserve">The Harlem Renaissance </t>
  </si>
  <si>
    <t>Lynn Domina</t>
  </si>
  <si>
    <t>10.5040/9798400661822</t>
  </si>
  <si>
    <t>https://doi.org/10.5040/9798400661822?locatt=label:secondary_bloomsburyHistoryHub</t>
  </si>
  <si>
    <t>Black History Lives</t>
  </si>
  <si>
    <t xml:space="preserve">Harriet Tubman </t>
  </si>
  <si>
    <t>10.5040/9798400661907</t>
  </si>
  <si>
    <t>https://doi.org/10.5040/9798400661907?locatt=label:secondary_bloomsburyHistoryHub</t>
  </si>
  <si>
    <t xml:space="preserve">Historically Black Colleges and Universities </t>
  </si>
  <si>
    <t>10.5040/9798400664304</t>
  </si>
  <si>
    <t>https://doi.org/10.5040/9798400664304?locatt=label:secondary_bloomsburyHistoryHub</t>
  </si>
  <si>
    <t xml:space="preserve">Jim Crow </t>
  </si>
  <si>
    <t>Nikki Brown and Barry Stentiford</t>
  </si>
  <si>
    <t>10.5040/9798400674365</t>
  </si>
  <si>
    <t>https://doi.org/10.5040/9798400674365?locatt=label:secondary_bloomsburyHistoryHub</t>
  </si>
  <si>
    <t xml:space="preserve">The Montgomery Bus Boycott </t>
  </si>
  <si>
    <t>Cheryl Phibbs</t>
  </si>
  <si>
    <t>10.5040/9798400687297</t>
  </si>
  <si>
    <t>https://doi.org/10.5040/9798400687297?locatt=label:secondary_bloomsburyHistoryHub</t>
  </si>
  <si>
    <t xml:space="preserve">100 Black Women Who Shaped America </t>
  </si>
  <si>
    <t>Glenn Starks</t>
  </si>
  <si>
    <t>10.5040/9798765110751</t>
  </si>
  <si>
    <t>https://doi.org/10.5040/9798765110751?locatt=label:secondary_bloomsburyHistoryHub</t>
  </si>
  <si>
    <t>Library of African American Biography</t>
  </si>
  <si>
    <t xml:space="preserve">Richard Wright </t>
  </si>
  <si>
    <t>Jennifer Wallach</t>
  </si>
  <si>
    <t>Ivan R. Dee</t>
  </si>
  <si>
    <t>10.5040/9798765196656</t>
  </si>
  <si>
    <t>https://doi.org/10.5040/9798765196656?locatt=label:secondary_bloomsburyHistoryHub</t>
  </si>
  <si>
    <t>World Social Change</t>
  </si>
  <si>
    <t xml:space="preserve">The Economic Aspect of the Abolition of the West Indian Slave Trade and Slavery </t>
  </si>
  <si>
    <t>Eric Williams, Dale Tomich and  William (editors)</t>
  </si>
  <si>
    <t>Rowman &amp; Littlefield Publishers</t>
  </si>
  <si>
    <t>10.5040/9798881818708</t>
  </si>
  <si>
    <t>https://doi.org/10.5040/9798881818708?locatt=label:secondary_bloomsburyHistoryHub</t>
  </si>
  <si>
    <t xml:space="preserve">Madam C. J. Walker </t>
  </si>
  <si>
    <t>Erica Ball</t>
  </si>
  <si>
    <t>Rowman &amp; Littlefield</t>
  </si>
  <si>
    <t>10.5040/9798881819217</t>
  </si>
  <si>
    <t>https://doi.org/10.5040/9798881819217?locatt=label:secondary_bloomsburyHistoryHub</t>
  </si>
  <si>
    <t>The African American Experience Series</t>
  </si>
  <si>
    <t xml:space="preserve">Caring for Equality </t>
  </si>
  <si>
    <t>David McBride</t>
  </si>
  <si>
    <t>10.5040/9798881819927</t>
  </si>
  <si>
    <t>https://doi.org/10.5040/9798881819927?locatt=label:secondary_bloomsburyHistoryHub</t>
  </si>
  <si>
    <t xml:space="preserve">A House Built by Slaves </t>
  </si>
  <si>
    <t>Jonathan White</t>
  </si>
  <si>
    <t>10.5040/9798881820572</t>
  </si>
  <si>
    <t>https://doi.org/10.5040/9798881820572?locatt=label:secondary_bloomsburyHistoryHub</t>
  </si>
  <si>
    <t xml:space="preserve">A Forgotten Sisterhood </t>
  </si>
  <si>
    <t>Audrey McCluskey</t>
  </si>
  <si>
    <t>10.5040/9798881820831</t>
  </si>
  <si>
    <t>https://doi.org/10.5040/9798881820831?locatt=label:secondary_bloomsburyHistoryHub</t>
  </si>
  <si>
    <t xml:space="preserve">Between Slavery and Freedom </t>
  </si>
  <si>
    <t>Julie Winch</t>
  </si>
  <si>
    <t>10.5040/9798881821173</t>
  </si>
  <si>
    <t>https://doi.org/10.5040/9798881821173?locatt=label:secondary_bloomsburyHistoryHub</t>
  </si>
  <si>
    <t xml:space="preserve">Fannie Lou Hamer </t>
  </si>
  <si>
    <t>Maegan Brooks</t>
  </si>
  <si>
    <t>10.5040/9798881821746</t>
  </si>
  <si>
    <t>https://doi.org/10.5040/9798881821746?locatt=label:secondary_bloomsburyHistoryHub</t>
  </si>
  <si>
    <t xml:space="preserve">Getting What We Need Ourselves </t>
  </si>
  <si>
    <t>10.5040/9798881822163</t>
  </si>
  <si>
    <t>https://doi.org/10.5040/9798881822163?locatt=label:secondary_bloomsburyHistoryHub</t>
  </si>
  <si>
    <t xml:space="preserve">Through the Prism of Slavery </t>
  </si>
  <si>
    <t>Dale Tomich</t>
  </si>
  <si>
    <t>10.5040/9798881825928</t>
  </si>
  <si>
    <t>https://doi.org/10.5040/9798881825928?locatt=label:secondary_bloomsburyHistoryHub</t>
  </si>
  <si>
    <t xml:space="preserve">W. E. B. Du Bois </t>
  </si>
  <si>
    <t>Shawn Alexander</t>
  </si>
  <si>
    <t>10.5040/9798881826222</t>
  </si>
  <si>
    <t>https://doi.org/10.5040/9798881826222?locatt=label:secondary_bloomsburyHistoryHub</t>
  </si>
  <si>
    <t xml:space="preserve">Slavery &amp; The Law </t>
  </si>
  <si>
    <t>Paul Finkelman</t>
  </si>
  <si>
    <t>10.5040/9798881826758</t>
  </si>
  <si>
    <t>https://doi.org/10.5040/9798881826758?locatt=label:secondary_bloomsburyHistoryHub</t>
  </si>
  <si>
    <t xml:space="preserve">Enslaved Women in America </t>
  </si>
  <si>
    <t>Emily West</t>
  </si>
  <si>
    <t>10.5040/9798881826864</t>
  </si>
  <si>
    <t>https://doi.org/10.5040/9798881826864?locatt=label:secondary_bloomsburyHistoryHub</t>
  </si>
  <si>
    <t xml:space="preserve">Slavery and Freedom in Delaware 1639–1865 </t>
  </si>
  <si>
    <t>William Williams</t>
  </si>
  <si>
    <t>10.5040/9798881827281</t>
  </si>
  <si>
    <t>https://doi.org/10.5040/9798881827281?locatt=label:secondary_bloomsburyHistoryHub</t>
  </si>
  <si>
    <t xml:space="preserve">Slavery and the French and Haitian Revolutionists </t>
  </si>
  <si>
    <t>Anna Julia, Frances Keller (editor)</t>
  </si>
  <si>
    <t>10.5040/9798881827342</t>
  </si>
  <si>
    <t>https://doi.org/10.5040/9798881827342?locatt=label:secondary_bloomsburyHistoryHub</t>
  </si>
  <si>
    <t>American Ways</t>
  </si>
  <si>
    <t xml:space="preserve">To Reach the Nation’s Ear </t>
  </si>
  <si>
    <t>Richard Leeman</t>
  </si>
  <si>
    <t>10.5040/9798881828448</t>
  </si>
  <si>
    <t>https://doi.org/10.5040/9798881828448?locatt=label:secondary_bloomsburyHistoryHub</t>
  </si>
  <si>
    <t xml:space="preserve">What Sorrows Labour in My Parent’s Breast? </t>
  </si>
  <si>
    <t>Brenda Stevenson</t>
  </si>
  <si>
    <t>10.5040/9798881829001</t>
  </si>
  <si>
    <t>https://doi.org/10.5040/9798881829001?locatt=label:secondary_bloomsburyHistoryHub</t>
  </si>
  <si>
    <t xml:space="preserve">Loyalty in Time of Trial </t>
  </si>
  <si>
    <t>Nina Mjagkij</t>
  </si>
  <si>
    <t>10.5040/9798881832346</t>
  </si>
  <si>
    <t>https://doi.org/10.5040/9798881832346?locatt=label:secondary_bloomsburyHistoryHub</t>
  </si>
  <si>
    <t xml:space="preserve">A Long Dark Night </t>
  </si>
  <si>
    <t xml:space="preserve"> Michael Martinez</t>
  </si>
  <si>
    <t>10.5040/9798881832698</t>
  </si>
  <si>
    <t>https://doi.org/10.5040/9798881832698?locatt=label:secondary_bloomsburyHistoryHub</t>
  </si>
  <si>
    <t xml:space="preserve">Paying Freedom’s Price </t>
  </si>
  <si>
    <t>Paul Escott</t>
  </si>
  <si>
    <t>10.5040/9798881833060</t>
  </si>
  <si>
    <t>https://doi.org/10.5040/9798881833060?locatt=label:secondary_bloomsburyHistoryHub</t>
  </si>
  <si>
    <t xml:space="preserve">The Creole Affair </t>
  </si>
  <si>
    <t>Arthur Downey</t>
  </si>
  <si>
    <t>10.5040/9798881833114</t>
  </si>
  <si>
    <t>https://doi.org/10.5040/9798881833114?locatt=label:secondary_bloomsburyHistoryHub</t>
  </si>
  <si>
    <t xml:space="preserve">Fading Out Black and White </t>
  </si>
  <si>
    <t>Lisa Simone Kingstone</t>
  </si>
  <si>
    <t>Rowman &amp; Littlefield Publishing</t>
  </si>
  <si>
    <t>10.5040/9798881833459</t>
  </si>
  <si>
    <t>https://doi.org/10.5040/9798881833459?locatt=label:secondary_bloomsburyHistoryHub</t>
  </si>
  <si>
    <t xml:space="preserve">Slavery, Secession, and Civil War </t>
  </si>
  <si>
    <t>Charles Adams</t>
  </si>
  <si>
    <t>Scarecrow Press</t>
  </si>
  <si>
    <t>10.5040/9798881840211</t>
  </si>
  <si>
    <t>https://doi.org/10.5040/9798881840211?locatt=label:secondary_bloomsburyHistoryHub</t>
  </si>
  <si>
    <t xml:space="preserve">50 Events That Shaped African American History </t>
  </si>
  <si>
    <t>Jamie Wilson (editor)</t>
  </si>
  <si>
    <t>10.5040/9798400605819</t>
  </si>
  <si>
    <t>https://doi.org/10.5040/9798400605819?locatt=label:secondary_bloomsburyHistoryHub</t>
  </si>
  <si>
    <t>Cultures of the American Mosaic</t>
  </si>
  <si>
    <t xml:space="preserve">African American Culture </t>
  </si>
  <si>
    <t>Omari Dyson, Judson Jeffries and Kevin Brooks (editors)</t>
  </si>
  <si>
    <t>10.5040/9798400607592</t>
  </si>
  <si>
    <t>https://doi.org/10.5040/9798400607592?locatt=label:secondary_bloomsburyHistoryHub</t>
  </si>
  <si>
    <t xml:space="preserve">Black America </t>
  </si>
  <si>
    <t>Alton Hornsby and Alton Hornsby (editors)</t>
  </si>
  <si>
    <t>10.5040/9798400619427</t>
  </si>
  <si>
    <t>https://doi.org/10.5040/9798400619427?locatt=label:secondary_bloomsburyHistoryHub</t>
  </si>
  <si>
    <t>Movements of the American Mosaic</t>
  </si>
  <si>
    <t xml:space="preserve">Black Power Encyclopedia </t>
  </si>
  <si>
    <t>Akinyele Umoja, Karin Stanford and Jasmin Young (editors)</t>
  </si>
  <si>
    <t>10.5040/9798400619755</t>
  </si>
  <si>
    <t>https://doi.org/10.5040/9798400619755?locatt=label:secondary_bloomsburyHistoryHub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</si>
</sst>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3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tabSelected="1" zoomScale="80" zoomScaleNormal="80" workbookViewId="0"/>
  </sheetViews>
  <sheetFormatPr defaultRowHeight="14.5" x14ac:dyDescent="0.35"/>
  <cols>
    <col min="1" max="1" width="69.08984375" customWidth="1"/>
    <col min="2" max="2" width="17.6328125" bestFit="1" customWidth="1"/>
    <col min="3" max="4" width="14.54296875" bestFit="1" customWidth="1"/>
    <col min="5" max="5" width="29.36328125" customWidth="1"/>
    <col min="6" max="7" width="69.36328125" customWidth="1"/>
    <col min="8" max="8" width="25.1796875" customWidth="1"/>
    <col min="9" max="9" width="13.36328125" bestFit="1" customWidth="1"/>
    <col min="10" max="10" width="28.453125" bestFit="1" customWidth="1"/>
    <col min="21" max="21" width="91.08984375" bestFit="1" customWidth="1"/>
  </cols>
  <sheetData>
    <row r="1" spans="1:2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5">
      <c r="A2" t="s">
        <v>25</v>
      </c>
      <c r="B2" t="str">
        <f>"9781350363540"</f>
        <v>9781350363540</v>
      </c>
      <c r="C2" t="str">
        <f>"9781350363540"</f>
        <v>9781350363540</v>
      </c>
      <c r="D2" t="str">
        <f>"9781137296719"</f>
        <v>9781137296719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>
        <v>2012</v>
      </c>
      <c r="L2">
        <v>2025</v>
      </c>
      <c r="M2" t="s">
        <v>23</v>
      </c>
      <c r="N2" t="s">
        <v>23</v>
      </c>
      <c r="O2" t="s">
        <v>23</v>
      </c>
      <c r="P2" t="s">
        <v>23</v>
      </c>
      <c r="Q2" t="s">
        <v>23</v>
      </c>
      <c r="R2" t="s">
        <v>23</v>
      </c>
      <c r="S2" t="s">
        <v>23</v>
      </c>
      <c r="T2" t="s">
        <v>23</v>
      </c>
      <c r="U2" t="s">
        <v>32</v>
      </c>
      <c r="V2" t="s">
        <v>24</v>
      </c>
    </row>
    <row r="3" spans="1:22" x14ac:dyDescent="0.35">
      <c r="A3" t="s">
        <v>25</v>
      </c>
      <c r="B3" t="str">
        <f>"9781350436169"</f>
        <v>9781350436169</v>
      </c>
      <c r="C3" t="str">
        <f>"9781350436169"</f>
        <v>9781350436169</v>
      </c>
      <c r="D3" t="str">
        <f>"9781350436152"</f>
        <v>9781350436152</v>
      </c>
      <c r="F3" t="s">
        <v>33</v>
      </c>
      <c r="G3" t="s">
        <v>34</v>
      </c>
      <c r="H3" t="s">
        <v>22</v>
      </c>
      <c r="I3" t="s">
        <v>30</v>
      </c>
      <c r="J3" t="s">
        <v>35</v>
      </c>
      <c r="K3">
        <v>2025</v>
      </c>
      <c r="L3">
        <v>2025</v>
      </c>
      <c r="M3" t="s">
        <v>23</v>
      </c>
      <c r="N3" t="s">
        <v>23</v>
      </c>
      <c r="O3" t="s">
        <v>23</v>
      </c>
      <c r="P3" t="s">
        <v>23</v>
      </c>
      <c r="Q3" t="s">
        <v>23</v>
      </c>
      <c r="R3" t="s">
        <v>23</v>
      </c>
      <c r="S3" t="s">
        <v>23</v>
      </c>
      <c r="T3" t="s">
        <v>23</v>
      </c>
      <c r="U3" t="s">
        <v>36</v>
      </c>
      <c r="V3" t="s">
        <v>24</v>
      </c>
    </row>
    <row r="4" spans="1:22" x14ac:dyDescent="0.35">
      <c r="A4" t="s">
        <v>25</v>
      </c>
      <c r="B4" t="str">
        <f>"9781666985122"</f>
        <v>9781666985122</v>
      </c>
      <c r="C4" t="str">
        <f>"9781666985122"</f>
        <v>9781666985122</v>
      </c>
      <c r="D4" t="str">
        <f>"9780739168042"</f>
        <v>9780739168042</v>
      </c>
      <c r="F4" t="s">
        <v>37</v>
      </c>
      <c r="G4" t="s">
        <v>38</v>
      </c>
      <c r="H4" t="s">
        <v>39</v>
      </c>
      <c r="I4" t="s">
        <v>30</v>
      </c>
      <c r="J4" t="s">
        <v>40</v>
      </c>
      <c r="K4">
        <v>2012</v>
      </c>
      <c r="L4">
        <v>2025</v>
      </c>
      <c r="M4" t="s">
        <v>23</v>
      </c>
      <c r="N4" t="s">
        <v>23</v>
      </c>
      <c r="O4" t="s">
        <v>23</v>
      </c>
      <c r="P4" t="s">
        <v>23</v>
      </c>
      <c r="Q4" t="s">
        <v>23</v>
      </c>
      <c r="R4" t="s">
        <v>23</v>
      </c>
      <c r="S4" t="s">
        <v>23</v>
      </c>
      <c r="T4" t="s">
        <v>23</v>
      </c>
      <c r="U4" t="s">
        <v>41</v>
      </c>
      <c r="V4" t="s">
        <v>24</v>
      </c>
    </row>
    <row r="5" spans="1:22" x14ac:dyDescent="0.35">
      <c r="A5" t="s">
        <v>25</v>
      </c>
      <c r="B5" t="str">
        <f>"9781666985979"</f>
        <v>9781666985979</v>
      </c>
      <c r="C5" t="str">
        <f>"9781666985979"</f>
        <v>9781666985979</v>
      </c>
      <c r="D5" t="str">
        <f>"9781498595179"</f>
        <v>9781498595179</v>
      </c>
      <c r="F5" t="s">
        <v>42</v>
      </c>
      <c r="G5" t="s">
        <v>43</v>
      </c>
      <c r="H5" t="s">
        <v>39</v>
      </c>
      <c r="I5" t="s">
        <v>30</v>
      </c>
      <c r="J5" t="s">
        <v>44</v>
      </c>
      <c r="K5">
        <v>2020</v>
      </c>
      <c r="L5">
        <v>2025</v>
      </c>
      <c r="M5" t="s">
        <v>23</v>
      </c>
      <c r="N5" t="s">
        <v>23</v>
      </c>
      <c r="O5" t="s">
        <v>23</v>
      </c>
      <c r="P5" t="s">
        <v>23</v>
      </c>
      <c r="Q5" t="s">
        <v>23</v>
      </c>
      <c r="R5" t="s">
        <v>23</v>
      </c>
      <c r="S5" t="s">
        <v>23</v>
      </c>
      <c r="T5" t="s">
        <v>23</v>
      </c>
      <c r="U5" t="s">
        <v>45</v>
      </c>
      <c r="V5" t="s">
        <v>24</v>
      </c>
    </row>
    <row r="6" spans="1:22" x14ac:dyDescent="0.35">
      <c r="A6" t="s">
        <v>25</v>
      </c>
      <c r="B6" t="str">
        <f>"9781666986051"</f>
        <v>9781666986051</v>
      </c>
      <c r="C6" t="str">
        <f>"9781666986051"</f>
        <v>9781666986051</v>
      </c>
      <c r="D6" t="str">
        <f>"9781498590839"</f>
        <v>9781498590839</v>
      </c>
      <c r="E6" t="s">
        <v>46</v>
      </c>
      <c r="F6" t="s">
        <v>47</v>
      </c>
      <c r="G6" t="s">
        <v>48</v>
      </c>
      <c r="H6" t="s">
        <v>39</v>
      </c>
      <c r="I6" t="s">
        <v>30</v>
      </c>
      <c r="J6" t="s">
        <v>49</v>
      </c>
      <c r="K6">
        <v>2019</v>
      </c>
      <c r="L6">
        <v>2025</v>
      </c>
      <c r="M6" t="s">
        <v>23</v>
      </c>
      <c r="N6" t="s">
        <v>23</v>
      </c>
      <c r="O6" t="s">
        <v>23</v>
      </c>
      <c r="P6" t="s">
        <v>23</v>
      </c>
      <c r="Q6" t="s">
        <v>23</v>
      </c>
      <c r="R6" t="s">
        <v>23</v>
      </c>
      <c r="S6" t="s">
        <v>23</v>
      </c>
      <c r="T6" t="s">
        <v>23</v>
      </c>
      <c r="U6" t="s">
        <v>50</v>
      </c>
      <c r="V6" t="s">
        <v>24</v>
      </c>
    </row>
    <row r="7" spans="1:22" x14ac:dyDescent="0.35">
      <c r="A7" t="s">
        <v>25</v>
      </c>
      <c r="B7" t="str">
        <f>"9781666986211"</f>
        <v>9781666986211</v>
      </c>
      <c r="C7" t="str">
        <f>"9781666986211"</f>
        <v>9781666986211</v>
      </c>
      <c r="D7" t="str">
        <f>"9781498574686"</f>
        <v>9781498574686</v>
      </c>
      <c r="E7" t="s">
        <v>51</v>
      </c>
      <c r="F7" t="s">
        <v>52</v>
      </c>
      <c r="G7" t="s">
        <v>53</v>
      </c>
      <c r="H7" t="s">
        <v>39</v>
      </c>
      <c r="I7" t="s">
        <v>30</v>
      </c>
      <c r="J7" t="s">
        <v>54</v>
      </c>
      <c r="K7">
        <v>2021</v>
      </c>
      <c r="L7">
        <v>2025</v>
      </c>
      <c r="M7" t="s">
        <v>23</v>
      </c>
      <c r="N7" t="s">
        <v>23</v>
      </c>
      <c r="O7" t="s">
        <v>23</v>
      </c>
      <c r="P7" t="s">
        <v>23</v>
      </c>
      <c r="Q7" t="s">
        <v>23</v>
      </c>
      <c r="R7" t="s">
        <v>23</v>
      </c>
      <c r="S7" t="s">
        <v>23</v>
      </c>
      <c r="T7" t="s">
        <v>23</v>
      </c>
      <c r="U7" t="s">
        <v>55</v>
      </c>
      <c r="V7" t="s">
        <v>24</v>
      </c>
    </row>
    <row r="8" spans="1:22" x14ac:dyDescent="0.35">
      <c r="A8" t="s">
        <v>25</v>
      </c>
      <c r="B8" t="str">
        <f>"9781666989434"</f>
        <v>9781666989434</v>
      </c>
      <c r="C8" t="str">
        <f>"9781666989434"</f>
        <v>9781666989434</v>
      </c>
      <c r="D8" t="str">
        <f>"9781793632715"</f>
        <v>9781793632715</v>
      </c>
      <c r="F8" t="s">
        <v>56</v>
      </c>
      <c r="G8" t="s">
        <v>57</v>
      </c>
      <c r="H8" t="s">
        <v>39</v>
      </c>
      <c r="I8" t="s">
        <v>30</v>
      </c>
      <c r="J8" t="s">
        <v>58</v>
      </c>
      <c r="K8">
        <v>2022</v>
      </c>
      <c r="L8">
        <v>2025</v>
      </c>
      <c r="M8" t="s">
        <v>23</v>
      </c>
      <c r="N8" t="s">
        <v>23</v>
      </c>
      <c r="O8" t="s">
        <v>23</v>
      </c>
      <c r="P8" t="s">
        <v>23</v>
      </c>
      <c r="Q8" t="s">
        <v>23</v>
      </c>
      <c r="R8" t="s">
        <v>23</v>
      </c>
      <c r="S8" t="s">
        <v>23</v>
      </c>
      <c r="T8" t="s">
        <v>23</v>
      </c>
      <c r="U8" t="s">
        <v>59</v>
      </c>
      <c r="V8" t="s">
        <v>24</v>
      </c>
    </row>
    <row r="9" spans="1:22" x14ac:dyDescent="0.35">
      <c r="A9" t="s">
        <v>25</v>
      </c>
      <c r="B9" t="str">
        <f>"9781978729018"</f>
        <v>9781978729018</v>
      </c>
      <c r="C9" t="str">
        <f>"9781978729018"</f>
        <v>9781978729018</v>
      </c>
      <c r="D9" t="str">
        <f>"9781666917000"</f>
        <v>9781666917000</v>
      </c>
      <c r="F9" t="s">
        <v>60</v>
      </c>
      <c r="G9" t="s">
        <v>61</v>
      </c>
      <c r="H9" t="s">
        <v>62</v>
      </c>
      <c r="I9" t="s">
        <v>30</v>
      </c>
      <c r="J9" t="s">
        <v>63</v>
      </c>
      <c r="K9">
        <v>2023</v>
      </c>
      <c r="L9">
        <v>2025</v>
      </c>
      <c r="M9" t="s">
        <v>23</v>
      </c>
      <c r="N9" t="s">
        <v>23</v>
      </c>
      <c r="O9" t="s">
        <v>23</v>
      </c>
      <c r="P9" t="s">
        <v>23</v>
      </c>
      <c r="Q9" t="s">
        <v>23</v>
      </c>
      <c r="R9" t="s">
        <v>23</v>
      </c>
      <c r="S9" t="s">
        <v>23</v>
      </c>
      <c r="T9" t="s">
        <v>23</v>
      </c>
      <c r="U9" t="s">
        <v>64</v>
      </c>
      <c r="V9" t="s">
        <v>24</v>
      </c>
    </row>
    <row r="10" spans="1:22" x14ac:dyDescent="0.35">
      <c r="A10" t="s">
        <v>25</v>
      </c>
      <c r="B10" t="str">
        <f>"9781978730366"</f>
        <v>9781978730366</v>
      </c>
      <c r="C10" t="str">
        <f>"9781978730366"</f>
        <v>9781978730366</v>
      </c>
      <c r="D10" t="str">
        <f>"9781498579469"</f>
        <v>9781498579469</v>
      </c>
      <c r="E10" t="s">
        <v>46</v>
      </c>
      <c r="F10" t="s">
        <v>65</v>
      </c>
      <c r="G10" t="s">
        <v>66</v>
      </c>
      <c r="H10" t="s">
        <v>39</v>
      </c>
      <c r="I10" t="s">
        <v>30</v>
      </c>
      <c r="J10" t="s">
        <v>67</v>
      </c>
      <c r="K10">
        <v>2019</v>
      </c>
      <c r="L10">
        <v>2025</v>
      </c>
      <c r="M10" t="s">
        <v>23</v>
      </c>
      <c r="N10" t="s">
        <v>23</v>
      </c>
      <c r="O10" t="s">
        <v>23</v>
      </c>
      <c r="P10" t="s">
        <v>23</v>
      </c>
      <c r="Q10" t="s">
        <v>23</v>
      </c>
      <c r="R10" t="s">
        <v>23</v>
      </c>
      <c r="S10" t="s">
        <v>23</v>
      </c>
      <c r="T10" t="s">
        <v>23</v>
      </c>
      <c r="U10" t="s">
        <v>68</v>
      </c>
      <c r="V10" t="s">
        <v>24</v>
      </c>
    </row>
    <row r="11" spans="1:22" x14ac:dyDescent="0.35">
      <c r="A11" t="s">
        <v>25</v>
      </c>
      <c r="B11" t="str">
        <f>"9781978730731"</f>
        <v>9781978730731</v>
      </c>
      <c r="C11" t="str">
        <f>"9781978730731"</f>
        <v>9781978730731</v>
      </c>
      <c r="D11" t="str">
        <f>"9781498565844"</f>
        <v>9781498565844</v>
      </c>
      <c r="F11" t="s">
        <v>69</v>
      </c>
      <c r="G11" t="s">
        <v>70</v>
      </c>
      <c r="H11" t="s">
        <v>39</v>
      </c>
      <c r="I11" t="s">
        <v>30</v>
      </c>
      <c r="J11" t="s">
        <v>71</v>
      </c>
      <c r="K11">
        <v>2017</v>
      </c>
      <c r="L11">
        <v>2025</v>
      </c>
      <c r="M11" t="s">
        <v>23</v>
      </c>
      <c r="N11" t="s">
        <v>23</v>
      </c>
      <c r="O11" t="s">
        <v>23</v>
      </c>
      <c r="P11" t="s">
        <v>23</v>
      </c>
      <c r="Q11" t="s">
        <v>23</v>
      </c>
      <c r="R11" t="s">
        <v>23</v>
      </c>
      <c r="S11" t="s">
        <v>23</v>
      </c>
      <c r="T11" t="s">
        <v>23</v>
      </c>
      <c r="U11" t="s">
        <v>72</v>
      </c>
      <c r="V11" t="s">
        <v>24</v>
      </c>
    </row>
    <row r="12" spans="1:22" x14ac:dyDescent="0.35">
      <c r="A12" t="s">
        <v>25</v>
      </c>
      <c r="B12" t="str">
        <f>"9781978740259"</f>
        <v>9781978740259</v>
      </c>
      <c r="C12" t="str">
        <f>"9781978740259"</f>
        <v>9781978740259</v>
      </c>
      <c r="D12" t="str">
        <f>"9781498583817"</f>
        <v>9781498583817</v>
      </c>
      <c r="F12" t="s">
        <v>73</v>
      </c>
      <c r="G12" t="s">
        <v>74</v>
      </c>
      <c r="H12" t="s">
        <v>39</v>
      </c>
      <c r="I12" t="s">
        <v>30</v>
      </c>
      <c r="J12" t="s">
        <v>75</v>
      </c>
      <c r="K12">
        <v>2019</v>
      </c>
      <c r="L12">
        <v>2025</v>
      </c>
      <c r="M12" t="s">
        <v>23</v>
      </c>
      <c r="N12" t="s">
        <v>23</v>
      </c>
      <c r="O12" t="s">
        <v>23</v>
      </c>
      <c r="P12" t="s">
        <v>23</v>
      </c>
      <c r="Q12" t="s">
        <v>23</v>
      </c>
      <c r="R12" t="s">
        <v>23</v>
      </c>
      <c r="S12" t="s">
        <v>23</v>
      </c>
      <c r="T12" t="s">
        <v>23</v>
      </c>
      <c r="U12" t="s">
        <v>76</v>
      </c>
      <c r="V12" t="s">
        <v>24</v>
      </c>
    </row>
    <row r="13" spans="1:22" x14ac:dyDescent="0.35">
      <c r="A13" t="s">
        <v>25</v>
      </c>
      <c r="B13" t="str">
        <f>"9781978740310"</f>
        <v>9781978740310</v>
      </c>
      <c r="C13" t="str">
        <f>"9781978740310"</f>
        <v>9781978740310</v>
      </c>
      <c r="D13" t="str">
        <f>"9780739192115"</f>
        <v>9780739192115</v>
      </c>
      <c r="E13" t="s">
        <v>77</v>
      </c>
      <c r="F13" t="s">
        <v>78</v>
      </c>
      <c r="G13" t="s">
        <v>79</v>
      </c>
      <c r="H13" t="s">
        <v>39</v>
      </c>
      <c r="I13" t="s">
        <v>30</v>
      </c>
      <c r="J13" t="s">
        <v>80</v>
      </c>
      <c r="K13">
        <v>2015</v>
      </c>
      <c r="L13">
        <v>2025</v>
      </c>
      <c r="M13" t="s">
        <v>23</v>
      </c>
      <c r="N13" t="s">
        <v>23</v>
      </c>
      <c r="O13" t="s">
        <v>23</v>
      </c>
      <c r="P13" t="s">
        <v>23</v>
      </c>
      <c r="Q13" t="s">
        <v>23</v>
      </c>
      <c r="R13" t="s">
        <v>23</v>
      </c>
      <c r="S13" t="s">
        <v>23</v>
      </c>
      <c r="T13" t="s">
        <v>23</v>
      </c>
      <c r="U13" t="s">
        <v>81</v>
      </c>
      <c r="V13" t="s">
        <v>24</v>
      </c>
    </row>
    <row r="14" spans="1:22" x14ac:dyDescent="0.35">
      <c r="A14" t="s">
        <v>25</v>
      </c>
      <c r="B14" t="str">
        <f>"9781978740327"</f>
        <v>9781978740327</v>
      </c>
      <c r="C14" t="str">
        <f>"9781978740327"</f>
        <v>9781978740327</v>
      </c>
      <c r="D14" t="str">
        <f>"9781793630582"</f>
        <v>9781793630582</v>
      </c>
      <c r="F14" t="s">
        <v>82</v>
      </c>
      <c r="G14" t="s">
        <v>83</v>
      </c>
      <c r="H14" t="s">
        <v>39</v>
      </c>
      <c r="I14" t="s">
        <v>30</v>
      </c>
      <c r="J14" t="s">
        <v>84</v>
      </c>
      <c r="K14">
        <v>2021</v>
      </c>
      <c r="L14">
        <v>2025</v>
      </c>
      <c r="M14" t="s">
        <v>23</v>
      </c>
      <c r="N14" t="s">
        <v>23</v>
      </c>
      <c r="O14" t="s">
        <v>23</v>
      </c>
      <c r="P14" t="s">
        <v>23</v>
      </c>
      <c r="Q14" t="s">
        <v>23</v>
      </c>
      <c r="R14" t="s">
        <v>23</v>
      </c>
      <c r="S14" t="s">
        <v>23</v>
      </c>
      <c r="T14" t="s">
        <v>23</v>
      </c>
      <c r="U14" t="s">
        <v>85</v>
      </c>
      <c r="V14" t="s">
        <v>24</v>
      </c>
    </row>
    <row r="15" spans="1:22" x14ac:dyDescent="0.35">
      <c r="A15" t="s">
        <v>25</v>
      </c>
      <c r="B15" t="str">
        <f>"9781978743175"</f>
        <v>9781978743175</v>
      </c>
      <c r="C15" t="str">
        <f>"9781978743175"</f>
        <v>9781978743175</v>
      </c>
      <c r="D15" t="str">
        <f>"9781498511360"</f>
        <v>9781498511360</v>
      </c>
      <c r="E15" t="s">
        <v>77</v>
      </c>
      <c r="F15" t="s">
        <v>86</v>
      </c>
      <c r="G15" t="s">
        <v>79</v>
      </c>
      <c r="H15" t="s">
        <v>39</v>
      </c>
      <c r="I15" t="s">
        <v>30</v>
      </c>
      <c r="J15" t="s">
        <v>87</v>
      </c>
      <c r="K15">
        <v>2015</v>
      </c>
      <c r="L15">
        <v>2025</v>
      </c>
      <c r="M15" t="s">
        <v>23</v>
      </c>
      <c r="N15" t="s">
        <v>23</v>
      </c>
      <c r="O15" t="s">
        <v>23</v>
      </c>
      <c r="P15" t="s">
        <v>23</v>
      </c>
      <c r="Q15" t="s">
        <v>23</v>
      </c>
      <c r="R15" t="s">
        <v>23</v>
      </c>
      <c r="S15" t="s">
        <v>23</v>
      </c>
      <c r="T15" t="s">
        <v>23</v>
      </c>
      <c r="U15" t="s">
        <v>88</v>
      </c>
      <c r="V15" t="s">
        <v>24</v>
      </c>
    </row>
    <row r="16" spans="1:22" x14ac:dyDescent="0.35">
      <c r="A16" t="s">
        <v>25</v>
      </c>
      <c r="B16" t="str">
        <f>"9781978744103"</f>
        <v>9781978744103</v>
      </c>
      <c r="C16" t="str">
        <f>"9781978744103"</f>
        <v>9781978744103</v>
      </c>
      <c r="D16" t="str">
        <f>"9780739131275"</f>
        <v>9780739131275</v>
      </c>
      <c r="F16" t="s">
        <v>89</v>
      </c>
      <c r="G16" t="s">
        <v>90</v>
      </c>
      <c r="H16" t="s">
        <v>62</v>
      </c>
      <c r="I16" t="s">
        <v>30</v>
      </c>
      <c r="J16" t="s">
        <v>91</v>
      </c>
      <c r="K16">
        <v>2007</v>
      </c>
      <c r="L16">
        <v>2025</v>
      </c>
      <c r="M16" t="s">
        <v>23</v>
      </c>
      <c r="N16" t="s">
        <v>23</v>
      </c>
      <c r="O16" t="s">
        <v>23</v>
      </c>
      <c r="P16" t="s">
        <v>23</v>
      </c>
      <c r="Q16" t="s">
        <v>23</v>
      </c>
      <c r="R16" t="s">
        <v>23</v>
      </c>
      <c r="S16" t="s">
        <v>23</v>
      </c>
      <c r="T16" t="s">
        <v>23</v>
      </c>
      <c r="U16" t="s">
        <v>92</v>
      </c>
      <c r="V16" t="s">
        <v>24</v>
      </c>
    </row>
    <row r="17" spans="1:22" x14ac:dyDescent="0.35">
      <c r="A17" t="s">
        <v>25</v>
      </c>
      <c r="B17" t="str">
        <f>"9781978744158"</f>
        <v>9781978744158</v>
      </c>
      <c r="C17" t="str">
        <f>"9781978744158"</f>
        <v>9781978744158</v>
      </c>
      <c r="D17" t="str">
        <f>"9781498507820"</f>
        <v>9781498507820</v>
      </c>
      <c r="F17" t="s">
        <v>93</v>
      </c>
      <c r="G17" t="s">
        <v>94</v>
      </c>
      <c r="H17" t="s">
        <v>39</v>
      </c>
      <c r="I17" t="s">
        <v>30</v>
      </c>
      <c r="J17" t="s">
        <v>95</v>
      </c>
      <c r="K17">
        <v>2015</v>
      </c>
      <c r="L17">
        <v>2025</v>
      </c>
      <c r="M17" t="s">
        <v>23</v>
      </c>
      <c r="N17" t="s">
        <v>23</v>
      </c>
      <c r="O17" t="s">
        <v>23</v>
      </c>
      <c r="P17" t="s">
        <v>23</v>
      </c>
      <c r="Q17" t="s">
        <v>23</v>
      </c>
      <c r="R17" t="s">
        <v>23</v>
      </c>
      <c r="S17" t="s">
        <v>23</v>
      </c>
      <c r="T17" t="s">
        <v>23</v>
      </c>
      <c r="U17" t="s">
        <v>96</v>
      </c>
      <c r="V17" t="s">
        <v>24</v>
      </c>
    </row>
    <row r="18" spans="1:22" x14ac:dyDescent="0.35">
      <c r="A18" t="s">
        <v>25</v>
      </c>
      <c r="B18" t="str">
        <f>"9781978744240"</f>
        <v>9781978744240</v>
      </c>
      <c r="C18" t="str">
        <f>"9781978744240"</f>
        <v>9781978744240</v>
      </c>
      <c r="D18" t="str">
        <f>"9781793613837"</f>
        <v>9781793613837</v>
      </c>
      <c r="F18" t="s">
        <v>97</v>
      </c>
      <c r="G18" t="s">
        <v>98</v>
      </c>
      <c r="H18" t="s">
        <v>39</v>
      </c>
      <c r="I18" t="s">
        <v>30</v>
      </c>
      <c r="J18" t="s">
        <v>99</v>
      </c>
      <c r="K18">
        <v>2019</v>
      </c>
      <c r="L18">
        <v>2025</v>
      </c>
      <c r="M18" t="s">
        <v>23</v>
      </c>
      <c r="N18" t="s">
        <v>23</v>
      </c>
      <c r="O18" t="s">
        <v>23</v>
      </c>
      <c r="P18" t="s">
        <v>23</v>
      </c>
      <c r="Q18" t="s">
        <v>23</v>
      </c>
      <c r="R18" t="s">
        <v>23</v>
      </c>
      <c r="S18" t="s">
        <v>23</v>
      </c>
      <c r="T18" t="s">
        <v>23</v>
      </c>
      <c r="U18" t="s">
        <v>100</v>
      </c>
      <c r="V18" t="s">
        <v>24</v>
      </c>
    </row>
    <row r="19" spans="1:22" x14ac:dyDescent="0.35">
      <c r="A19" t="s">
        <v>25</v>
      </c>
      <c r="B19" t="str">
        <f>"9781978744332"</f>
        <v>9781978744332</v>
      </c>
      <c r="C19" t="str">
        <f>"9781978744332"</f>
        <v>9781978744332</v>
      </c>
      <c r="D19" t="str">
        <f>"9781498545099"</f>
        <v>9781498545099</v>
      </c>
      <c r="E19" t="s">
        <v>77</v>
      </c>
      <c r="F19" t="s">
        <v>101</v>
      </c>
      <c r="G19" t="s">
        <v>102</v>
      </c>
      <c r="H19" t="s">
        <v>39</v>
      </c>
      <c r="I19" t="s">
        <v>30</v>
      </c>
      <c r="J19" t="s">
        <v>103</v>
      </c>
      <c r="K19">
        <v>2017</v>
      </c>
      <c r="L19">
        <v>2025</v>
      </c>
      <c r="M19" t="s">
        <v>23</v>
      </c>
      <c r="N19" t="s">
        <v>23</v>
      </c>
      <c r="O19" t="s">
        <v>23</v>
      </c>
      <c r="P19" t="s">
        <v>23</v>
      </c>
      <c r="Q19" t="s">
        <v>23</v>
      </c>
      <c r="R19" t="s">
        <v>23</v>
      </c>
      <c r="S19" t="s">
        <v>23</v>
      </c>
      <c r="T19" t="s">
        <v>23</v>
      </c>
      <c r="U19" t="s">
        <v>104</v>
      </c>
      <c r="V19" t="s">
        <v>24</v>
      </c>
    </row>
    <row r="20" spans="1:22" x14ac:dyDescent="0.35">
      <c r="A20" t="s">
        <v>25</v>
      </c>
      <c r="B20" t="str">
        <f>"9781978744745"</f>
        <v>9781978744745</v>
      </c>
      <c r="C20" t="str">
        <f>"9781978744745"</f>
        <v>9781978744745</v>
      </c>
      <c r="D20" t="str">
        <f>"9780739196724"</f>
        <v>9780739196724</v>
      </c>
      <c r="E20" t="s">
        <v>77</v>
      </c>
      <c r="F20" t="s">
        <v>105</v>
      </c>
      <c r="G20" t="s">
        <v>106</v>
      </c>
      <c r="H20" t="s">
        <v>39</v>
      </c>
      <c r="I20" t="s">
        <v>30</v>
      </c>
      <c r="J20" t="s">
        <v>107</v>
      </c>
      <c r="K20">
        <v>2014</v>
      </c>
      <c r="L20">
        <v>2025</v>
      </c>
      <c r="M20" t="s">
        <v>23</v>
      </c>
      <c r="N20" t="s">
        <v>23</v>
      </c>
      <c r="O20" t="s">
        <v>23</v>
      </c>
      <c r="P20" t="s">
        <v>23</v>
      </c>
      <c r="Q20" t="s">
        <v>23</v>
      </c>
      <c r="R20" t="s">
        <v>23</v>
      </c>
      <c r="S20" t="s">
        <v>23</v>
      </c>
      <c r="T20" t="s">
        <v>23</v>
      </c>
      <c r="U20" t="s">
        <v>108</v>
      </c>
      <c r="V20" t="s">
        <v>24</v>
      </c>
    </row>
    <row r="21" spans="1:22" x14ac:dyDescent="0.35">
      <c r="A21" t="s">
        <v>25</v>
      </c>
      <c r="B21" t="str">
        <f>"9781978745070"</f>
        <v>9781978745070</v>
      </c>
      <c r="C21" t="str">
        <f>"9781978745070"</f>
        <v>9781978745070</v>
      </c>
      <c r="D21" t="str">
        <f>"9781498579162"</f>
        <v>9781498579162</v>
      </c>
      <c r="F21" t="s">
        <v>109</v>
      </c>
      <c r="G21" t="s">
        <v>110</v>
      </c>
      <c r="H21" t="s">
        <v>111</v>
      </c>
      <c r="I21" t="s">
        <v>30</v>
      </c>
      <c r="J21" t="s">
        <v>112</v>
      </c>
      <c r="K21">
        <v>2017</v>
      </c>
      <c r="L21">
        <v>2025</v>
      </c>
      <c r="M21" t="s">
        <v>23</v>
      </c>
      <c r="N21" t="s">
        <v>23</v>
      </c>
      <c r="O21" t="s">
        <v>23</v>
      </c>
      <c r="P21" t="s">
        <v>23</v>
      </c>
      <c r="Q21" t="s">
        <v>23</v>
      </c>
      <c r="R21" t="s">
        <v>23</v>
      </c>
      <c r="S21" t="s">
        <v>23</v>
      </c>
      <c r="T21" t="s">
        <v>23</v>
      </c>
      <c r="U21" t="s">
        <v>113</v>
      </c>
      <c r="V21" t="s">
        <v>24</v>
      </c>
    </row>
    <row r="22" spans="1:22" x14ac:dyDescent="0.35">
      <c r="A22" t="s">
        <v>25</v>
      </c>
      <c r="B22" t="str">
        <f>"9781978745339"</f>
        <v>9781978745339</v>
      </c>
      <c r="C22" t="str">
        <f>"9781978745339"</f>
        <v>9781978745339</v>
      </c>
      <c r="D22" t="str">
        <f>"9781498518321"</f>
        <v>9781498518321</v>
      </c>
      <c r="E22" t="s">
        <v>77</v>
      </c>
      <c r="F22" t="s">
        <v>114</v>
      </c>
      <c r="G22" t="s">
        <v>115</v>
      </c>
      <c r="H22" t="s">
        <v>39</v>
      </c>
      <c r="I22" t="s">
        <v>30</v>
      </c>
      <c r="J22" t="s">
        <v>116</v>
      </c>
      <c r="K22">
        <v>2015</v>
      </c>
      <c r="L22">
        <v>2025</v>
      </c>
      <c r="M22" t="s">
        <v>23</v>
      </c>
      <c r="N22" t="s">
        <v>23</v>
      </c>
      <c r="O22" t="s">
        <v>23</v>
      </c>
      <c r="P22" t="s">
        <v>23</v>
      </c>
      <c r="Q22" t="s">
        <v>23</v>
      </c>
      <c r="R22" t="s">
        <v>23</v>
      </c>
      <c r="S22" t="s">
        <v>23</v>
      </c>
      <c r="T22" t="s">
        <v>23</v>
      </c>
      <c r="U22" t="s">
        <v>117</v>
      </c>
      <c r="V22" t="s">
        <v>24</v>
      </c>
    </row>
    <row r="23" spans="1:22" x14ac:dyDescent="0.35">
      <c r="A23" t="s">
        <v>25</v>
      </c>
      <c r="B23" t="str">
        <f>"9781978745988"</f>
        <v>9781978745988</v>
      </c>
      <c r="C23" t="str">
        <f>"9781978745988"</f>
        <v>9781978745988</v>
      </c>
      <c r="D23" t="str">
        <f>"9780739157596"</f>
        <v>9780739157596</v>
      </c>
      <c r="F23" t="s">
        <v>118</v>
      </c>
      <c r="G23" t="s">
        <v>119</v>
      </c>
      <c r="H23" t="s">
        <v>39</v>
      </c>
      <c r="I23" t="s">
        <v>30</v>
      </c>
      <c r="J23" t="s">
        <v>120</v>
      </c>
      <c r="K23">
        <v>2001</v>
      </c>
      <c r="L23">
        <v>2025</v>
      </c>
      <c r="M23" t="s">
        <v>23</v>
      </c>
      <c r="N23" t="s">
        <v>23</v>
      </c>
      <c r="O23" t="s">
        <v>23</v>
      </c>
      <c r="P23" t="s">
        <v>23</v>
      </c>
      <c r="Q23" t="s">
        <v>23</v>
      </c>
      <c r="R23" t="s">
        <v>23</v>
      </c>
      <c r="S23" t="s">
        <v>23</v>
      </c>
      <c r="T23" t="s">
        <v>23</v>
      </c>
      <c r="U23" t="s">
        <v>121</v>
      </c>
      <c r="V23" t="s">
        <v>24</v>
      </c>
    </row>
    <row r="24" spans="1:22" x14ac:dyDescent="0.35">
      <c r="A24" t="s">
        <v>25</v>
      </c>
      <c r="B24" t="str">
        <f>"9798216010074"</f>
        <v>9798216010074</v>
      </c>
      <c r="C24" t="str">
        <f>"9798216010074"</f>
        <v>9798216010074</v>
      </c>
      <c r="D24" t="str">
        <f>"9798216140832"</f>
        <v>9798216140832</v>
      </c>
      <c r="F24" t="s">
        <v>122</v>
      </c>
      <c r="G24" t="s">
        <v>123</v>
      </c>
      <c r="H24" t="s">
        <v>124</v>
      </c>
      <c r="I24" t="s">
        <v>30</v>
      </c>
      <c r="J24" t="s">
        <v>125</v>
      </c>
      <c r="K24">
        <v>2021</v>
      </c>
      <c r="L24">
        <v>2025</v>
      </c>
      <c r="M24" t="s">
        <v>23</v>
      </c>
      <c r="N24" t="s">
        <v>23</v>
      </c>
      <c r="O24" t="s">
        <v>23</v>
      </c>
      <c r="P24" t="s">
        <v>23</v>
      </c>
      <c r="Q24" t="s">
        <v>23</v>
      </c>
      <c r="R24" t="s">
        <v>23</v>
      </c>
      <c r="S24" t="s">
        <v>23</v>
      </c>
      <c r="T24" t="s">
        <v>23</v>
      </c>
      <c r="U24" t="s">
        <v>126</v>
      </c>
      <c r="V24" t="s">
        <v>24</v>
      </c>
    </row>
    <row r="25" spans="1:22" x14ac:dyDescent="0.35">
      <c r="A25" t="s">
        <v>25</v>
      </c>
      <c r="B25" t="str">
        <f>"9798216016298"</f>
        <v>9798216016298</v>
      </c>
      <c r="C25" t="str">
        <f>"9798216016298"</f>
        <v>9798216016298</v>
      </c>
      <c r="D25" t="str">
        <f>"9798216146698"</f>
        <v>9798216146698</v>
      </c>
      <c r="E25" t="s">
        <v>127</v>
      </c>
      <c r="F25" t="s">
        <v>128</v>
      </c>
      <c r="G25" t="s">
        <v>129</v>
      </c>
      <c r="H25" t="s">
        <v>130</v>
      </c>
      <c r="I25" t="s">
        <v>30</v>
      </c>
      <c r="J25" t="s">
        <v>131</v>
      </c>
      <c r="K25">
        <v>2011</v>
      </c>
      <c r="L25">
        <v>2025</v>
      </c>
      <c r="M25" t="s">
        <v>23</v>
      </c>
      <c r="N25" t="s">
        <v>23</v>
      </c>
      <c r="O25" t="s">
        <v>23</v>
      </c>
      <c r="P25" t="s">
        <v>23</v>
      </c>
      <c r="Q25" t="s">
        <v>23</v>
      </c>
      <c r="R25" t="s">
        <v>23</v>
      </c>
      <c r="S25" t="s">
        <v>23</v>
      </c>
      <c r="T25" t="s">
        <v>23</v>
      </c>
      <c r="U25" t="s">
        <v>132</v>
      </c>
      <c r="V25" t="s">
        <v>24</v>
      </c>
    </row>
    <row r="26" spans="1:22" x14ac:dyDescent="0.35">
      <c r="A26" t="s">
        <v>25</v>
      </c>
      <c r="B26" t="str">
        <f>"9798216028000"</f>
        <v>9798216028000</v>
      </c>
      <c r="C26" t="str">
        <f>"9798216028000"</f>
        <v>9798216028000</v>
      </c>
      <c r="D26" t="str">
        <f>"9780313386855"</f>
        <v>9780313386855</v>
      </c>
      <c r="E26" t="s">
        <v>133</v>
      </c>
      <c r="F26" t="s">
        <v>134</v>
      </c>
      <c r="G26" t="s">
        <v>135</v>
      </c>
      <c r="H26" t="s">
        <v>130</v>
      </c>
      <c r="I26" t="s">
        <v>30</v>
      </c>
      <c r="J26" t="s">
        <v>136</v>
      </c>
      <c r="K26">
        <v>2011</v>
      </c>
      <c r="L26">
        <v>2025</v>
      </c>
      <c r="M26" t="s">
        <v>23</v>
      </c>
      <c r="N26" t="s">
        <v>23</v>
      </c>
      <c r="O26" t="s">
        <v>23</v>
      </c>
      <c r="P26" t="s">
        <v>23</v>
      </c>
      <c r="Q26" t="s">
        <v>23</v>
      </c>
      <c r="R26" t="s">
        <v>23</v>
      </c>
      <c r="S26" t="s">
        <v>23</v>
      </c>
      <c r="T26" t="s">
        <v>23</v>
      </c>
      <c r="U26" t="s">
        <v>137</v>
      </c>
      <c r="V26" t="s">
        <v>24</v>
      </c>
    </row>
    <row r="27" spans="1:22" x14ac:dyDescent="0.35">
      <c r="A27" t="s">
        <v>25</v>
      </c>
      <c r="B27" t="str">
        <f>"9798216029168"</f>
        <v>9798216029168</v>
      </c>
      <c r="C27" t="str">
        <f>"9798216029168"</f>
        <v>9798216029168</v>
      </c>
      <c r="D27" t="str">
        <f>"9798216159001"</f>
        <v>9798216159001</v>
      </c>
      <c r="E27" t="s">
        <v>138</v>
      </c>
      <c r="F27" t="s">
        <v>139</v>
      </c>
      <c r="G27" t="s">
        <v>140</v>
      </c>
      <c r="H27" t="s">
        <v>124</v>
      </c>
      <c r="I27" t="s">
        <v>30</v>
      </c>
      <c r="J27" t="s">
        <v>141</v>
      </c>
      <c r="K27">
        <v>2012</v>
      </c>
      <c r="L27">
        <v>2025</v>
      </c>
      <c r="M27" t="s">
        <v>23</v>
      </c>
      <c r="N27" t="s">
        <v>23</v>
      </c>
      <c r="O27" t="s">
        <v>23</v>
      </c>
      <c r="P27" t="s">
        <v>23</v>
      </c>
      <c r="Q27" t="s">
        <v>23</v>
      </c>
      <c r="R27" t="s">
        <v>23</v>
      </c>
      <c r="S27" t="s">
        <v>23</v>
      </c>
      <c r="T27" t="s">
        <v>23</v>
      </c>
      <c r="U27" t="s">
        <v>142</v>
      </c>
      <c r="V27" t="s">
        <v>24</v>
      </c>
    </row>
    <row r="28" spans="1:22" x14ac:dyDescent="0.35">
      <c r="A28" t="s">
        <v>25</v>
      </c>
      <c r="B28" t="str">
        <f>"9798216039006"</f>
        <v>9798216039006</v>
      </c>
      <c r="C28" t="str">
        <f>"9798216039006"</f>
        <v>9798216039006</v>
      </c>
      <c r="D28" t="str">
        <f>"9780313349454"</f>
        <v>9780313349454</v>
      </c>
      <c r="F28" t="s">
        <v>143</v>
      </c>
      <c r="G28" t="s">
        <v>144</v>
      </c>
      <c r="H28" t="s">
        <v>130</v>
      </c>
      <c r="I28" t="s">
        <v>30</v>
      </c>
      <c r="J28" t="s">
        <v>145</v>
      </c>
      <c r="K28">
        <v>2010</v>
      </c>
      <c r="L28">
        <v>2025</v>
      </c>
      <c r="M28" t="s">
        <v>23</v>
      </c>
      <c r="N28" t="s">
        <v>23</v>
      </c>
      <c r="O28" t="s">
        <v>23</v>
      </c>
      <c r="P28" t="s">
        <v>23</v>
      </c>
      <c r="Q28" t="s">
        <v>23</v>
      </c>
      <c r="R28" t="s">
        <v>23</v>
      </c>
      <c r="S28" t="s">
        <v>23</v>
      </c>
      <c r="T28" t="s">
        <v>23</v>
      </c>
      <c r="U28" t="s">
        <v>146</v>
      </c>
      <c r="V28" t="s">
        <v>24</v>
      </c>
    </row>
    <row r="29" spans="1:22" x14ac:dyDescent="0.35">
      <c r="A29" t="s">
        <v>25</v>
      </c>
      <c r="B29" t="str">
        <f>"9798216170495"</f>
        <v>9798216170495</v>
      </c>
      <c r="C29" t="str">
        <f>"9798216170495"</f>
        <v>9798216170495</v>
      </c>
      <c r="D29" t="str">
        <f>"9798216170488"</f>
        <v>9798216170488</v>
      </c>
      <c r="F29" t="s">
        <v>147</v>
      </c>
      <c r="G29" t="s">
        <v>148</v>
      </c>
      <c r="H29" t="s">
        <v>124</v>
      </c>
      <c r="I29" t="s">
        <v>30</v>
      </c>
      <c r="J29" t="s">
        <v>149</v>
      </c>
      <c r="K29">
        <v>2025</v>
      </c>
      <c r="L29">
        <v>2025</v>
      </c>
      <c r="M29" t="s">
        <v>23</v>
      </c>
      <c r="N29" t="s">
        <v>23</v>
      </c>
      <c r="O29" t="s">
        <v>23</v>
      </c>
      <c r="P29" t="s">
        <v>23</v>
      </c>
      <c r="Q29" t="s">
        <v>23</v>
      </c>
      <c r="R29" t="s">
        <v>23</v>
      </c>
      <c r="S29" t="s">
        <v>23</v>
      </c>
      <c r="T29" t="s">
        <v>23</v>
      </c>
      <c r="U29" t="s">
        <v>150</v>
      </c>
      <c r="V29" t="s">
        <v>24</v>
      </c>
    </row>
    <row r="30" spans="1:22" x14ac:dyDescent="0.35">
      <c r="A30" t="s">
        <v>25</v>
      </c>
      <c r="B30" t="str">
        <f>"9798216171591"</f>
        <v>9798216171591</v>
      </c>
      <c r="C30" t="str">
        <f>"9798216171591"</f>
        <v>9798216171591</v>
      </c>
      <c r="D30" t="str">
        <f>"9798216171584"</f>
        <v>9798216171584</v>
      </c>
      <c r="F30" t="s">
        <v>151</v>
      </c>
      <c r="G30" t="s">
        <v>152</v>
      </c>
      <c r="H30" t="s">
        <v>130</v>
      </c>
      <c r="I30" t="s">
        <v>30</v>
      </c>
      <c r="J30" t="s">
        <v>153</v>
      </c>
      <c r="K30">
        <v>2023</v>
      </c>
      <c r="L30">
        <v>2025</v>
      </c>
      <c r="M30" t="s">
        <v>23</v>
      </c>
      <c r="N30" t="s">
        <v>23</v>
      </c>
      <c r="O30" t="s">
        <v>23</v>
      </c>
      <c r="P30" t="s">
        <v>23</v>
      </c>
      <c r="Q30" t="s">
        <v>23</v>
      </c>
      <c r="R30" t="s">
        <v>23</v>
      </c>
      <c r="S30" t="s">
        <v>23</v>
      </c>
      <c r="T30" t="s">
        <v>23</v>
      </c>
      <c r="U30" t="s">
        <v>154</v>
      </c>
      <c r="V30" t="s">
        <v>24</v>
      </c>
    </row>
    <row r="31" spans="1:22" x14ac:dyDescent="0.35">
      <c r="A31" t="s">
        <v>25</v>
      </c>
      <c r="B31" t="str">
        <f>"9798216172741"</f>
        <v>9798216172741</v>
      </c>
      <c r="C31" t="str">
        <f>"9798216172741"</f>
        <v>9798216172741</v>
      </c>
      <c r="D31" t="str">
        <f>"9798216172734"</f>
        <v>9798216172734</v>
      </c>
      <c r="E31" t="s">
        <v>155</v>
      </c>
      <c r="F31" t="s">
        <v>156</v>
      </c>
      <c r="G31" t="s">
        <v>157</v>
      </c>
      <c r="H31" t="s">
        <v>22</v>
      </c>
      <c r="I31" t="s">
        <v>30</v>
      </c>
      <c r="J31" t="s">
        <v>158</v>
      </c>
      <c r="K31">
        <v>2025</v>
      </c>
      <c r="L31">
        <v>2025</v>
      </c>
      <c r="M31" t="s">
        <v>23</v>
      </c>
      <c r="N31" t="s">
        <v>23</v>
      </c>
      <c r="O31" t="s">
        <v>23</v>
      </c>
      <c r="P31" t="s">
        <v>23</v>
      </c>
      <c r="Q31" t="s">
        <v>23</v>
      </c>
      <c r="R31" t="s">
        <v>23</v>
      </c>
      <c r="S31" t="s">
        <v>23</v>
      </c>
      <c r="T31" t="s">
        <v>23</v>
      </c>
      <c r="U31" t="s">
        <v>159</v>
      </c>
      <c r="V31" t="s">
        <v>24</v>
      </c>
    </row>
    <row r="32" spans="1:22" x14ac:dyDescent="0.35">
      <c r="A32" t="s">
        <v>25</v>
      </c>
      <c r="B32" t="str">
        <f>"9798216964025"</f>
        <v>9798216964025</v>
      </c>
      <c r="C32" t="str">
        <f>"9798216964025"</f>
        <v>9798216964025</v>
      </c>
      <c r="D32" t="str">
        <f>"9798216071334"</f>
        <v>9798216071334</v>
      </c>
      <c r="F32" t="s">
        <v>160</v>
      </c>
      <c r="G32" t="s">
        <v>161</v>
      </c>
      <c r="H32" t="s">
        <v>130</v>
      </c>
      <c r="I32" t="s">
        <v>30</v>
      </c>
      <c r="J32" t="s">
        <v>162</v>
      </c>
      <c r="K32">
        <v>2020</v>
      </c>
      <c r="L32">
        <v>2025</v>
      </c>
      <c r="M32" t="s">
        <v>23</v>
      </c>
      <c r="N32" t="s">
        <v>23</v>
      </c>
      <c r="O32" t="s">
        <v>23</v>
      </c>
      <c r="P32" t="s">
        <v>23</v>
      </c>
      <c r="Q32" t="s">
        <v>23</v>
      </c>
      <c r="R32" t="s">
        <v>23</v>
      </c>
      <c r="S32" t="s">
        <v>23</v>
      </c>
      <c r="T32" t="s">
        <v>23</v>
      </c>
      <c r="U32" t="s">
        <v>163</v>
      </c>
      <c r="V32" t="s">
        <v>24</v>
      </c>
    </row>
    <row r="33" spans="1:22" x14ac:dyDescent="0.35">
      <c r="A33" t="s">
        <v>25</v>
      </c>
      <c r="B33" t="str">
        <f>"9798216964032"</f>
        <v>9798216964032</v>
      </c>
      <c r="C33" t="str">
        <f>"9798216964032"</f>
        <v>9798216964032</v>
      </c>
      <c r="D33" t="str">
        <f>"9798216071334"</f>
        <v>9798216071334</v>
      </c>
      <c r="F33" t="s">
        <v>160</v>
      </c>
      <c r="G33" t="s">
        <v>161</v>
      </c>
      <c r="H33" t="s">
        <v>130</v>
      </c>
      <c r="I33" t="s">
        <v>30</v>
      </c>
      <c r="J33" t="s">
        <v>164</v>
      </c>
      <c r="K33">
        <v>2020</v>
      </c>
      <c r="L33">
        <v>2025</v>
      </c>
      <c r="M33" t="s">
        <v>23</v>
      </c>
      <c r="N33" t="s">
        <v>23</v>
      </c>
      <c r="O33" t="s">
        <v>23</v>
      </c>
      <c r="P33" t="s">
        <v>23</v>
      </c>
      <c r="Q33" t="s">
        <v>23</v>
      </c>
      <c r="R33" t="s">
        <v>23</v>
      </c>
      <c r="S33" t="s">
        <v>23</v>
      </c>
      <c r="T33" t="s">
        <v>23</v>
      </c>
      <c r="U33" t="s">
        <v>165</v>
      </c>
      <c r="V33" t="s">
        <v>24</v>
      </c>
    </row>
    <row r="34" spans="1:22" x14ac:dyDescent="0.35">
      <c r="A34" t="s">
        <v>25</v>
      </c>
      <c r="B34" t="str">
        <f>"9798400607653"</f>
        <v>9798400607653</v>
      </c>
      <c r="C34" t="str">
        <f>"9798400607653"</f>
        <v>9798400607653</v>
      </c>
      <c r="D34" t="str">
        <f>"9798216042945"</f>
        <v>9798216042945</v>
      </c>
      <c r="F34" t="s">
        <v>166</v>
      </c>
      <c r="G34" t="s">
        <v>167</v>
      </c>
      <c r="H34" t="s">
        <v>130</v>
      </c>
      <c r="I34" t="s">
        <v>30</v>
      </c>
      <c r="J34" t="s">
        <v>168</v>
      </c>
      <c r="K34">
        <v>2016</v>
      </c>
      <c r="L34">
        <v>2025</v>
      </c>
      <c r="M34" t="s">
        <v>23</v>
      </c>
      <c r="N34" t="s">
        <v>23</v>
      </c>
      <c r="O34" t="s">
        <v>23</v>
      </c>
      <c r="P34" t="s">
        <v>23</v>
      </c>
      <c r="Q34" t="s">
        <v>23</v>
      </c>
      <c r="R34" t="s">
        <v>23</v>
      </c>
      <c r="S34" t="s">
        <v>23</v>
      </c>
      <c r="T34" t="s">
        <v>23</v>
      </c>
      <c r="U34" t="s">
        <v>169</v>
      </c>
      <c r="V34" t="s">
        <v>24</v>
      </c>
    </row>
    <row r="35" spans="1:22" x14ac:dyDescent="0.35">
      <c r="A35" t="s">
        <v>25</v>
      </c>
      <c r="B35" t="str">
        <f>"9798400607707"</f>
        <v>9798400607707</v>
      </c>
      <c r="C35" t="str">
        <f>"9798400607707"</f>
        <v>9798400607707</v>
      </c>
      <c r="D35" t="str">
        <f>"9798216042990"</f>
        <v>9798216042990</v>
      </c>
      <c r="F35" t="s">
        <v>170</v>
      </c>
      <c r="G35" t="s">
        <v>171</v>
      </c>
      <c r="H35" t="s">
        <v>130</v>
      </c>
      <c r="I35" t="s">
        <v>30</v>
      </c>
      <c r="J35" t="s">
        <v>172</v>
      </c>
      <c r="K35">
        <v>2012</v>
      </c>
      <c r="L35">
        <v>2025</v>
      </c>
      <c r="M35" t="s">
        <v>23</v>
      </c>
      <c r="N35" t="s">
        <v>23</v>
      </c>
      <c r="O35" t="s">
        <v>23</v>
      </c>
      <c r="P35" t="s">
        <v>23</v>
      </c>
      <c r="Q35" t="s">
        <v>23</v>
      </c>
      <c r="R35" t="s">
        <v>23</v>
      </c>
      <c r="S35" t="s">
        <v>23</v>
      </c>
      <c r="T35" t="s">
        <v>23</v>
      </c>
      <c r="U35" t="s">
        <v>173</v>
      </c>
      <c r="V35" t="s">
        <v>24</v>
      </c>
    </row>
    <row r="36" spans="1:22" x14ac:dyDescent="0.35">
      <c r="A36" t="s">
        <v>25</v>
      </c>
      <c r="B36" t="str">
        <f>"9798400607936"</f>
        <v>9798400607936</v>
      </c>
      <c r="C36" t="str">
        <f>"9798400607936"</f>
        <v>9798400607936</v>
      </c>
      <c r="D36" t="str">
        <f>"9798216043232"</f>
        <v>9798216043232</v>
      </c>
      <c r="E36" t="s">
        <v>174</v>
      </c>
      <c r="F36" t="s">
        <v>175</v>
      </c>
      <c r="G36" t="s">
        <v>176</v>
      </c>
      <c r="H36" t="s">
        <v>177</v>
      </c>
      <c r="I36" t="s">
        <v>30</v>
      </c>
      <c r="J36" t="s">
        <v>178</v>
      </c>
      <c r="K36">
        <v>2017</v>
      </c>
      <c r="L36">
        <v>2025</v>
      </c>
      <c r="M36" t="s">
        <v>23</v>
      </c>
      <c r="N36" t="s">
        <v>23</v>
      </c>
      <c r="O36" t="s">
        <v>23</v>
      </c>
      <c r="P36" t="s">
        <v>23</v>
      </c>
      <c r="Q36" t="s">
        <v>23</v>
      </c>
      <c r="R36" t="s">
        <v>23</v>
      </c>
      <c r="S36" t="s">
        <v>23</v>
      </c>
      <c r="T36" t="s">
        <v>23</v>
      </c>
      <c r="U36" t="s">
        <v>179</v>
      </c>
      <c r="V36" t="s">
        <v>24</v>
      </c>
    </row>
    <row r="37" spans="1:22" x14ac:dyDescent="0.35">
      <c r="A37" t="s">
        <v>25</v>
      </c>
      <c r="B37" t="str">
        <f>"9798400607950"</f>
        <v>9798400607950</v>
      </c>
      <c r="C37" t="str">
        <f>"9798400607950"</f>
        <v>9798400607950</v>
      </c>
      <c r="D37" t="str">
        <f>"9798216043256"</f>
        <v>9798216043256</v>
      </c>
      <c r="F37" t="s">
        <v>180</v>
      </c>
      <c r="G37" t="s">
        <v>181</v>
      </c>
      <c r="H37" t="s">
        <v>130</v>
      </c>
      <c r="I37" t="s">
        <v>30</v>
      </c>
      <c r="J37" t="s">
        <v>182</v>
      </c>
      <c r="K37">
        <v>2014</v>
      </c>
      <c r="L37">
        <v>2025</v>
      </c>
      <c r="M37" t="s">
        <v>23</v>
      </c>
      <c r="N37" t="s">
        <v>23</v>
      </c>
      <c r="O37" t="s">
        <v>23</v>
      </c>
      <c r="P37" t="s">
        <v>23</v>
      </c>
      <c r="Q37" t="s">
        <v>23</v>
      </c>
      <c r="R37" t="s">
        <v>23</v>
      </c>
      <c r="S37" t="s">
        <v>23</v>
      </c>
      <c r="T37" t="s">
        <v>23</v>
      </c>
      <c r="U37" t="s">
        <v>183</v>
      </c>
      <c r="V37" t="s">
        <v>24</v>
      </c>
    </row>
    <row r="38" spans="1:22" x14ac:dyDescent="0.35">
      <c r="A38" t="s">
        <v>25</v>
      </c>
      <c r="B38" t="str">
        <f>"9798400607974"</f>
        <v>9798400607974</v>
      </c>
      <c r="C38" t="str">
        <f>"9798400607974"</f>
        <v>9798400607974</v>
      </c>
      <c r="D38" t="str">
        <f>"9798216043270"</f>
        <v>9798216043270</v>
      </c>
      <c r="F38" t="s">
        <v>184</v>
      </c>
      <c r="G38" t="s">
        <v>185</v>
      </c>
      <c r="H38" t="s">
        <v>130</v>
      </c>
      <c r="I38" t="s">
        <v>30</v>
      </c>
      <c r="J38" t="s">
        <v>186</v>
      </c>
      <c r="K38">
        <v>2019</v>
      </c>
      <c r="L38">
        <v>2025</v>
      </c>
      <c r="M38" t="s">
        <v>23</v>
      </c>
      <c r="N38" t="s">
        <v>23</v>
      </c>
      <c r="O38" t="s">
        <v>23</v>
      </c>
      <c r="P38" t="s">
        <v>23</v>
      </c>
      <c r="Q38" t="s">
        <v>23</v>
      </c>
      <c r="R38" t="s">
        <v>23</v>
      </c>
      <c r="S38" t="s">
        <v>23</v>
      </c>
      <c r="T38" t="s">
        <v>23</v>
      </c>
      <c r="U38" t="s">
        <v>187</v>
      </c>
      <c r="V38" t="s">
        <v>24</v>
      </c>
    </row>
    <row r="39" spans="1:22" x14ac:dyDescent="0.35">
      <c r="A39" t="s">
        <v>25</v>
      </c>
      <c r="B39" t="str">
        <f>"9798400608032"</f>
        <v>9798400608032</v>
      </c>
      <c r="C39" t="str">
        <f>"9798400608032"</f>
        <v>9798400608032</v>
      </c>
      <c r="D39" t="str">
        <f>"9798216043331"</f>
        <v>9798216043331</v>
      </c>
      <c r="E39" t="s">
        <v>188</v>
      </c>
      <c r="F39" t="s">
        <v>189</v>
      </c>
      <c r="G39" t="s">
        <v>190</v>
      </c>
      <c r="H39" t="s">
        <v>124</v>
      </c>
      <c r="I39" t="s">
        <v>30</v>
      </c>
      <c r="J39" t="s">
        <v>191</v>
      </c>
      <c r="K39">
        <v>2009</v>
      </c>
      <c r="L39">
        <v>2025</v>
      </c>
      <c r="M39" t="s">
        <v>23</v>
      </c>
      <c r="N39" t="s">
        <v>23</v>
      </c>
      <c r="O39" t="s">
        <v>23</v>
      </c>
      <c r="P39" t="s">
        <v>23</v>
      </c>
      <c r="Q39" t="s">
        <v>23</v>
      </c>
      <c r="R39" t="s">
        <v>23</v>
      </c>
      <c r="S39" t="s">
        <v>23</v>
      </c>
      <c r="T39" t="s">
        <v>23</v>
      </c>
      <c r="U39" t="s">
        <v>192</v>
      </c>
      <c r="V39" t="s">
        <v>24</v>
      </c>
    </row>
    <row r="40" spans="1:22" x14ac:dyDescent="0.35">
      <c r="A40" t="s">
        <v>25</v>
      </c>
      <c r="B40" t="str">
        <f>"9798400619724"</f>
        <v>9798400619724</v>
      </c>
      <c r="C40" t="str">
        <f>"9798400619724"</f>
        <v>9798400619724</v>
      </c>
      <c r="D40" t="str">
        <f>"9798216054504"</f>
        <v>9798216054504</v>
      </c>
      <c r="E40" t="s">
        <v>193</v>
      </c>
      <c r="F40" t="s">
        <v>194</v>
      </c>
      <c r="G40" t="s">
        <v>195</v>
      </c>
      <c r="H40" t="s">
        <v>130</v>
      </c>
      <c r="I40" t="s">
        <v>30</v>
      </c>
      <c r="J40" t="s">
        <v>196</v>
      </c>
      <c r="K40">
        <v>2018</v>
      </c>
      <c r="L40">
        <v>2025</v>
      </c>
      <c r="M40" t="s">
        <v>23</v>
      </c>
      <c r="N40" t="s">
        <v>23</v>
      </c>
      <c r="O40" t="s">
        <v>23</v>
      </c>
      <c r="P40" t="s">
        <v>23</v>
      </c>
      <c r="Q40" t="s">
        <v>23</v>
      </c>
      <c r="R40" t="s">
        <v>23</v>
      </c>
      <c r="S40" t="s">
        <v>23</v>
      </c>
      <c r="T40" t="s">
        <v>23</v>
      </c>
      <c r="U40" t="s">
        <v>197</v>
      </c>
      <c r="V40" t="s">
        <v>24</v>
      </c>
    </row>
    <row r="41" spans="1:22" x14ac:dyDescent="0.35">
      <c r="A41" t="s">
        <v>25</v>
      </c>
      <c r="B41" t="str">
        <f>"9798400636707"</f>
        <v>9798400636707</v>
      </c>
      <c r="C41" t="str">
        <f>"9798400636707"</f>
        <v>9798400636707</v>
      </c>
      <c r="D41" t="str">
        <f>"9798216070764"</f>
        <v>9798216070764</v>
      </c>
      <c r="F41" t="s">
        <v>198</v>
      </c>
      <c r="G41" t="s">
        <v>199</v>
      </c>
      <c r="H41" t="s">
        <v>130</v>
      </c>
      <c r="I41" t="s">
        <v>30</v>
      </c>
      <c r="J41" t="s">
        <v>200</v>
      </c>
      <c r="K41">
        <v>2012</v>
      </c>
      <c r="L41">
        <v>2025</v>
      </c>
      <c r="M41" t="s">
        <v>23</v>
      </c>
      <c r="N41" t="s">
        <v>23</v>
      </c>
      <c r="O41" t="s">
        <v>23</v>
      </c>
      <c r="P41" t="s">
        <v>23</v>
      </c>
      <c r="Q41" t="s">
        <v>23</v>
      </c>
      <c r="R41" t="s">
        <v>23</v>
      </c>
      <c r="S41" t="s">
        <v>23</v>
      </c>
      <c r="T41" t="s">
        <v>23</v>
      </c>
      <c r="U41" t="s">
        <v>201</v>
      </c>
      <c r="V41" t="s">
        <v>24</v>
      </c>
    </row>
    <row r="42" spans="1:22" x14ac:dyDescent="0.35">
      <c r="A42" t="s">
        <v>25</v>
      </c>
      <c r="B42" t="str">
        <f>"9798400641909"</f>
        <v>9798400641909</v>
      </c>
      <c r="C42" t="str">
        <f>"9798400641909"</f>
        <v>9798400641909</v>
      </c>
      <c r="D42" t="str">
        <f>"9798216075752"</f>
        <v>9798216075752</v>
      </c>
      <c r="E42" t="s">
        <v>202</v>
      </c>
      <c r="F42" t="s">
        <v>203</v>
      </c>
      <c r="G42" t="s">
        <v>204</v>
      </c>
      <c r="H42" t="s">
        <v>124</v>
      </c>
      <c r="I42" t="s">
        <v>30</v>
      </c>
      <c r="J42" t="s">
        <v>205</v>
      </c>
      <c r="K42">
        <v>2021</v>
      </c>
      <c r="L42">
        <v>2025</v>
      </c>
      <c r="M42" t="s">
        <v>23</v>
      </c>
      <c r="N42" t="s">
        <v>23</v>
      </c>
      <c r="O42" t="s">
        <v>23</v>
      </c>
      <c r="P42" t="s">
        <v>23</v>
      </c>
      <c r="Q42" t="s">
        <v>23</v>
      </c>
      <c r="R42" t="s">
        <v>23</v>
      </c>
      <c r="S42" t="s">
        <v>23</v>
      </c>
      <c r="T42" t="s">
        <v>23</v>
      </c>
      <c r="U42" t="s">
        <v>206</v>
      </c>
      <c r="V42" t="s">
        <v>24</v>
      </c>
    </row>
    <row r="43" spans="1:22" x14ac:dyDescent="0.35">
      <c r="A43" t="s">
        <v>25</v>
      </c>
      <c r="B43" t="str">
        <f>"9798400653681"</f>
        <v>9798400653681</v>
      </c>
      <c r="C43" t="str">
        <f>"9798400653681"</f>
        <v>9798400653681</v>
      </c>
      <c r="D43" t="str">
        <f>"9798216086864"</f>
        <v>9798216086864</v>
      </c>
      <c r="F43" t="s">
        <v>207</v>
      </c>
      <c r="G43" t="s">
        <v>208</v>
      </c>
      <c r="H43" t="s">
        <v>130</v>
      </c>
      <c r="I43" t="s">
        <v>30</v>
      </c>
      <c r="J43" t="s">
        <v>209</v>
      </c>
      <c r="K43">
        <v>2009</v>
      </c>
      <c r="L43">
        <v>2025</v>
      </c>
      <c r="M43" t="s">
        <v>23</v>
      </c>
      <c r="N43" t="s">
        <v>23</v>
      </c>
      <c r="O43" t="s">
        <v>23</v>
      </c>
      <c r="P43" t="s">
        <v>23</v>
      </c>
      <c r="Q43" t="s">
        <v>23</v>
      </c>
      <c r="R43" t="s">
        <v>23</v>
      </c>
      <c r="S43" t="s">
        <v>23</v>
      </c>
      <c r="T43" t="s">
        <v>23</v>
      </c>
      <c r="U43" t="s">
        <v>210</v>
      </c>
      <c r="V43" t="s">
        <v>24</v>
      </c>
    </row>
    <row r="44" spans="1:22" x14ac:dyDescent="0.35">
      <c r="A44" t="s">
        <v>25</v>
      </c>
      <c r="B44" t="str">
        <f>"9798400658983"</f>
        <v>9798400658983</v>
      </c>
      <c r="C44" t="str">
        <f>"9798400658983"</f>
        <v>9798400658983</v>
      </c>
      <c r="D44" t="str">
        <f>"9798216091752"</f>
        <v>9798216091752</v>
      </c>
      <c r="F44" t="s">
        <v>211</v>
      </c>
      <c r="G44" t="s">
        <v>212</v>
      </c>
      <c r="H44" t="s">
        <v>130</v>
      </c>
      <c r="I44" t="s">
        <v>30</v>
      </c>
      <c r="J44" t="s">
        <v>213</v>
      </c>
      <c r="K44">
        <v>2014</v>
      </c>
      <c r="L44">
        <v>2025</v>
      </c>
      <c r="M44" t="s">
        <v>23</v>
      </c>
      <c r="N44" t="s">
        <v>23</v>
      </c>
      <c r="O44" t="s">
        <v>23</v>
      </c>
      <c r="P44" t="s">
        <v>23</v>
      </c>
      <c r="Q44" t="s">
        <v>23</v>
      </c>
      <c r="R44" t="s">
        <v>23</v>
      </c>
      <c r="S44" t="s">
        <v>23</v>
      </c>
      <c r="T44" t="s">
        <v>23</v>
      </c>
      <c r="U44" t="s">
        <v>214</v>
      </c>
      <c r="V44" t="s">
        <v>24</v>
      </c>
    </row>
    <row r="45" spans="1:22" x14ac:dyDescent="0.35">
      <c r="A45" t="s">
        <v>25</v>
      </c>
      <c r="B45" t="str">
        <f>"9798400661822"</f>
        <v>9798400661822</v>
      </c>
      <c r="C45" t="str">
        <f>"9798400661822"</f>
        <v>9798400661822</v>
      </c>
      <c r="D45" t="str">
        <f>"9798216094524"</f>
        <v>9798216094524</v>
      </c>
      <c r="F45" t="s">
        <v>215</v>
      </c>
      <c r="G45" t="s">
        <v>216</v>
      </c>
      <c r="H45" t="s">
        <v>130</v>
      </c>
      <c r="I45" t="s">
        <v>30</v>
      </c>
      <c r="J45" t="s">
        <v>217</v>
      </c>
      <c r="K45">
        <v>2014</v>
      </c>
      <c r="L45">
        <v>2025</v>
      </c>
      <c r="M45" t="s">
        <v>23</v>
      </c>
      <c r="N45" t="s">
        <v>23</v>
      </c>
      <c r="O45" t="s">
        <v>23</v>
      </c>
      <c r="P45" t="s">
        <v>23</v>
      </c>
      <c r="Q45" t="s">
        <v>23</v>
      </c>
      <c r="R45" t="s">
        <v>23</v>
      </c>
      <c r="S45" t="s">
        <v>23</v>
      </c>
      <c r="T45" t="s">
        <v>23</v>
      </c>
      <c r="U45" t="s">
        <v>218</v>
      </c>
      <c r="V45" t="s">
        <v>24</v>
      </c>
    </row>
    <row r="46" spans="1:22" x14ac:dyDescent="0.35">
      <c r="A46" t="s">
        <v>25</v>
      </c>
      <c r="B46" t="str">
        <f>"9798400661907"</f>
        <v>9798400661907</v>
      </c>
      <c r="C46" t="str">
        <f>"9798400661907"</f>
        <v>9798400661907</v>
      </c>
      <c r="D46" t="str">
        <f>"9798216094609"</f>
        <v>9798216094609</v>
      </c>
      <c r="E46" t="s">
        <v>219</v>
      </c>
      <c r="F46" t="s">
        <v>220</v>
      </c>
      <c r="G46" t="s">
        <v>140</v>
      </c>
      <c r="H46" t="s">
        <v>124</v>
      </c>
      <c r="I46" t="s">
        <v>30</v>
      </c>
      <c r="J46" t="s">
        <v>221</v>
      </c>
      <c r="K46">
        <v>2019</v>
      </c>
      <c r="L46">
        <v>2025</v>
      </c>
      <c r="M46" t="s">
        <v>23</v>
      </c>
      <c r="N46" t="s">
        <v>23</v>
      </c>
      <c r="O46" t="s">
        <v>23</v>
      </c>
      <c r="P46" t="s">
        <v>23</v>
      </c>
      <c r="Q46" t="s">
        <v>23</v>
      </c>
      <c r="R46" t="s">
        <v>23</v>
      </c>
      <c r="S46" t="s">
        <v>23</v>
      </c>
      <c r="T46" t="s">
        <v>23</v>
      </c>
      <c r="U46" t="s">
        <v>222</v>
      </c>
      <c r="V46" t="s">
        <v>24</v>
      </c>
    </row>
    <row r="47" spans="1:22" x14ac:dyDescent="0.35">
      <c r="A47" t="s">
        <v>25</v>
      </c>
      <c r="B47" t="str">
        <f>"9798400664304"</f>
        <v>9798400664304</v>
      </c>
      <c r="C47" t="str">
        <f>"9798400664304"</f>
        <v>9798400664304</v>
      </c>
      <c r="D47" t="str">
        <f>"9780313394164"</f>
        <v>9780313394164</v>
      </c>
      <c r="F47" t="s">
        <v>223</v>
      </c>
      <c r="G47" t="s">
        <v>185</v>
      </c>
      <c r="H47" t="s">
        <v>124</v>
      </c>
      <c r="I47" t="s">
        <v>30</v>
      </c>
      <c r="J47" t="s">
        <v>224</v>
      </c>
      <c r="K47">
        <v>2011</v>
      </c>
      <c r="L47">
        <v>2025</v>
      </c>
      <c r="M47" t="s">
        <v>23</v>
      </c>
      <c r="N47" t="s">
        <v>23</v>
      </c>
      <c r="O47" t="s">
        <v>23</v>
      </c>
      <c r="P47" t="s">
        <v>23</v>
      </c>
      <c r="Q47" t="s">
        <v>23</v>
      </c>
      <c r="R47" t="s">
        <v>23</v>
      </c>
      <c r="S47" t="s">
        <v>23</v>
      </c>
      <c r="T47" t="s">
        <v>23</v>
      </c>
      <c r="U47" t="s">
        <v>225</v>
      </c>
      <c r="V47" t="s">
        <v>24</v>
      </c>
    </row>
    <row r="48" spans="1:22" x14ac:dyDescent="0.35">
      <c r="A48" t="s">
        <v>25</v>
      </c>
      <c r="B48" t="str">
        <f>"9798400674365"</f>
        <v>9798400674365</v>
      </c>
      <c r="C48" t="str">
        <f>"9798400674365"</f>
        <v>9798400674365</v>
      </c>
      <c r="D48" t="str">
        <f>"9798216106708"</f>
        <v>9798216106708</v>
      </c>
      <c r="F48" t="s">
        <v>226</v>
      </c>
      <c r="G48" t="s">
        <v>227</v>
      </c>
      <c r="H48" t="s">
        <v>130</v>
      </c>
      <c r="I48" t="s">
        <v>30</v>
      </c>
      <c r="J48" t="s">
        <v>228</v>
      </c>
      <c r="K48">
        <v>2014</v>
      </c>
      <c r="L48">
        <v>2025</v>
      </c>
      <c r="M48" t="s">
        <v>23</v>
      </c>
      <c r="N48" t="s">
        <v>23</v>
      </c>
      <c r="O48" t="s">
        <v>23</v>
      </c>
      <c r="P48" t="s">
        <v>23</v>
      </c>
      <c r="Q48" t="s">
        <v>23</v>
      </c>
      <c r="R48" t="s">
        <v>23</v>
      </c>
      <c r="S48" t="s">
        <v>23</v>
      </c>
      <c r="T48" t="s">
        <v>23</v>
      </c>
      <c r="U48" t="s">
        <v>229</v>
      </c>
      <c r="V48" t="s">
        <v>24</v>
      </c>
    </row>
    <row r="49" spans="1:22" x14ac:dyDescent="0.35">
      <c r="A49" t="s">
        <v>25</v>
      </c>
      <c r="B49" t="str">
        <f>"9798400687297"</f>
        <v>9798400687297</v>
      </c>
      <c r="C49" t="str">
        <f>"9798400687297"</f>
        <v>9798400687297</v>
      </c>
      <c r="D49" t="str">
        <f>"9780313358883"</f>
        <v>9780313358883</v>
      </c>
      <c r="F49" t="s">
        <v>230</v>
      </c>
      <c r="G49" t="s">
        <v>231</v>
      </c>
      <c r="H49" t="s">
        <v>130</v>
      </c>
      <c r="I49" t="s">
        <v>30</v>
      </c>
      <c r="J49" t="s">
        <v>232</v>
      </c>
      <c r="K49">
        <v>2009</v>
      </c>
      <c r="L49">
        <v>2025</v>
      </c>
      <c r="M49" t="s">
        <v>23</v>
      </c>
      <c r="N49" t="s">
        <v>23</v>
      </c>
      <c r="O49" t="s">
        <v>23</v>
      </c>
      <c r="P49" t="s">
        <v>23</v>
      </c>
      <c r="Q49" t="s">
        <v>23</v>
      </c>
      <c r="R49" t="s">
        <v>23</v>
      </c>
      <c r="S49" t="s">
        <v>23</v>
      </c>
      <c r="T49" t="s">
        <v>23</v>
      </c>
      <c r="U49" t="s">
        <v>233</v>
      </c>
      <c r="V49" t="s">
        <v>24</v>
      </c>
    </row>
    <row r="50" spans="1:22" x14ac:dyDescent="0.35">
      <c r="A50" t="s">
        <v>25</v>
      </c>
      <c r="B50" t="str">
        <f>"9798765110751"</f>
        <v>9798765110751</v>
      </c>
      <c r="C50" t="str">
        <f>"9798765110751"</f>
        <v>9798765110751</v>
      </c>
      <c r="D50" t="str">
        <f>"9798765110744"</f>
        <v>9798765110744</v>
      </c>
      <c r="F50" t="s">
        <v>234</v>
      </c>
      <c r="G50" t="s">
        <v>235</v>
      </c>
      <c r="H50" t="s">
        <v>22</v>
      </c>
      <c r="I50" t="s">
        <v>30</v>
      </c>
      <c r="J50" t="s">
        <v>236</v>
      </c>
      <c r="K50">
        <v>2024</v>
      </c>
      <c r="L50">
        <v>2025</v>
      </c>
      <c r="M50" t="s">
        <v>23</v>
      </c>
      <c r="N50" t="s">
        <v>23</v>
      </c>
      <c r="O50" t="s">
        <v>23</v>
      </c>
      <c r="P50" t="s">
        <v>23</v>
      </c>
      <c r="Q50" t="s">
        <v>23</v>
      </c>
      <c r="R50" t="s">
        <v>23</v>
      </c>
      <c r="S50" t="s">
        <v>23</v>
      </c>
      <c r="T50" t="s">
        <v>23</v>
      </c>
      <c r="U50" t="s">
        <v>237</v>
      </c>
      <c r="V50" t="s">
        <v>24</v>
      </c>
    </row>
    <row r="51" spans="1:22" x14ac:dyDescent="0.35">
      <c r="A51" t="s">
        <v>25</v>
      </c>
      <c r="B51" t="str">
        <f>"9798765196656"</f>
        <v>9798765196656</v>
      </c>
      <c r="C51" t="str">
        <f>"9798765196656"</f>
        <v>9798765196656</v>
      </c>
      <c r="D51" t="str">
        <f>""</f>
        <v/>
      </c>
      <c r="E51" t="s">
        <v>238</v>
      </c>
      <c r="F51" t="s">
        <v>239</v>
      </c>
      <c r="G51" t="s">
        <v>240</v>
      </c>
      <c r="H51" t="s">
        <v>241</v>
      </c>
      <c r="I51" t="s">
        <v>30</v>
      </c>
      <c r="J51" t="s">
        <v>242</v>
      </c>
      <c r="K51">
        <v>2010</v>
      </c>
      <c r="L51">
        <v>2025</v>
      </c>
      <c r="M51" t="s">
        <v>23</v>
      </c>
      <c r="N51" t="s">
        <v>23</v>
      </c>
      <c r="O51" t="s">
        <v>23</v>
      </c>
      <c r="P51" t="s">
        <v>23</v>
      </c>
      <c r="Q51" t="s">
        <v>23</v>
      </c>
      <c r="R51" t="s">
        <v>23</v>
      </c>
      <c r="S51" t="s">
        <v>23</v>
      </c>
      <c r="T51" t="s">
        <v>23</v>
      </c>
      <c r="U51" t="s">
        <v>243</v>
      </c>
      <c r="V51" t="s">
        <v>24</v>
      </c>
    </row>
    <row r="52" spans="1:22" x14ac:dyDescent="0.35">
      <c r="A52" t="s">
        <v>25</v>
      </c>
      <c r="B52" t="str">
        <f>"9798881818708"</f>
        <v>9798881818708</v>
      </c>
      <c r="C52" t="str">
        <f>"9798881818708"</f>
        <v>9798881818708</v>
      </c>
      <c r="D52" t="str">
        <f>"9781442231405"</f>
        <v>9781442231405</v>
      </c>
      <c r="E52" t="s">
        <v>244</v>
      </c>
      <c r="F52" t="s">
        <v>245</v>
      </c>
      <c r="G52" t="s">
        <v>246</v>
      </c>
      <c r="H52" t="s">
        <v>247</v>
      </c>
      <c r="I52" t="s">
        <v>30</v>
      </c>
      <c r="J52" t="s">
        <v>248</v>
      </c>
      <c r="K52">
        <v>2014</v>
      </c>
      <c r="L52">
        <v>2025</v>
      </c>
      <c r="M52" t="s">
        <v>23</v>
      </c>
      <c r="N52" t="s">
        <v>23</v>
      </c>
      <c r="O52" t="s">
        <v>23</v>
      </c>
      <c r="P52" t="s">
        <v>23</v>
      </c>
      <c r="Q52" t="s">
        <v>23</v>
      </c>
      <c r="R52" t="s">
        <v>23</v>
      </c>
      <c r="S52" t="s">
        <v>23</v>
      </c>
      <c r="T52" t="s">
        <v>23</v>
      </c>
      <c r="U52" t="s">
        <v>249</v>
      </c>
      <c r="V52" t="s">
        <v>24</v>
      </c>
    </row>
    <row r="53" spans="1:22" x14ac:dyDescent="0.35">
      <c r="A53" t="s">
        <v>25</v>
      </c>
      <c r="B53" t="str">
        <f>"9798881819217"</f>
        <v>9798881819217</v>
      </c>
      <c r="C53" t="str">
        <f>"9798881819217"</f>
        <v>9798881819217</v>
      </c>
      <c r="D53" t="str">
        <f>"9781442260399"</f>
        <v>9781442260399</v>
      </c>
      <c r="F53" t="s">
        <v>250</v>
      </c>
      <c r="G53" t="s">
        <v>251</v>
      </c>
      <c r="H53" t="s">
        <v>252</v>
      </c>
      <c r="I53" t="s">
        <v>30</v>
      </c>
      <c r="J53" t="s">
        <v>253</v>
      </c>
      <c r="K53">
        <v>2021</v>
      </c>
      <c r="L53">
        <v>2025</v>
      </c>
      <c r="M53" t="s">
        <v>23</v>
      </c>
      <c r="N53" t="s">
        <v>23</v>
      </c>
      <c r="O53" t="s">
        <v>23</v>
      </c>
      <c r="P53" t="s">
        <v>23</v>
      </c>
      <c r="Q53" t="s">
        <v>23</v>
      </c>
      <c r="R53" t="s">
        <v>23</v>
      </c>
      <c r="S53" t="s">
        <v>23</v>
      </c>
      <c r="T53" t="s">
        <v>23</v>
      </c>
      <c r="U53" t="s">
        <v>254</v>
      </c>
      <c r="V53" t="s">
        <v>24</v>
      </c>
    </row>
    <row r="54" spans="1:22" x14ac:dyDescent="0.35">
      <c r="A54" t="s">
        <v>25</v>
      </c>
      <c r="B54" t="str">
        <f>"9798881819927"</f>
        <v>9798881819927</v>
      </c>
      <c r="C54" t="str">
        <f>"9798881819927"</f>
        <v>9798881819927</v>
      </c>
      <c r="D54" t="str">
        <f>"9781442260603"</f>
        <v>9781442260603</v>
      </c>
      <c r="E54" t="s">
        <v>255</v>
      </c>
      <c r="F54" t="s">
        <v>256</v>
      </c>
      <c r="G54" t="s">
        <v>257</v>
      </c>
      <c r="H54" t="s">
        <v>247</v>
      </c>
      <c r="I54" t="s">
        <v>30</v>
      </c>
      <c r="J54" t="s">
        <v>258</v>
      </c>
      <c r="K54">
        <v>2018</v>
      </c>
      <c r="L54">
        <v>2025</v>
      </c>
      <c r="M54" t="s">
        <v>23</v>
      </c>
      <c r="N54" t="s">
        <v>23</v>
      </c>
      <c r="O54" t="s">
        <v>23</v>
      </c>
      <c r="P54" t="s">
        <v>23</v>
      </c>
      <c r="Q54" t="s">
        <v>23</v>
      </c>
      <c r="R54" t="s">
        <v>23</v>
      </c>
      <c r="S54" t="s">
        <v>23</v>
      </c>
      <c r="T54" t="s">
        <v>23</v>
      </c>
      <c r="U54" t="s">
        <v>259</v>
      </c>
      <c r="V54" t="s">
        <v>24</v>
      </c>
    </row>
    <row r="55" spans="1:22" x14ac:dyDescent="0.35">
      <c r="A55" t="s">
        <v>25</v>
      </c>
      <c r="B55" t="str">
        <f>"9798881820572"</f>
        <v>9798881820572</v>
      </c>
      <c r="C55" t="str">
        <f>"9798881820572"</f>
        <v>9798881820572</v>
      </c>
      <c r="D55" t="str">
        <f>"9781538161814"</f>
        <v>9781538161814</v>
      </c>
      <c r="F55" t="s">
        <v>260</v>
      </c>
      <c r="G55" t="s">
        <v>261</v>
      </c>
      <c r="H55" t="s">
        <v>247</v>
      </c>
      <c r="I55" t="s">
        <v>30</v>
      </c>
      <c r="J55" t="s">
        <v>262</v>
      </c>
      <c r="K55">
        <v>2020</v>
      </c>
      <c r="L55">
        <v>2025</v>
      </c>
      <c r="M55" t="s">
        <v>23</v>
      </c>
      <c r="N55" t="s">
        <v>23</v>
      </c>
      <c r="O55" t="s">
        <v>23</v>
      </c>
      <c r="P55" t="s">
        <v>23</v>
      </c>
      <c r="Q55" t="s">
        <v>23</v>
      </c>
      <c r="R55" t="s">
        <v>23</v>
      </c>
      <c r="S55" t="s">
        <v>23</v>
      </c>
      <c r="T55" t="s">
        <v>23</v>
      </c>
      <c r="U55" t="s">
        <v>263</v>
      </c>
      <c r="V55" t="s">
        <v>24</v>
      </c>
    </row>
    <row r="56" spans="1:22" x14ac:dyDescent="0.35">
      <c r="A56" t="s">
        <v>25</v>
      </c>
      <c r="B56" t="str">
        <f>"9798881820831"</f>
        <v>9798881820831</v>
      </c>
      <c r="C56" t="str">
        <f>"9798881820831"</f>
        <v>9798881820831</v>
      </c>
      <c r="D56" t="str">
        <f>"9781442211407"</f>
        <v>9781442211407</v>
      </c>
      <c r="F56" t="s">
        <v>264</v>
      </c>
      <c r="G56" t="s">
        <v>265</v>
      </c>
      <c r="H56" t="s">
        <v>247</v>
      </c>
      <c r="I56" t="s">
        <v>30</v>
      </c>
      <c r="J56" t="s">
        <v>266</v>
      </c>
      <c r="K56">
        <v>2015</v>
      </c>
      <c r="L56">
        <v>2025</v>
      </c>
      <c r="M56" t="s">
        <v>23</v>
      </c>
      <c r="N56" t="s">
        <v>23</v>
      </c>
      <c r="O56" t="s">
        <v>23</v>
      </c>
      <c r="P56" t="s">
        <v>23</v>
      </c>
      <c r="Q56" t="s">
        <v>23</v>
      </c>
      <c r="R56" t="s">
        <v>23</v>
      </c>
      <c r="S56" t="s">
        <v>23</v>
      </c>
      <c r="T56" t="s">
        <v>23</v>
      </c>
      <c r="U56" t="s">
        <v>267</v>
      </c>
      <c r="V56" t="s">
        <v>24</v>
      </c>
    </row>
    <row r="57" spans="1:22" x14ac:dyDescent="0.35">
      <c r="A57" t="s">
        <v>25</v>
      </c>
      <c r="B57" t="str">
        <f>"9798881821173"</f>
        <v>9798881821173</v>
      </c>
      <c r="C57" t="str">
        <f>"9798881821173"</f>
        <v>9798881821173</v>
      </c>
      <c r="D57" t="str">
        <f>"9780742551152"</f>
        <v>9780742551152</v>
      </c>
      <c r="E57" t="s">
        <v>255</v>
      </c>
      <c r="F57" t="s">
        <v>268</v>
      </c>
      <c r="G57" t="s">
        <v>269</v>
      </c>
      <c r="H57" t="s">
        <v>252</v>
      </c>
      <c r="I57" t="s">
        <v>30</v>
      </c>
      <c r="J57" t="s">
        <v>270</v>
      </c>
      <c r="K57">
        <v>2014</v>
      </c>
      <c r="L57">
        <v>2025</v>
      </c>
      <c r="M57" t="s">
        <v>23</v>
      </c>
      <c r="N57" t="s">
        <v>23</v>
      </c>
      <c r="O57" t="s">
        <v>23</v>
      </c>
      <c r="P57" t="s">
        <v>23</v>
      </c>
      <c r="Q57" t="s">
        <v>23</v>
      </c>
      <c r="R57" t="s">
        <v>23</v>
      </c>
      <c r="S57" t="s">
        <v>23</v>
      </c>
      <c r="T57" t="s">
        <v>23</v>
      </c>
      <c r="U57" t="s">
        <v>271</v>
      </c>
      <c r="V57" t="s">
        <v>24</v>
      </c>
    </row>
    <row r="58" spans="1:22" x14ac:dyDescent="0.35">
      <c r="A58" t="s">
        <v>25</v>
      </c>
      <c r="B58" t="str">
        <f>"9798881821746"</f>
        <v>9798881821746</v>
      </c>
      <c r="C58" t="str">
        <f>"9798881821746"</f>
        <v>9798881821746</v>
      </c>
      <c r="D58" t="str">
        <f>"9781538115954"</f>
        <v>9781538115954</v>
      </c>
      <c r="E58" t="s">
        <v>255</v>
      </c>
      <c r="F58" t="s">
        <v>272</v>
      </c>
      <c r="G58" t="s">
        <v>273</v>
      </c>
      <c r="H58" t="s">
        <v>111</v>
      </c>
      <c r="I58" t="s">
        <v>30</v>
      </c>
      <c r="J58" t="s">
        <v>274</v>
      </c>
      <c r="K58">
        <v>2020</v>
      </c>
      <c r="L58">
        <v>2025</v>
      </c>
      <c r="M58" t="s">
        <v>23</v>
      </c>
      <c r="N58" t="s">
        <v>23</v>
      </c>
      <c r="O58" t="s">
        <v>23</v>
      </c>
      <c r="P58" t="s">
        <v>23</v>
      </c>
      <c r="Q58" t="s">
        <v>23</v>
      </c>
      <c r="R58" t="s">
        <v>23</v>
      </c>
      <c r="S58" t="s">
        <v>23</v>
      </c>
      <c r="T58" t="s">
        <v>23</v>
      </c>
      <c r="U58" t="s">
        <v>275</v>
      </c>
      <c r="V58" t="s">
        <v>24</v>
      </c>
    </row>
    <row r="59" spans="1:22" x14ac:dyDescent="0.35">
      <c r="A59" t="s">
        <v>25</v>
      </c>
      <c r="B59" t="str">
        <f>"9798881822163"</f>
        <v>9798881822163</v>
      </c>
      <c r="C59" t="str">
        <f>"9798881822163"</f>
        <v>9798881822163</v>
      </c>
      <c r="D59" t="str">
        <f>"9781538125250"</f>
        <v>9781538125250</v>
      </c>
      <c r="F59" t="s">
        <v>276</v>
      </c>
      <c r="G59" t="s">
        <v>240</v>
      </c>
      <c r="H59" t="s">
        <v>111</v>
      </c>
      <c r="I59" t="s">
        <v>30</v>
      </c>
      <c r="J59" t="s">
        <v>277</v>
      </c>
      <c r="K59">
        <v>2019</v>
      </c>
      <c r="L59">
        <v>2025</v>
      </c>
      <c r="M59" t="s">
        <v>23</v>
      </c>
      <c r="N59" t="s">
        <v>23</v>
      </c>
      <c r="O59" t="s">
        <v>23</v>
      </c>
      <c r="P59" t="s">
        <v>23</v>
      </c>
      <c r="Q59" t="s">
        <v>23</v>
      </c>
      <c r="R59" t="s">
        <v>23</v>
      </c>
      <c r="S59" t="s">
        <v>23</v>
      </c>
      <c r="T59" t="s">
        <v>23</v>
      </c>
      <c r="U59" t="s">
        <v>278</v>
      </c>
      <c r="V59" t="s">
        <v>24</v>
      </c>
    </row>
    <row r="60" spans="1:22" x14ac:dyDescent="0.35">
      <c r="A60" t="s">
        <v>25</v>
      </c>
      <c r="B60" t="str">
        <f>"9798881825928"</f>
        <v>9798881825928</v>
      </c>
      <c r="C60" t="str">
        <f>"9798881825928"</f>
        <v>9798881825928</v>
      </c>
      <c r="D60" t="str">
        <f>"9781417503575"</f>
        <v>9781417503575</v>
      </c>
      <c r="E60" t="s">
        <v>244</v>
      </c>
      <c r="F60" t="s">
        <v>279</v>
      </c>
      <c r="G60" t="s">
        <v>280</v>
      </c>
      <c r="H60" t="s">
        <v>247</v>
      </c>
      <c r="I60" t="s">
        <v>30</v>
      </c>
      <c r="J60" t="s">
        <v>281</v>
      </c>
      <c r="K60">
        <v>2003</v>
      </c>
      <c r="L60">
        <v>2025</v>
      </c>
      <c r="M60" t="s">
        <v>23</v>
      </c>
      <c r="N60" t="s">
        <v>23</v>
      </c>
      <c r="O60" t="s">
        <v>23</v>
      </c>
      <c r="P60" t="s">
        <v>23</v>
      </c>
      <c r="Q60" t="s">
        <v>23</v>
      </c>
      <c r="R60" t="s">
        <v>23</v>
      </c>
      <c r="S60" t="s">
        <v>23</v>
      </c>
      <c r="T60" t="s">
        <v>23</v>
      </c>
      <c r="U60" t="s">
        <v>282</v>
      </c>
      <c r="V60" t="s">
        <v>24</v>
      </c>
    </row>
    <row r="61" spans="1:22" x14ac:dyDescent="0.35">
      <c r="A61" t="s">
        <v>25</v>
      </c>
      <c r="B61" t="str">
        <f>"9798881826222"</f>
        <v>9798881826222</v>
      </c>
      <c r="C61" t="str">
        <f>"9798881826222"</f>
        <v>9798881826222</v>
      </c>
      <c r="D61" t="str">
        <f>"9781442207424"</f>
        <v>9781442207424</v>
      </c>
      <c r="E61" t="s">
        <v>238</v>
      </c>
      <c r="F61" t="s">
        <v>283</v>
      </c>
      <c r="G61" t="s">
        <v>284</v>
      </c>
      <c r="H61" t="s">
        <v>247</v>
      </c>
      <c r="I61" t="s">
        <v>30</v>
      </c>
      <c r="J61" t="s">
        <v>285</v>
      </c>
      <c r="K61">
        <v>2015</v>
      </c>
      <c r="L61">
        <v>2025</v>
      </c>
      <c r="M61" t="s">
        <v>23</v>
      </c>
      <c r="N61" t="s">
        <v>23</v>
      </c>
      <c r="O61" t="s">
        <v>23</v>
      </c>
      <c r="P61" t="s">
        <v>23</v>
      </c>
      <c r="Q61" t="s">
        <v>23</v>
      </c>
      <c r="R61" t="s">
        <v>23</v>
      </c>
      <c r="S61" t="s">
        <v>23</v>
      </c>
      <c r="T61" t="s">
        <v>23</v>
      </c>
      <c r="U61" t="s">
        <v>286</v>
      </c>
      <c r="V61" t="s">
        <v>24</v>
      </c>
    </row>
    <row r="62" spans="1:22" x14ac:dyDescent="0.35">
      <c r="A62" t="s">
        <v>25</v>
      </c>
      <c r="B62" t="str">
        <f>"9798881826758"</f>
        <v>9798881826758</v>
      </c>
      <c r="C62" t="str">
        <f>"9798881826758"</f>
        <v>9798881826758</v>
      </c>
      <c r="D62" t="str">
        <f>"9781461642343"</f>
        <v>9781461642343</v>
      </c>
      <c r="F62" t="s">
        <v>287</v>
      </c>
      <c r="G62" t="s">
        <v>288</v>
      </c>
      <c r="H62" t="s">
        <v>247</v>
      </c>
      <c r="I62" t="s">
        <v>30</v>
      </c>
      <c r="J62" t="s">
        <v>289</v>
      </c>
      <c r="K62">
        <v>2005</v>
      </c>
      <c r="L62">
        <v>2025</v>
      </c>
      <c r="M62" t="s">
        <v>23</v>
      </c>
      <c r="N62" t="s">
        <v>23</v>
      </c>
      <c r="O62" t="s">
        <v>23</v>
      </c>
      <c r="P62" t="s">
        <v>23</v>
      </c>
      <c r="Q62" t="s">
        <v>23</v>
      </c>
      <c r="R62" t="s">
        <v>23</v>
      </c>
      <c r="S62" t="s">
        <v>23</v>
      </c>
      <c r="T62" t="s">
        <v>23</v>
      </c>
      <c r="U62" t="s">
        <v>290</v>
      </c>
      <c r="V62" t="s">
        <v>24</v>
      </c>
    </row>
    <row r="63" spans="1:22" x14ac:dyDescent="0.35">
      <c r="A63" t="s">
        <v>25</v>
      </c>
      <c r="B63" t="str">
        <f>"9798881826864"</f>
        <v>9798881826864</v>
      </c>
      <c r="C63" t="str">
        <f>"9798881826864"</f>
        <v>9798881826864</v>
      </c>
      <c r="D63" t="str">
        <f>"9781442208735"</f>
        <v>9781442208735</v>
      </c>
      <c r="E63" t="s">
        <v>255</v>
      </c>
      <c r="F63" t="s">
        <v>291</v>
      </c>
      <c r="G63" t="s">
        <v>292</v>
      </c>
      <c r="H63" t="s">
        <v>111</v>
      </c>
      <c r="I63" t="s">
        <v>30</v>
      </c>
      <c r="J63" t="s">
        <v>293</v>
      </c>
      <c r="K63">
        <v>2014</v>
      </c>
      <c r="L63">
        <v>2025</v>
      </c>
      <c r="M63" t="s">
        <v>23</v>
      </c>
      <c r="N63" t="s">
        <v>23</v>
      </c>
      <c r="O63" t="s">
        <v>23</v>
      </c>
      <c r="P63" t="s">
        <v>23</v>
      </c>
      <c r="Q63" t="s">
        <v>23</v>
      </c>
      <c r="R63" t="s">
        <v>23</v>
      </c>
      <c r="S63" t="s">
        <v>23</v>
      </c>
      <c r="T63" t="s">
        <v>23</v>
      </c>
      <c r="U63" t="s">
        <v>294</v>
      </c>
      <c r="V63" t="s">
        <v>24</v>
      </c>
    </row>
    <row r="64" spans="1:22" x14ac:dyDescent="0.35">
      <c r="A64" t="s">
        <v>25</v>
      </c>
      <c r="B64" t="str">
        <f>"9798881827281"</f>
        <v>9798881827281</v>
      </c>
      <c r="C64" t="str">
        <f>"9798881827281"</f>
        <v>9798881827281</v>
      </c>
      <c r="D64" t="str">
        <f>"9780585199641"</f>
        <v>9780585199641</v>
      </c>
      <c r="F64" t="s">
        <v>295</v>
      </c>
      <c r="G64" t="s">
        <v>296</v>
      </c>
      <c r="H64" t="s">
        <v>247</v>
      </c>
      <c r="I64" t="s">
        <v>30</v>
      </c>
      <c r="J64" t="s">
        <v>297</v>
      </c>
      <c r="K64">
        <v>1996</v>
      </c>
      <c r="L64">
        <v>2025</v>
      </c>
      <c r="M64" t="s">
        <v>23</v>
      </c>
      <c r="N64" t="s">
        <v>23</v>
      </c>
      <c r="O64" t="s">
        <v>23</v>
      </c>
      <c r="P64" t="s">
        <v>23</v>
      </c>
      <c r="Q64" t="s">
        <v>23</v>
      </c>
      <c r="R64" t="s">
        <v>23</v>
      </c>
      <c r="S64" t="s">
        <v>23</v>
      </c>
      <c r="T64" t="s">
        <v>23</v>
      </c>
      <c r="U64" t="s">
        <v>298</v>
      </c>
      <c r="V64" t="s">
        <v>24</v>
      </c>
    </row>
    <row r="65" spans="1:22" x14ac:dyDescent="0.35">
      <c r="A65" t="s">
        <v>25</v>
      </c>
      <c r="B65" t="str">
        <f>"9798881827342"</f>
        <v>9798881827342</v>
      </c>
      <c r="C65" t="str">
        <f>"9798881827342"</f>
        <v>9798881827342</v>
      </c>
      <c r="D65" t="str">
        <f>"9781461642374"</f>
        <v>9781461642374</v>
      </c>
      <c r="F65" t="s">
        <v>299</v>
      </c>
      <c r="G65" t="s">
        <v>300</v>
      </c>
      <c r="H65" t="s">
        <v>247</v>
      </c>
      <c r="I65" t="s">
        <v>30</v>
      </c>
      <c r="J65" t="s">
        <v>301</v>
      </c>
      <c r="K65">
        <v>2006</v>
      </c>
      <c r="L65">
        <v>2025</v>
      </c>
      <c r="M65" t="s">
        <v>23</v>
      </c>
      <c r="N65" t="s">
        <v>23</v>
      </c>
      <c r="O65" t="s">
        <v>23</v>
      </c>
      <c r="P65" t="s">
        <v>23</v>
      </c>
      <c r="Q65" t="s">
        <v>23</v>
      </c>
      <c r="R65" t="s">
        <v>23</v>
      </c>
      <c r="S65" t="s">
        <v>23</v>
      </c>
      <c r="T65" t="s">
        <v>23</v>
      </c>
      <c r="U65" t="s">
        <v>302</v>
      </c>
      <c r="V65" t="s">
        <v>24</v>
      </c>
    </row>
    <row r="66" spans="1:22" x14ac:dyDescent="0.35">
      <c r="A66" t="s">
        <v>25</v>
      </c>
      <c r="B66" t="str">
        <f>"9798881828448"</f>
        <v>9798881828448</v>
      </c>
      <c r="C66" t="str">
        <f>"9798881828448"</f>
        <v>9798881828448</v>
      </c>
      <c r="D66" t="str">
        <f>"9781538112328"</f>
        <v>9781538112328</v>
      </c>
      <c r="E66" t="s">
        <v>303</v>
      </c>
      <c r="F66" t="s">
        <v>304</v>
      </c>
      <c r="G66" t="s">
        <v>305</v>
      </c>
      <c r="H66" t="s">
        <v>111</v>
      </c>
      <c r="I66" t="s">
        <v>30</v>
      </c>
      <c r="J66" t="s">
        <v>306</v>
      </c>
      <c r="K66">
        <v>2022</v>
      </c>
      <c r="L66">
        <v>2025</v>
      </c>
      <c r="M66" t="s">
        <v>23</v>
      </c>
      <c r="N66" t="s">
        <v>23</v>
      </c>
      <c r="O66" t="s">
        <v>23</v>
      </c>
      <c r="P66" t="s">
        <v>23</v>
      </c>
      <c r="Q66" t="s">
        <v>23</v>
      </c>
      <c r="R66" t="s">
        <v>23</v>
      </c>
      <c r="S66" t="s">
        <v>23</v>
      </c>
      <c r="T66" t="s">
        <v>23</v>
      </c>
      <c r="U66" t="s">
        <v>307</v>
      </c>
      <c r="V66" t="s">
        <v>24</v>
      </c>
    </row>
    <row r="67" spans="1:22" x14ac:dyDescent="0.35">
      <c r="A67" t="s">
        <v>25</v>
      </c>
      <c r="B67" t="str">
        <f>"9798881829001"</f>
        <v>9798881829001</v>
      </c>
      <c r="C67" t="str">
        <f>"9798881829001"</f>
        <v>9798881829001</v>
      </c>
      <c r="D67" t="str">
        <f>"9781442252172"</f>
        <v>9781442252172</v>
      </c>
      <c r="F67" t="s">
        <v>308</v>
      </c>
      <c r="G67" t="s">
        <v>309</v>
      </c>
      <c r="H67" t="s">
        <v>111</v>
      </c>
      <c r="I67" t="s">
        <v>30</v>
      </c>
      <c r="J67" t="s">
        <v>310</v>
      </c>
      <c r="K67">
        <v>2023</v>
      </c>
      <c r="L67">
        <v>2025</v>
      </c>
      <c r="M67" t="s">
        <v>23</v>
      </c>
      <c r="N67" t="s">
        <v>23</v>
      </c>
      <c r="O67" t="s">
        <v>23</v>
      </c>
      <c r="P67" t="s">
        <v>23</v>
      </c>
      <c r="Q67" t="s">
        <v>23</v>
      </c>
      <c r="R67" t="s">
        <v>23</v>
      </c>
      <c r="S67" t="s">
        <v>23</v>
      </c>
      <c r="T67" t="s">
        <v>23</v>
      </c>
      <c r="U67" t="s">
        <v>311</v>
      </c>
      <c r="V67" t="s">
        <v>24</v>
      </c>
    </row>
    <row r="68" spans="1:22" x14ac:dyDescent="0.35">
      <c r="A68" t="s">
        <v>25</v>
      </c>
      <c r="B68" t="str">
        <f>"9798881832346"</f>
        <v>9798881832346</v>
      </c>
      <c r="C68" t="str">
        <f>"9798881832346"</f>
        <v>9798881832346</v>
      </c>
      <c r="D68" t="str">
        <f>"9780742570450"</f>
        <v>9780742570450</v>
      </c>
      <c r="E68" t="s">
        <v>255</v>
      </c>
      <c r="F68" t="s">
        <v>312</v>
      </c>
      <c r="G68" t="s">
        <v>313</v>
      </c>
      <c r="H68" t="s">
        <v>247</v>
      </c>
      <c r="I68" t="s">
        <v>30</v>
      </c>
      <c r="J68" t="s">
        <v>314</v>
      </c>
      <c r="K68">
        <v>2011</v>
      </c>
      <c r="L68">
        <v>2025</v>
      </c>
      <c r="M68" t="s">
        <v>23</v>
      </c>
      <c r="N68" t="s">
        <v>23</v>
      </c>
      <c r="O68" t="s">
        <v>23</v>
      </c>
      <c r="P68" t="s">
        <v>23</v>
      </c>
      <c r="Q68" t="s">
        <v>23</v>
      </c>
      <c r="R68" t="s">
        <v>23</v>
      </c>
      <c r="S68" t="s">
        <v>23</v>
      </c>
      <c r="T68" t="s">
        <v>23</v>
      </c>
      <c r="U68" t="s">
        <v>315</v>
      </c>
      <c r="V68" t="s">
        <v>24</v>
      </c>
    </row>
    <row r="69" spans="1:22" x14ac:dyDescent="0.35">
      <c r="A69" t="s">
        <v>25</v>
      </c>
      <c r="B69" t="str">
        <f>"9798881832698"</f>
        <v>9798881832698</v>
      </c>
      <c r="C69" t="str">
        <f>"9798881832698"</f>
        <v>9798881832698</v>
      </c>
      <c r="D69" t="str">
        <f>"9781442259966"</f>
        <v>9781442259966</v>
      </c>
      <c r="F69" t="s">
        <v>316</v>
      </c>
      <c r="G69" t="s">
        <v>317</v>
      </c>
      <c r="H69" t="s">
        <v>247</v>
      </c>
      <c r="I69" t="s">
        <v>30</v>
      </c>
      <c r="J69" t="s">
        <v>318</v>
      </c>
      <c r="K69">
        <v>2016</v>
      </c>
      <c r="L69">
        <v>2025</v>
      </c>
      <c r="M69" t="s">
        <v>23</v>
      </c>
      <c r="N69" t="s">
        <v>23</v>
      </c>
      <c r="O69" t="s">
        <v>23</v>
      </c>
      <c r="P69" t="s">
        <v>23</v>
      </c>
      <c r="Q69" t="s">
        <v>23</v>
      </c>
      <c r="R69" t="s">
        <v>23</v>
      </c>
      <c r="S69" t="s">
        <v>23</v>
      </c>
      <c r="T69" t="s">
        <v>23</v>
      </c>
      <c r="U69" t="s">
        <v>319</v>
      </c>
      <c r="V69" t="s">
        <v>24</v>
      </c>
    </row>
    <row r="70" spans="1:22" x14ac:dyDescent="0.35">
      <c r="A70" t="s">
        <v>25</v>
      </c>
      <c r="B70" t="str">
        <f>"9798881833060"</f>
        <v>9798881833060</v>
      </c>
      <c r="C70" t="str">
        <f>"9798881833060"</f>
        <v>9798881833060</v>
      </c>
      <c r="D70" t="str">
        <f>"9781442255753"</f>
        <v>9781442255753</v>
      </c>
      <c r="E70" t="s">
        <v>255</v>
      </c>
      <c r="F70" t="s">
        <v>320</v>
      </c>
      <c r="G70" t="s">
        <v>321</v>
      </c>
      <c r="H70" t="s">
        <v>111</v>
      </c>
      <c r="I70" t="s">
        <v>30</v>
      </c>
      <c r="J70" t="s">
        <v>322</v>
      </c>
      <c r="K70">
        <v>2017</v>
      </c>
      <c r="L70">
        <v>2025</v>
      </c>
      <c r="M70" t="s">
        <v>23</v>
      </c>
      <c r="N70" t="s">
        <v>23</v>
      </c>
      <c r="O70" t="s">
        <v>23</v>
      </c>
      <c r="P70" t="s">
        <v>23</v>
      </c>
      <c r="Q70" t="s">
        <v>23</v>
      </c>
      <c r="R70" t="s">
        <v>23</v>
      </c>
      <c r="S70" t="s">
        <v>23</v>
      </c>
      <c r="T70" t="s">
        <v>23</v>
      </c>
      <c r="U70" t="s">
        <v>323</v>
      </c>
      <c r="V70" t="s">
        <v>24</v>
      </c>
    </row>
    <row r="71" spans="1:22" x14ac:dyDescent="0.35">
      <c r="A71" t="s">
        <v>25</v>
      </c>
      <c r="B71" t="str">
        <f>"9798881833114"</f>
        <v>9798881833114</v>
      </c>
      <c r="C71" t="str">
        <f>"9798881833114"</f>
        <v>9798881833114</v>
      </c>
      <c r="D71" t="str">
        <f>"9781442236622"</f>
        <v>9781442236622</v>
      </c>
      <c r="F71" t="s">
        <v>324</v>
      </c>
      <c r="G71" t="s">
        <v>325</v>
      </c>
      <c r="H71" t="s">
        <v>111</v>
      </c>
      <c r="I71" t="s">
        <v>30</v>
      </c>
      <c r="J71" t="s">
        <v>326</v>
      </c>
      <c r="K71">
        <v>2014</v>
      </c>
      <c r="L71">
        <v>2025</v>
      </c>
      <c r="M71" t="s">
        <v>23</v>
      </c>
      <c r="N71" t="s">
        <v>23</v>
      </c>
      <c r="O71" t="s">
        <v>23</v>
      </c>
      <c r="P71" t="s">
        <v>23</v>
      </c>
      <c r="Q71" t="s">
        <v>23</v>
      </c>
      <c r="R71" t="s">
        <v>23</v>
      </c>
      <c r="S71" t="s">
        <v>23</v>
      </c>
      <c r="T71" t="s">
        <v>23</v>
      </c>
      <c r="U71" t="s">
        <v>327</v>
      </c>
      <c r="V71" t="s">
        <v>24</v>
      </c>
    </row>
    <row r="72" spans="1:22" x14ac:dyDescent="0.35">
      <c r="A72" t="s">
        <v>25</v>
      </c>
      <c r="B72" t="str">
        <f>"9798881833459"</f>
        <v>9798881833459</v>
      </c>
      <c r="C72" t="str">
        <f>"9798881833459"</f>
        <v>9798881833459</v>
      </c>
      <c r="D72" t="str">
        <f>"9781786602565"</f>
        <v>9781786602565</v>
      </c>
      <c r="F72" t="s">
        <v>328</v>
      </c>
      <c r="G72" t="s">
        <v>329</v>
      </c>
      <c r="H72" t="s">
        <v>330</v>
      </c>
      <c r="I72" t="s">
        <v>30</v>
      </c>
      <c r="J72" t="s">
        <v>331</v>
      </c>
      <c r="K72">
        <v>2018</v>
      </c>
      <c r="L72">
        <v>2025</v>
      </c>
      <c r="M72" t="s">
        <v>23</v>
      </c>
      <c r="N72" t="s">
        <v>23</v>
      </c>
      <c r="O72" t="s">
        <v>23</v>
      </c>
      <c r="P72" t="s">
        <v>23</v>
      </c>
      <c r="Q72" t="s">
        <v>23</v>
      </c>
      <c r="R72" t="s">
        <v>23</v>
      </c>
      <c r="S72" t="s">
        <v>23</v>
      </c>
      <c r="T72" t="s">
        <v>23</v>
      </c>
      <c r="U72" t="s">
        <v>332</v>
      </c>
      <c r="V72" t="s">
        <v>24</v>
      </c>
    </row>
    <row r="73" spans="1:22" x14ac:dyDescent="0.35">
      <c r="A73" t="s">
        <v>25</v>
      </c>
      <c r="B73" t="str">
        <f>"9798881840211"</f>
        <v>9798881840211</v>
      </c>
      <c r="C73" t="str">
        <f>"9798881840211"</f>
        <v>9798881840211</v>
      </c>
      <c r="D73" t="str">
        <f>""</f>
        <v/>
      </c>
      <c r="F73" t="s">
        <v>333</v>
      </c>
      <c r="G73" t="s">
        <v>334</v>
      </c>
      <c r="H73" t="s">
        <v>335</v>
      </c>
      <c r="I73" t="s">
        <v>30</v>
      </c>
      <c r="J73" t="s">
        <v>336</v>
      </c>
      <c r="K73">
        <v>2006</v>
      </c>
      <c r="L73">
        <v>2025</v>
      </c>
      <c r="M73" t="s">
        <v>23</v>
      </c>
      <c r="N73" t="s">
        <v>23</v>
      </c>
      <c r="O73" t="s">
        <v>23</v>
      </c>
      <c r="P73" t="s">
        <v>23</v>
      </c>
      <c r="Q73" t="s">
        <v>23</v>
      </c>
      <c r="R73" t="s">
        <v>23</v>
      </c>
      <c r="S73" t="s">
        <v>23</v>
      </c>
      <c r="T73" t="s">
        <v>23</v>
      </c>
      <c r="U73" t="s">
        <v>337</v>
      </c>
      <c r="V73" t="s">
        <v>24</v>
      </c>
    </row>
    <row r="74" spans="1:22" x14ac:dyDescent="0.35">
      <c r="A74" t="s">
        <v>25</v>
      </c>
      <c r="B74" t="str">
        <f>"9798400605819"</f>
        <v>9798400605819</v>
      </c>
      <c r="C74" t="str">
        <f>"9798400605819"</f>
        <v>9798400605819</v>
      </c>
      <c r="D74" t="str">
        <f>"9781440837876"</f>
        <v>9781440837876</v>
      </c>
      <c r="F74" t="s">
        <v>338</v>
      </c>
      <c r="G74" t="s">
        <v>339</v>
      </c>
      <c r="H74" t="s">
        <v>130</v>
      </c>
      <c r="I74" t="s">
        <v>30</v>
      </c>
      <c r="J74" t="s">
        <v>340</v>
      </c>
      <c r="K74">
        <v>2019</v>
      </c>
      <c r="L74">
        <v>2026</v>
      </c>
      <c r="M74" t="s">
        <v>23</v>
      </c>
      <c r="N74" t="s">
        <v>23</v>
      </c>
      <c r="O74" t="s">
        <v>23</v>
      </c>
      <c r="P74" t="s">
        <v>23</v>
      </c>
      <c r="Q74" t="s">
        <v>23</v>
      </c>
      <c r="R74" t="s">
        <v>23</v>
      </c>
      <c r="S74" t="s">
        <v>23</v>
      </c>
      <c r="T74" t="s">
        <v>23</v>
      </c>
      <c r="U74" t="s">
        <v>341</v>
      </c>
      <c r="V74" t="s">
        <v>24</v>
      </c>
    </row>
    <row r="75" spans="1:22" x14ac:dyDescent="0.35">
      <c r="A75" t="s">
        <v>25</v>
      </c>
      <c r="B75" t="str">
        <f>"9798400607592"</f>
        <v>9798400607592</v>
      </c>
      <c r="C75" t="str">
        <f>"9798400607592"</f>
        <v>9798400607592</v>
      </c>
      <c r="D75" t="str">
        <f>"9781440862441"</f>
        <v>9781440862441</v>
      </c>
      <c r="E75" t="s">
        <v>342</v>
      </c>
      <c r="F75" t="s">
        <v>343</v>
      </c>
      <c r="G75" t="s">
        <v>344</v>
      </c>
      <c r="H75" t="s">
        <v>130</v>
      </c>
      <c r="I75" t="s">
        <v>30</v>
      </c>
      <c r="J75" t="s">
        <v>345</v>
      </c>
      <c r="K75">
        <v>2020</v>
      </c>
      <c r="L75">
        <v>2026</v>
      </c>
      <c r="M75" t="s">
        <v>23</v>
      </c>
      <c r="N75" t="s">
        <v>23</v>
      </c>
      <c r="O75" t="s">
        <v>23</v>
      </c>
      <c r="P75" t="s">
        <v>23</v>
      </c>
      <c r="Q75" t="s">
        <v>23</v>
      </c>
      <c r="R75" t="s">
        <v>23</v>
      </c>
      <c r="S75" t="s">
        <v>23</v>
      </c>
      <c r="T75" t="s">
        <v>23</v>
      </c>
      <c r="U75" t="s">
        <v>346</v>
      </c>
      <c r="V75" t="s">
        <v>24</v>
      </c>
    </row>
    <row r="76" spans="1:22" x14ac:dyDescent="0.35">
      <c r="A76" t="s">
        <v>25</v>
      </c>
      <c r="B76" t="str">
        <f>"9798400619427"</f>
        <v>9798400619427</v>
      </c>
      <c r="C76" t="str">
        <f>"9798400619427"</f>
        <v>9798400619427</v>
      </c>
      <c r="D76" t="str">
        <f>"9781573569767"</f>
        <v>9781573569767</v>
      </c>
      <c r="F76" t="s">
        <v>347</v>
      </c>
      <c r="G76" t="s">
        <v>348</v>
      </c>
      <c r="H76" t="s">
        <v>130</v>
      </c>
      <c r="I76" t="s">
        <v>30</v>
      </c>
      <c r="J76" t="s">
        <v>349</v>
      </c>
      <c r="K76">
        <v>2011</v>
      </c>
      <c r="L76">
        <v>2026</v>
      </c>
      <c r="M76" t="s">
        <v>23</v>
      </c>
      <c r="N76" t="s">
        <v>23</v>
      </c>
      <c r="O76" t="s">
        <v>23</v>
      </c>
      <c r="P76" t="s">
        <v>23</v>
      </c>
      <c r="Q76" t="s">
        <v>23</v>
      </c>
      <c r="R76" t="s">
        <v>23</v>
      </c>
      <c r="S76" t="s">
        <v>23</v>
      </c>
      <c r="T76" t="s">
        <v>23</v>
      </c>
      <c r="U76" t="s">
        <v>350</v>
      </c>
      <c r="V76" t="s">
        <v>24</v>
      </c>
    </row>
    <row r="77" spans="1:22" x14ac:dyDescent="0.35">
      <c r="A77" t="s">
        <v>25</v>
      </c>
      <c r="B77" t="str">
        <f>"9798400619755"</f>
        <v>9798400619755</v>
      </c>
      <c r="C77" t="str">
        <f>"9798400619755"</f>
        <v>9798400619755</v>
      </c>
      <c r="D77" t="str">
        <f>"9781440840074"</f>
        <v>9781440840074</v>
      </c>
      <c r="E77" t="s">
        <v>351</v>
      </c>
      <c r="F77" t="s">
        <v>352</v>
      </c>
      <c r="G77" t="s">
        <v>353</v>
      </c>
      <c r="H77" t="s">
        <v>130</v>
      </c>
      <c r="I77" t="s">
        <v>30</v>
      </c>
      <c r="J77" t="s">
        <v>354</v>
      </c>
      <c r="K77">
        <v>2018</v>
      </c>
      <c r="L77">
        <v>2026</v>
      </c>
      <c r="M77" t="s">
        <v>23</v>
      </c>
      <c r="N77" t="s">
        <v>23</v>
      </c>
      <c r="O77" t="s">
        <v>23</v>
      </c>
      <c r="P77" t="s">
        <v>23</v>
      </c>
      <c r="Q77" t="s">
        <v>23</v>
      </c>
      <c r="R77" t="s">
        <v>23</v>
      </c>
      <c r="S77" t="s">
        <v>23</v>
      </c>
      <c r="T77" t="s">
        <v>23</v>
      </c>
      <c r="U77" t="s">
        <v>355</v>
      </c>
      <c r="V77" t="s">
        <v>24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AAH Title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Denton</dc:creator>
  <cp:lastModifiedBy>Fabio Antonini</cp:lastModifiedBy>
  <dcterms:created xsi:type="dcterms:W3CDTF">2026-01-20T12:04:39Z</dcterms:created>
  <dcterms:modified xsi:type="dcterms:W3CDTF">2026-01-20T13:55:39Z</dcterms:modified>
</cp:coreProperties>
</file>