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I:\History Hub\Title lists\"/>
    </mc:Choice>
  </mc:AlternateContent>
  <xr:revisionPtr revIDLastSave="0" documentId="13_ncr:1_{7C8EDEE3-ED56-41CD-AC08-F275063F0861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HRL Title Lis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2" i="1" l="1"/>
  <c r="C2" i="1"/>
  <c r="D2" i="1"/>
  <c r="B3" i="1"/>
  <c r="C3" i="1"/>
  <c r="D3" i="1"/>
  <c r="B4" i="1"/>
  <c r="C4" i="1"/>
  <c r="D4" i="1"/>
  <c r="B5" i="1"/>
  <c r="C5" i="1"/>
  <c r="D5" i="1"/>
  <c r="B6" i="1"/>
  <c r="C6" i="1"/>
  <c r="D6" i="1"/>
  <c r="B7" i="1"/>
  <c r="C7" i="1"/>
  <c r="D7" i="1"/>
  <c r="B8" i="1"/>
  <c r="C8" i="1"/>
  <c r="D8" i="1"/>
  <c r="B9" i="1"/>
  <c r="C9" i="1"/>
  <c r="D9" i="1"/>
  <c r="B10" i="1"/>
  <c r="C10" i="1"/>
  <c r="D10" i="1"/>
  <c r="B11" i="1"/>
  <c r="C11" i="1"/>
  <c r="D11" i="1"/>
  <c r="B12" i="1"/>
  <c r="C12" i="1"/>
  <c r="D12" i="1"/>
  <c r="B13" i="1"/>
  <c r="C13" i="1"/>
  <c r="D13" i="1"/>
  <c r="B14" i="1"/>
  <c r="C14" i="1"/>
  <c r="D14" i="1"/>
  <c r="B15" i="1"/>
  <c r="C15" i="1"/>
  <c r="D15" i="1"/>
  <c r="B16" i="1"/>
  <c r="C16" i="1"/>
  <c r="D16" i="1"/>
  <c r="B17" i="1"/>
  <c r="C17" i="1"/>
  <c r="D17" i="1"/>
  <c r="B18" i="1"/>
  <c r="C18" i="1"/>
  <c r="D18" i="1"/>
  <c r="B19" i="1"/>
  <c r="C19" i="1"/>
  <c r="D19" i="1"/>
  <c r="B20" i="1"/>
  <c r="C20" i="1"/>
  <c r="D20" i="1"/>
  <c r="B21" i="1"/>
  <c r="C21" i="1"/>
  <c r="D21" i="1"/>
  <c r="B22" i="1"/>
  <c r="C22" i="1"/>
  <c r="D22" i="1"/>
  <c r="B23" i="1"/>
  <c r="C23" i="1"/>
  <c r="D23" i="1"/>
  <c r="B24" i="1"/>
  <c r="C24" i="1"/>
  <c r="D24" i="1"/>
  <c r="B25" i="1"/>
  <c r="C25" i="1"/>
  <c r="D25" i="1"/>
  <c r="B26" i="1"/>
  <c r="C26" i="1"/>
  <c r="D26" i="1"/>
  <c r="B27" i="1"/>
  <c r="C27" i="1"/>
  <c r="D27" i="1"/>
  <c r="B28" i="1"/>
  <c r="C28" i="1"/>
  <c r="D28" i="1"/>
  <c r="B29" i="1"/>
  <c r="C29" i="1"/>
  <c r="D29" i="1"/>
  <c r="B30" i="1"/>
  <c r="C30" i="1"/>
  <c r="D30" i="1"/>
  <c r="B31" i="1"/>
  <c r="C31" i="1"/>
  <c r="D31" i="1"/>
  <c r="B32" i="1"/>
  <c r="C32" i="1"/>
  <c r="D32" i="1"/>
  <c r="B33" i="1"/>
  <c r="C33" i="1"/>
  <c r="D33" i="1"/>
  <c r="B34" i="1"/>
  <c r="C34" i="1"/>
  <c r="D34" i="1"/>
  <c r="B35" i="1"/>
  <c r="C35" i="1"/>
  <c r="D35" i="1"/>
  <c r="B36" i="1"/>
  <c r="C36" i="1"/>
  <c r="D36" i="1"/>
  <c r="B37" i="1"/>
  <c r="C37" i="1"/>
  <c r="D37" i="1"/>
  <c r="B38" i="1"/>
  <c r="C38" i="1"/>
  <c r="D38" i="1"/>
  <c r="B39" i="1"/>
  <c r="C39" i="1"/>
  <c r="D39" i="1"/>
  <c r="B40" i="1"/>
  <c r="C40" i="1"/>
  <c r="D40" i="1"/>
  <c r="B41" i="1"/>
  <c r="C41" i="1"/>
  <c r="D41" i="1"/>
  <c r="B42" i="1"/>
  <c r="C42" i="1"/>
  <c r="D42" i="1"/>
  <c r="B43" i="1"/>
  <c r="C43" i="1"/>
  <c r="D43" i="1"/>
  <c r="B44" i="1"/>
  <c r="C44" i="1"/>
  <c r="D44" i="1"/>
  <c r="B45" i="1"/>
  <c r="C45" i="1"/>
  <c r="D45" i="1"/>
  <c r="B46" i="1"/>
  <c r="C46" i="1"/>
  <c r="D46" i="1"/>
  <c r="B47" i="1"/>
  <c r="C47" i="1"/>
  <c r="D47" i="1"/>
  <c r="B48" i="1"/>
  <c r="C48" i="1"/>
  <c r="D48" i="1"/>
  <c r="B49" i="1"/>
  <c r="C49" i="1"/>
  <c r="D49" i="1"/>
  <c r="B50" i="1"/>
  <c r="C50" i="1"/>
  <c r="D50" i="1"/>
  <c r="B51" i="1"/>
  <c r="C51" i="1"/>
  <c r="D51" i="1"/>
  <c r="B52" i="1"/>
  <c r="C52" i="1"/>
  <c r="D52" i="1"/>
  <c r="B53" i="1"/>
  <c r="C53" i="1"/>
  <c r="D53" i="1"/>
  <c r="B54" i="1"/>
  <c r="C54" i="1"/>
  <c r="D54" i="1"/>
  <c r="B55" i="1"/>
  <c r="C55" i="1"/>
  <c r="D55" i="1"/>
  <c r="B56" i="1"/>
  <c r="C56" i="1"/>
  <c r="D56" i="1"/>
  <c r="B57" i="1"/>
  <c r="C57" i="1"/>
  <c r="D57" i="1"/>
  <c r="B58" i="1"/>
  <c r="C58" i="1"/>
  <c r="D58" i="1"/>
  <c r="B59" i="1"/>
  <c r="C59" i="1"/>
  <c r="D59" i="1"/>
  <c r="B60" i="1"/>
  <c r="C60" i="1"/>
  <c r="D60" i="1"/>
  <c r="B61" i="1"/>
  <c r="C61" i="1"/>
  <c r="D61" i="1"/>
  <c r="B62" i="1"/>
  <c r="C62" i="1"/>
  <c r="D62" i="1"/>
  <c r="B63" i="1"/>
  <c r="C63" i="1"/>
  <c r="D63" i="1"/>
  <c r="B64" i="1"/>
  <c r="C64" i="1"/>
  <c r="D64" i="1"/>
  <c r="B65" i="1"/>
  <c r="C65" i="1"/>
  <c r="D65" i="1"/>
  <c r="B66" i="1"/>
  <c r="C66" i="1"/>
  <c r="D66" i="1"/>
  <c r="B67" i="1"/>
  <c r="C67" i="1"/>
  <c r="D67" i="1"/>
</calcChain>
</file>

<file path=xl/sharedStrings.xml><?xml version="1.0" encoding="utf-8"?>
<sst xmlns="http://schemas.openxmlformats.org/spreadsheetml/2006/main" count="1139" uniqueCount="306">
  <si>
    <t>Collection</t>
  </si>
  <si>
    <t>Online ISBN</t>
  </si>
  <si>
    <t>Print ISBN</t>
  </si>
  <si>
    <t>Ebook ISBN</t>
  </si>
  <si>
    <t>Volume/Series Title</t>
  </si>
  <si>
    <t>Title</t>
  </si>
  <si>
    <t>Contributors</t>
  </si>
  <si>
    <t>Publisher</t>
  </si>
  <si>
    <t>Content Type</t>
  </si>
  <si>
    <t>DOI</t>
  </si>
  <si>
    <t>Print Pub Date</t>
  </si>
  <si>
    <t>Online Pub Date</t>
  </si>
  <si>
    <t>US</t>
  </si>
  <si>
    <t>Canada</t>
  </si>
  <si>
    <t>Americas</t>
  </si>
  <si>
    <t>UK</t>
  </si>
  <si>
    <t>Europe</t>
  </si>
  <si>
    <t>Africa</t>
  </si>
  <si>
    <t>Asia</t>
  </si>
  <si>
    <t>Oceania</t>
  </si>
  <si>
    <t>URL</t>
  </si>
  <si>
    <t>Open Access</t>
  </si>
  <si>
    <t>Bloomsbury Academic</t>
  </si>
  <si>
    <t>reference</t>
  </si>
  <si>
    <t>Yes</t>
  </si>
  <si>
    <t>No</t>
  </si>
  <si>
    <t>ABC-CLIO</t>
  </si>
  <si>
    <t>Greenwood</t>
  </si>
  <si>
    <t>Praeger</t>
  </si>
  <si>
    <t>Rowman &amp; Littlefield Publishers</t>
  </si>
  <si>
    <t>Scarecrow Press</t>
  </si>
  <si>
    <t>African History Reference Library</t>
  </si>
  <si>
    <t>Understanding Modern Nations</t>
  </si>
  <si>
    <t xml:space="preserve">Modern Nigeria </t>
  </si>
  <si>
    <t>Alex Asakitikpi and Aretha Asakitikpi</t>
  </si>
  <si>
    <t>10.5040/9798216172109</t>
  </si>
  <si>
    <t>https://doi.org/10.5040/9798216172109?locatt=label:secondary_bloomsburyHistoryHub</t>
  </si>
  <si>
    <t>Historical Dictionaries of Africa</t>
  </si>
  <si>
    <t>Historical Dictionary of Tanzania 2nd Edition</t>
  </si>
  <si>
    <t>Thomas Ofcansky and Rodger Yeager</t>
  </si>
  <si>
    <t>Scarecrow Press, Inc.</t>
  </si>
  <si>
    <t>10.5040/9798216202110</t>
  </si>
  <si>
    <t>https://doi.org/10.5040/9798216202110?locatt=label:secondary_bloomsburyHistoryHub</t>
  </si>
  <si>
    <t>Historical Dictionary of Swaziland 2nd Edition</t>
  </si>
  <si>
    <t>Alan Booth</t>
  </si>
  <si>
    <t>10.5040/9798216202127</t>
  </si>
  <si>
    <t>https://doi.org/10.5040/9798216202127?locatt=label:secondary_bloomsburyHistoryHub</t>
  </si>
  <si>
    <t>Historical Dictionary of Equatorial Guinea 3rd Edition</t>
  </si>
  <si>
    <t>Max Liniger-Goumaz</t>
  </si>
  <si>
    <t>10.5040/9798216202134</t>
  </si>
  <si>
    <t>https://doi.org/10.5040/9798216202134?locatt=label:secondary_bloomsburyHistoryHub</t>
  </si>
  <si>
    <t xml:space="preserve">Historical Dictionary of Djibouti </t>
  </si>
  <si>
    <t>Daoud Alwan and Yohanis Mibrathu</t>
  </si>
  <si>
    <t>10.5040/9798216202141</t>
  </si>
  <si>
    <t>https://doi.org/10.5040/9798216202141?locatt=label:secondary_bloomsburyHistoryHub</t>
  </si>
  <si>
    <t>Historical Dictionary of Liberia 2nd Edition</t>
  </si>
  <si>
    <t xml:space="preserve"> Dunn, Amos Beyan and Carl Burrowes</t>
  </si>
  <si>
    <t>10.5040/9798216202158</t>
  </si>
  <si>
    <t>https://doi.org/10.5040/9798216202158?locatt=label:secondary_bloomsburyHistoryHub</t>
  </si>
  <si>
    <t>Historical Dictionary of Zimbabwe 3rd Edition</t>
  </si>
  <si>
    <t>Steven Rubert and  Rasmussen</t>
  </si>
  <si>
    <t>10.5040/9798216202165</t>
  </si>
  <si>
    <t>https://doi.org/10.5040/9798216202165?locatt=label:secondary_bloomsburyHistoryHub</t>
  </si>
  <si>
    <t>Historical Dictionaries of Ancient Civilizations and Historical Eras</t>
  </si>
  <si>
    <t xml:space="preserve">Historical Dictionary of Pre-Colonial Africa </t>
  </si>
  <si>
    <t>Robert Collins</t>
  </si>
  <si>
    <t>10.5040/9798216202172</t>
  </si>
  <si>
    <t>https://doi.org/10.5040/9798216202172?locatt=label:secondary_bloomsburyHistoryHub</t>
  </si>
  <si>
    <t>Historical Dictionaries of International Organizations</t>
  </si>
  <si>
    <t>Historical Dictionary of International Organizations in Sub-Saharan Africa 2nd Edition</t>
  </si>
  <si>
    <t>Terry Ways and Mark DeLancy</t>
  </si>
  <si>
    <t>10.5040/9798216202189</t>
  </si>
  <si>
    <t>https://doi.org/10.5040/9798216202189?locatt=label:secondary_bloomsburyHistoryHub</t>
  </si>
  <si>
    <t xml:space="preserve">Historical Dictionary of Somalia </t>
  </si>
  <si>
    <t>Mohamed Mukhtar</t>
  </si>
  <si>
    <t>Scarecrow press</t>
  </si>
  <si>
    <t>10.5040/9798216202196</t>
  </si>
  <si>
    <t>https://doi.org/10.5040/9798216202196?locatt=label:secondary_bloomsburyHistoryHub</t>
  </si>
  <si>
    <t xml:space="preserve">Historical Dictionary of Ancient and Medieval Nubia </t>
  </si>
  <si>
    <t>Richard Lobban</t>
  </si>
  <si>
    <t>10.5040/9798216202202</t>
  </si>
  <si>
    <t>https://doi.org/10.5040/9798216202202?locatt=label:secondary_bloomsburyHistoryHub</t>
  </si>
  <si>
    <t>Historical Dictionary of Madagascar 2nd Edition</t>
  </si>
  <si>
    <t>Philip Allen and Maureen Covell</t>
  </si>
  <si>
    <t>Rowman &amp; Littlefield Publishers.</t>
  </si>
  <si>
    <t>10.5040/9798216202332</t>
  </si>
  <si>
    <t>https://doi.org/10.5040/9798216202332?locatt=label:secondary_bloomsburyHistoryHub</t>
  </si>
  <si>
    <t>Historical Dictionary of Western Sahara 3rd Edition</t>
  </si>
  <si>
    <t>Anthony Pazzanita</t>
  </si>
  <si>
    <t>10.5040/9798216202448</t>
  </si>
  <si>
    <t>https://doi.org/10.5040/9798216202448?locatt=label:secondary_bloomsburyHistoryHub</t>
  </si>
  <si>
    <t xml:space="preserve">Historical Dictionary of Sierra Leone </t>
  </si>
  <si>
    <t xml:space="preserve"> Fyle</t>
  </si>
  <si>
    <t>10.5040/9798216202462</t>
  </si>
  <si>
    <t>https://doi.org/10.5040/9798216202462?locatt=label:secondary_bloomsburyHistoryHub</t>
  </si>
  <si>
    <t>Historical Dictionary of Burundi 3rd Edition</t>
  </si>
  <si>
    <t>Ellen Eggers</t>
  </si>
  <si>
    <t>10.5040/9798216202479</t>
  </si>
  <si>
    <t>https://doi.org/10.5040/9798216202479?locatt=label:secondary_bloomsburyHistoryHub</t>
  </si>
  <si>
    <t>Historical Dictionary of the Republic of Cape Verde 4th Edition</t>
  </si>
  <si>
    <t>Richard Lobban and Paul Saucier</t>
  </si>
  <si>
    <t>10.5040/9798216202493</t>
  </si>
  <si>
    <t>https://doi.org/10.5040/9798216202493?locatt=label:secondary_bloomsburyHistoryHub</t>
  </si>
  <si>
    <t>Historical Dictionaries of War, Revolution, and Civil Unrest</t>
  </si>
  <si>
    <t>Historical Dictionary of Civil Wars in Africa 2nd Edition</t>
  </si>
  <si>
    <t>Guy Arnold</t>
  </si>
  <si>
    <t>10.5040/9798216202509</t>
  </si>
  <si>
    <t>https://doi.org/10.5040/9798216202509?locatt=label:secondary_bloomsburyHistoryHub</t>
  </si>
  <si>
    <t>Historical Dictionary of Mali 4th Edition</t>
  </si>
  <si>
    <t>Pascal Imperato and Gavin Imperato</t>
  </si>
  <si>
    <t>10.5040/9798216202516</t>
  </si>
  <si>
    <t>https://doi.org/10.5040/9798216202516?locatt=label:secondary_bloomsburyHistoryHub</t>
  </si>
  <si>
    <t xml:space="preserve">Historical Dictionary of Mauritania </t>
  </si>
  <si>
    <t>10.5040/9798216202547</t>
  </si>
  <si>
    <t>https://doi.org/10.5040/9798216202547?locatt=label:secondary_bloomsburyHistoryHub</t>
  </si>
  <si>
    <t>Historical Dictionaries of Diplomacy and Foreign Relations</t>
  </si>
  <si>
    <t xml:space="preserve">Historical Dictionary of United States-Africa Relations </t>
  </si>
  <si>
    <t>Robert Waters</t>
  </si>
  <si>
    <t>10.5040/9798216202554</t>
  </si>
  <si>
    <t>https://doi.org/10.5040/9798216202554?locatt=label:secondary_bloomsburyHistoryHub</t>
  </si>
  <si>
    <t>Historical Dictionary of Malawi 4th Edition</t>
  </si>
  <si>
    <t>Owen Kalinga</t>
  </si>
  <si>
    <t>10.5040/9798216202714</t>
  </si>
  <si>
    <t>https://doi.org/10.5040/9798216202714?locatt=label:secondary_bloomsburyHistoryHub</t>
  </si>
  <si>
    <t>Historical Dictionary of Republic of the Congo 4th Edition</t>
  </si>
  <si>
    <t>John Clark and Samuel Decalo</t>
  </si>
  <si>
    <t>10.5040/9798216202738</t>
  </si>
  <si>
    <t>https://doi.org/10.5040/9798216202738?locatt=label:secondary_bloomsburyHistoryHub</t>
  </si>
  <si>
    <t>Historical Dictionary of Namibia 2nd Edition</t>
  </si>
  <si>
    <t>Victor Tonchi, William Lindeke and John Grotpeter</t>
  </si>
  <si>
    <t>10.5040/9798216202745</t>
  </si>
  <si>
    <t>https://doi.org/10.5040/9798216202745?locatt=label:secondary_bloomsburyHistoryHub</t>
  </si>
  <si>
    <t>Historical Dictionary of Benin 4th Edition</t>
  </si>
  <si>
    <t>Mathurin Houngnikpo and Samuel Decalo</t>
  </si>
  <si>
    <t>10.5040/9798216202752</t>
  </si>
  <si>
    <t>https://doi.org/10.5040/9798216202752?locatt=label:secondary_bloomsburyHistoryHub</t>
  </si>
  <si>
    <t>Historical Dictionary of Burkina Faso 3rd Edition</t>
  </si>
  <si>
    <t>Lawrence Rupley, Lamissa Bangali and Boureima Diamitani</t>
  </si>
  <si>
    <t>10.5040/9798216202769</t>
  </si>
  <si>
    <t>https://doi.org/10.5040/9798216202769?locatt=label:secondary_bloomsburyHistoryHub</t>
  </si>
  <si>
    <t>Historical Dictionary of the Sudan 4th Edition</t>
  </si>
  <si>
    <t>Robert Kramer, Richard Lobban and Carolyn Fluehr-Lobban</t>
  </si>
  <si>
    <t>10.5040/9798216202776</t>
  </si>
  <si>
    <t>https://doi.org/10.5040/9798216202776?locatt=label:secondary_bloomsburyHistoryHub</t>
  </si>
  <si>
    <t>Historical Dictionary of Ethiopia 2nd Edition</t>
  </si>
  <si>
    <t>David Shinn and Thomas Ofcansky</t>
  </si>
  <si>
    <t>10.5040/9798216202783</t>
  </si>
  <si>
    <t>https://doi.org/10.5040/9798216202783?locatt=label:secondary_bloomsburyHistoryHub</t>
  </si>
  <si>
    <t>Historical Dictionary of the Republic of Guinea-Bissau 4th Edition</t>
  </si>
  <si>
    <t>Peter Mendy and Richard Lobban</t>
  </si>
  <si>
    <t>10.5040/9798216207344</t>
  </si>
  <si>
    <t>https://doi.org/10.5040/9798216207344?locatt=label:secondary_bloomsburyHistoryHub</t>
  </si>
  <si>
    <t>Historical Dictionary of Guinea 5th Edition</t>
  </si>
  <si>
    <t>Mohamed Camara, Thomas O'Toole and Janice Baker</t>
  </si>
  <si>
    <t>10.5040/9798216219064</t>
  </si>
  <si>
    <t>https://doi.org/10.5040/9798216219064?locatt=label:secondary_bloomsburyHistoryHub</t>
  </si>
  <si>
    <t>Historical Dictionary of Ghana 4th Edition</t>
  </si>
  <si>
    <t>David Owusu-Ansah</t>
  </si>
  <si>
    <t>10.5040/9798216219279</t>
  </si>
  <si>
    <t>https://doi.org/10.5040/9798216219279?locatt=label:secondary_bloomsburyHistoryHub</t>
  </si>
  <si>
    <t>Historical Dictionary of Libya 5th Edition</t>
  </si>
  <si>
    <t>Ronald John</t>
  </si>
  <si>
    <t>10.5040/9798216219286</t>
  </si>
  <si>
    <t>https://doi.org/10.5040/9798216219286?locatt=label:secondary_bloomsburyHistoryHub</t>
  </si>
  <si>
    <t>Historical Dictionary of Kenya 3rd Edition</t>
  </si>
  <si>
    <t>Robert Maxon and Thomas Ofcansky</t>
  </si>
  <si>
    <t>10.5040/9798216219293</t>
  </si>
  <si>
    <t>https://doi.org/10.5040/9798216219293?locatt=label:secondary_bloomsburyHistoryHub</t>
  </si>
  <si>
    <t>Historical Dictionary of Algeria 4th Edition</t>
  </si>
  <si>
    <t>Phillip Naylor</t>
  </si>
  <si>
    <t>10.5040/9798216219309</t>
  </si>
  <si>
    <t>https://doi.org/10.5040/9798216219309?locatt=label:secondary_bloomsburyHistoryHub</t>
  </si>
  <si>
    <t>Historical Dictionary of Rwanda 2nd Edition</t>
  </si>
  <si>
    <t>Aimable Twagilimana</t>
  </si>
  <si>
    <t>10.5040/9798216219316</t>
  </si>
  <si>
    <t>https://doi.org/10.5040/9798216219316?locatt=label:secondary_bloomsburyHistoryHub</t>
  </si>
  <si>
    <t>Historical Dictionary of Cote d'Ivoire (The Ivory Coast) 3rd Edition</t>
  </si>
  <si>
    <t>Cyril Daddieh</t>
  </si>
  <si>
    <t>10.5040/9798216219323</t>
  </si>
  <si>
    <t>https://doi.org/10.5040/9798216219323?locatt=label:secondary_bloomsburyHistoryHub</t>
  </si>
  <si>
    <t>Historical Dictionaries of Women in the World</t>
  </si>
  <si>
    <t>Historical Dictionary of Women in Sub-Saharan Africa 2nd Edition</t>
  </si>
  <si>
    <t>Kathleen Sheldon</t>
  </si>
  <si>
    <t>10.5040/9798216219330</t>
  </si>
  <si>
    <t>https://doi.org/10.5040/9798216219330?locatt=label:secondary_bloomsburyHistoryHub</t>
  </si>
  <si>
    <t xml:space="preserve">Historical Dictionary of the Central African Republic </t>
  </si>
  <si>
    <t>Richard Bradshaw and Juan Fandos-Rius</t>
  </si>
  <si>
    <t>10.5040/9798216219347</t>
  </si>
  <si>
    <t>https://doi.org/10.5040/9798216219347?locatt=label:secondary_bloomsburyHistoryHub</t>
  </si>
  <si>
    <t>Historical Dictionary of The Gambia 5th Edition</t>
  </si>
  <si>
    <t>David Perfect</t>
  </si>
  <si>
    <t>10.5040/9798216219354</t>
  </si>
  <si>
    <t>https://doi.org/10.5040/9798216219354?locatt=label:secondary_bloomsburyHistoryHub</t>
  </si>
  <si>
    <t>Historical Dictionary of Morocco 3rd Edition</t>
  </si>
  <si>
    <t>Aomar Boum and Thomas Park</t>
  </si>
  <si>
    <t>10.5040/9798216219361</t>
  </si>
  <si>
    <t>https://doi.org/10.5040/9798216219361?locatt=label:secondary_bloomsburyHistoryHub</t>
  </si>
  <si>
    <t>Historical Dictionary of Tunisia 3rd Edition</t>
  </si>
  <si>
    <t>Kenneth Perkins</t>
  </si>
  <si>
    <t>10.5040/9798216219385</t>
  </si>
  <si>
    <t>https://doi.org/10.5040/9798216219385?locatt=label:secondary_bloomsburyHistoryHub</t>
  </si>
  <si>
    <t>Historical Dictionary of the Democratic Republic of the Congo 4th Edition</t>
  </si>
  <si>
    <t>Emizet Kisangani</t>
  </si>
  <si>
    <t>10.5040/9798216219408</t>
  </si>
  <si>
    <t>https://doi.org/10.5040/9798216219408?locatt=label:secondary_bloomsburyHistoryHub</t>
  </si>
  <si>
    <t>Historical Dictionaries of Peoples and Cultures</t>
  </si>
  <si>
    <t>Historical Dictionary of the Berbers (Imazighen) 2nd Edition</t>
  </si>
  <si>
    <t>Hsain Ilahiane</t>
  </si>
  <si>
    <t>10.5040/9798216219415</t>
  </si>
  <si>
    <t>https://doi.org/10.5040/9798216219415?locatt=label:secondary_bloomsburyHistoryHub</t>
  </si>
  <si>
    <t>Historical Dictionary of Gabon 4th Edition</t>
  </si>
  <si>
    <t>Douglas Yates</t>
  </si>
  <si>
    <t>10.5040/9798216219439</t>
  </si>
  <si>
    <t>https://doi.org/10.5040/9798216219439?locatt=label:secondary_bloomsburyHistoryHub</t>
  </si>
  <si>
    <t>Historical Dictionary of Angola 3rd Edition</t>
  </si>
  <si>
    <t xml:space="preserve"> James</t>
  </si>
  <si>
    <t>10.5040/9798216219446</t>
  </si>
  <si>
    <t>https://doi.org/10.5040/9798216219446?locatt=label:secondary_bloomsburyHistoryHub</t>
  </si>
  <si>
    <t>Historical Dictionary of Botswana 5th Edition</t>
  </si>
  <si>
    <t>Barry Morton and Jeff Ramsay</t>
  </si>
  <si>
    <t>10.5040/9798216270157</t>
  </si>
  <si>
    <t>https://doi.org/10.5040/9798216270157?locatt=label:secondary_bloomsburyHistoryHub</t>
  </si>
  <si>
    <t>Historical Dictionary of Nigeria 2nd Edition</t>
  </si>
  <si>
    <t>Toyin Falola, Ann Genova and Matthew Heaton</t>
  </si>
  <si>
    <t>10.5040/9798216270164</t>
  </si>
  <si>
    <t>https://doi.org/10.5040/9798216270164?locatt=label:secondary_bloomsburyHistoryHub</t>
  </si>
  <si>
    <t>Historical Dictionary of Chad 4th Edition</t>
  </si>
  <si>
    <t>Mario Azevedo and Samuel Decalo</t>
  </si>
  <si>
    <t>10.5040/9798216270171</t>
  </si>
  <si>
    <t>https://doi.org/10.5040/9798216270171?locatt=label:secondary_bloomsburyHistoryHub</t>
  </si>
  <si>
    <t xml:space="preserve">Historical Dictionary of Mozambique </t>
  </si>
  <si>
    <t>Colin Darch</t>
  </si>
  <si>
    <t>10.5040/9798216270195</t>
  </si>
  <si>
    <t>https://doi.org/10.5040/9798216270195?locatt=label:secondary_bloomsburyHistoryHub</t>
  </si>
  <si>
    <t>Historical Dictionary of the Republic of Cameroon 4th Edition</t>
  </si>
  <si>
    <t>Mark DeLancey, Mark Delancey and Rebecca Mbuh</t>
  </si>
  <si>
    <t>10.5040/9798216270201</t>
  </si>
  <si>
    <t>https://doi.org/10.5040/9798216270201?locatt=label:secondary_bloomsburyHistoryHub</t>
  </si>
  <si>
    <t>Historical Dictionary of Eritrea 3rd Edition</t>
  </si>
  <si>
    <t>Dan Connell</t>
  </si>
  <si>
    <t>10.5040/9798216270218</t>
  </si>
  <si>
    <t>https://doi.org/10.5040/9798216270218?locatt=label:secondary_bloomsburyHistoryHub</t>
  </si>
  <si>
    <t>Historical Dictionary of South Africa 3rd Edition</t>
  </si>
  <si>
    <t>Christopher Saunders and Peter Limb</t>
  </si>
  <si>
    <t>10.5040/9798216270249</t>
  </si>
  <si>
    <t>https://doi.org/10.5040/9798216270249?locatt=label:secondary_bloomsburyHistoryHub</t>
  </si>
  <si>
    <t>Historical Dictionary of Togo 4th Edition</t>
  </si>
  <si>
    <t>Jennifer Seely and Samuel Decalo</t>
  </si>
  <si>
    <t>10.5040/9798216270256</t>
  </si>
  <si>
    <t>https://doi.org/10.5040/9798216270256?locatt=label:secondary_bloomsburyHistoryHub</t>
  </si>
  <si>
    <t>Historical Dictionary of Niger 5th Edition</t>
  </si>
  <si>
    <t>Rahmane Idrissa</t>
  </si>
  <si>
    <t>10.5040/9798216270263</t>
  </si>
  <si>
    <t>https://doi.org/10.5040/9798216270263?locatt=label:secondary_bloomsburyHistoryHub</t>
  </si>
  <si>
    <t>Historical Dictionary of Uganda 2nd Edition</t>
  </si>
  <si>
    <t>Joseph Kasule</t>
  </si>
  <si>
    <t>10.5040/9798216270270</t>
  </si>
  <si>
    <t>https://doi.org/10.5040/9798216270270?locatt=label:secondary_bloomsburyHistoryHub</t>
  </si>
  <si>
    <t>Historical Dictionary of Egypt 5th Edition</t>
  </si>
  <si>
    <t>Arthur Goldschmidt</t>
  </si>
  <si>
    <t>10.5040/9798216270294</t>
  </si>
  <si>
    <t>https://doi.org/10.5040/9798216270294?locatt=label:secondary_bloomsburyHistoryHub</t>
  </si>
  <si>
    <t>Historical Dictionary of Zambia 4th Edition</t>
  </si>
  <si>
    <t>Bizeck Phiri and Thokozile Shaba</t>
  </si>
  <si>
    <t>10.5040/9798216270300</t>
  </si>
  <si>
    <t>https://doi.org/10.5040/9798216270300?locatt=label:secondary_bloomsburyHistoryHub</t>
  </si>
  <si>
    <t>Historical Dictionary of Lesotho 3rd Edition</t>
  </si>
  <si>
    <t>John Aerni-Flessner, Charles Fogelman and Nthabiseng Mokoena-Mokhali</t>
  </si>
  <si>
    <t>10.5040/9798216270324</t>
  </si>
  <si>
    <t>https://doi.org/10.5040/9798216270324?locatt=label:secondary_bloomsburyHistoryHub</t>
  </si>
  <si>
    <t xml:space="preserve">Africa </t>
  </si>
  <si>
    <t>Toyin Falola and Daniel Jean-Jacques (editors)</t>
  </si>
  <si>
    <t>10.5040/9798216955665</t>
  </si>
  <si>
    <t>https://doi.org/10.5040/9798216955665?locatt=label:secondary_bloomsburyHistoryHub</t>
  </si>
  <si>
    <t xml:space="preserve">African Kingdoms </t>
  </si>
  <si>
    <t>Saheed Aderinto (editor)</t>
  </si>
  <si>
    <t>10.5040/9798400608148</t>
  </si>
  <si>
    <t>https://doi.org/10.5040/9798400608148?locatt=label:secondary_bloomsburyHistoryHub</t>
  </si>
  <si>
    <t>The Greenwood Histories of the Modern Nations</t>
  </si>
  <si>
    <t xml:space="preserve">The History of Libya </t>
  </si>
  <si>
    <t>Bukola Oyeniyi, Frank Thackeray and John Findling (editors)</t>
  </si>
  <si>
    <t>10.5040/9798400665011</t>
  </si>
  <si>
    <t>https://doi.org/10.5040/9798400665011?locatt=label:secondary_bloomsburyHistoryHub</t>
  </si>
  <si>
    <t>Daily Life through History</t>
  </si>
  <si>
    <t xml:space="preserve">Daily Life in Postcolonial Africa </t>
  </si>
  <si>
    <t>Toyin Falola</t>
  </si>
  <si>
    <t>10.5040/9798765130117</t>
  </si>
  <si>
    <t>https://doi.org/10.5040/9798765130117?locatt=label:secondary_bloomsburyHistoryHub</t>
  </si>
  <si>
    <t xml:space="preserve">Historical Dictionary of South Sudan </t>
  </si>
  <si>
    <t>Douglas Johnson, Kuyok Kuyok and Nicki Kindersley</t>
  </si>
  <si>
    <t>Rowman … Littlefield Publishers</t>
  </si>
  <si>
    <t>10.5040/9798881843946</t>
  </si>
  <si>
    <t>https://doi.org/10.5040/9798881843946?locatt=label:secondary_bloomsburyHistoryHub</t>
  </si>
  <si>
    <t>10.5040/9798216955658</t>
  </si>
  <si>
    <t>https://doi.org/10.5040/9798216955658?locatt=label:secondary_bloomsburyHistoryHub</t>
  </si>
  <si>
    <t>10.5040/9798216955672</t>
  </si>
  <si>
    <t>https://doi.org/10.5040/9798216955672?locatt=label:secondary_bloomsburyHistoryHub</t>
  </si>
  <si>
    <t xml:space="preserve">Encyclopedia of African Colonial Conflicts </t>
  </si>
  <si>
    <t>Timothy Stapleton (editor)</t>
  </si>
  <si>
    <t>10.5040/9798400608063</t>
  </si>
  <si>
    <t>https://doi.org/10.5040/9798400608063?locatt=label:secondary_bloomsburyHistoryHub</t>
  </si>
  <si>
    <t>Praeger Security International</t>
  </si>
  <si>
    <t xml:space="preserve">African Foreign Policy and Diplomacy from Antiquity to the 21st Century </t>
  </si>
  <si>
    <t>Daniel Don Nanjira</t>
  </si>
  <si>
    <t>10.5040/9798400608117</t>
  </si>
  <si>
    <t>https://doi.org/10.5040/9798400608117?locatt=label:secondary_bloomsburyHistoryHub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</si>
</sst>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206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0" fontId="13" fillId="33" borderId="0" xfId="0" applyFont="1" applyFill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67"/>
  <sheetViews>
    <sheetView tabSelected="1" zoomScale="80" zoomScaleNormal="80" workbookViewId="0"/>
  </sheetViews>
  <sheetFormatPr defaultRowHeight="14.5" x14ac:dyDescent="0.35"/>
  <cols>
    <col min="1" max="1" width="32" bestFit="1" customWidth="1"/>
    <col min="2" max="2" width="17.6328125" bestFit="1" customWidth="1"/>
    <col min="3" max="4" width="14.54296875" bestFit="1" customWidth="1"/>
    <col min="5" max="5" width="29.36328125" customWidth="1"/>
    <col min="6" max="7" width="69.36328125" customWidth="1"/>
    <col min="8" max="8" width="25.1796875" customWidth="1"/>
    <col min="9" max="9" width="13.36328125" bestFit="1" customWidth="1"/>
    <col min="10" max="10" width="28.453125" bestFit="1" customWidth="1"/>
    <col min="21" max="21" width="91.08984375" bestFit="1" customWidth="1"/>
  </cols>
  <sheetData>
    <row r="1" spans="1:22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</row>
    <row r="2" spans="1:22" x14ac:dyDescent="0.35">
      <c r="A2" t="s">
        <v>31</v>
      </c>
      <c r="B2" t="str">
        <f>"9798216172109"</f>
        <v>9798216172109</v>
      </c>
      <c r="C2" t="str">
        <f>"9798216172109"</f>
        <v>9798216172109</v>
      </c>
      <c r="D2" t="str">
        <f>"9798216172093"</f>
        <v>9798216172093</v>
      </c>
      <c r="E2" t="s">
        <v>32</v>
      </c>
      <c r="F2" t="s">
        <v>33</v>
      </c>
      <c r="G2" t="s">
        <v>34</v>
      </c>
      <c r="H2" t="s">
        <v>22</v>
      </c>
      <c r="I2" t="s">
        <v>23</v>
      </c>
      <c r="J2" t="s">
        <v>35</v>
      </c>
      <c r="K2">
        <v>2024</v>
      </c>
      <c r="L2">
        <v>2025</v>
      </c>
      <c r="M2" t="s">
        <v>24</v>
      </c>
      <c r="N2" t="s">
        <v>24</v>
      </c>
      <c r="O2" t="s">
        <v>24</v>
      </c>
      <c r="P2" t="s">
        <v>24</v>
      </c>
      <c r="Q2" t="s">
        <v>24</v>
      </c>
      <c r="R2" t="s">
        <v>24</v>
      </c>
      <c r="S2" t="s">
        <v>24</v>
      </c>
      <c r="T2" t="s">
        <v>24</v>
      </c>
      <c r="U2" t="s">
        <v>36</v>
      </c>
      <c r="V2" t="s">
        <v>25</v>
      </c>
    </row>
    <row r="3" spans="1:22" x14ac:dyDescent="0.35">
      <c r="A3" t="s">
        <v>31</v>
      </c>
      <c r="B3" t="str">
        <f>"9798216202110"</f>
        <v>9798216202110</v>
      </c>
      <c r="C3" t="str">
        <f>"9798216202110"</f>
        <v>9798216202110</v>
      </c>
      <c r="D3" t="str">
        <f>"9780585104638"</f>
        <v>9780585104638</v>
      </c>
      <c r="E3" t="s">
        <v>37</v>
      </c>
      <c r="F3" t="s">
        <v>38</v>
      </c>
      <c r="G3" t="s">
        <v>39</v>
      </c>
      <c r="H3" t="s">
        <v>40</v>
      </c>
      <c r="I3" t="s">
        <v>23</v>
      </c>
      <c r="J3" t="s">
        <v>41</v>
      </c>
      <c r="K3">
        <v>1997</v>
      </c>
      <c r="L3">
        <v>2025</v>
      </c>
      <c r="M3" t="s">
        <v>24</v>
      </c>
      <c r="N3" t="s">
        <v>24</v>
      </c>
      <c r="O3" t="s">
        <v>24</v>
      </c>
      <c r="P3" t="s">
        <v>24</v>
      </c>
      <c r="Q3" t="s">
        <v>24</v>
      </c>
      <c r="R3" t="s">
        <v>24</v>
      </c>
      <c r="S3" t="s">
        <v>24</v>
      </c>
      <c r="T3" t="s">
        <v>24</v>
      </c>
      <c r="U3" t="s">
        <v>42</v>
      </c>
      <c r="V3" t="s">
        <v>25</v>
      </c>
    </row>
    <row r="4" spans="1:22" x14ac:dyDescent="0.35">
      <c r="A4" t="s">
        <v>31</v>
      </c>
      <c r="B4" t="str">
        <f>"9798216202127"</f>
        <v>9798216202127</v>
      </c>
      <c r="C4" t="str">
        <f>"9798216202127"</f>
        <v>9798216202127</v>
      </c>
      <c r="D4" t="str">
        <f>"9781461716457"</f>
        <v>9781461716457</v>
      </c>
      <c r="E4" t="s">
        <v>37</v>
      </c>
      <c r="F4" t="s">
        <v>43</v>
      </c>
      <c r="G4" t="s">
        <v>44</v>
      </c>
      <c r="H4" t="s">
        <v>30</v>
      </c>
      <c r="I4" t="s">
        <v>23</v>
      </c>
      <c r="J4" t="s">
        <v>45</v>
      </c>
      <c r="K4">
        <v>2000</v>
      </c>
      <c r="L4">
        <v>2025</v>
      </c>
      <c r="M4" t="s">
        <v>24</v>
      </c>
      <c r="N4" t="s">
        <v>24</v>
      </c>
      <c r="O4" t="s">
        <v>24</v>
      </c>
      <c r="P4" t="s">
        <v>24</v>
      </c>
      <c r="Q4" t="s">
        <v>24</v>
      </c>
      <c r="R4" t="s">
        <v>24</v>
      </c>
      <c r="S4" t="s">
        <v>24</v>
      </c>
      <c r="T4" t="s">
        <v>24</v>
      </c>
      <c r="U4" t="s">
        <v>46</v>
      </c>
      <c r="V4" t="s">
        <v>25</v>
      </c>
    </row>
    <row r="5" spans="1:22" x14ac:dyDescent="0.35">
      <c r="A5" t="s">
        <v>31</v>
      </c>
      <c r="B5" t="str">
        <f>"9798216202134"</f>
        <v>9798216202134</v>
      </c>
      <c r="C5" t="str">
        <f>"9798216202134"</f>
        <v>9798216202134</v>
      </c>
      <c r="D5" t="str">
        <f>"9781461716402"</f>
        <v>9781461716402</v>
      </c>
      <c r="E5" t="s">
        <v>37</v>
      </c>
      <c r="F5" t="s">
        <v>47</v>
      </c>
      <c r="G5" t="s">
        <v>48</v>
      </c>
      <c r="H5" t="s">
        <v>30</v>
      </c>
      <c r="I5" t="s">
        <v>23</v>
      </c>
      <c r="J5" t="s">
        <v>49</v>
      </c>
      <c r="K5">
        <v>2000</v>
      </c>
      <c r="L5">
        <v>2025</v>
      </c>
      <c r="M5" t="s">
        <v>24</v>
      </c>
      <c r="N5" t="s">
        <v>24</v>
      </c>
      <c r="O5" t="s">
        <v>24</v>
      </c>
      <c r="P5" t="s">
        <v>24</v>
      </c>
      <c r="Q5" t="s">
        <v>24</v>
      </c>
      <c r="R5" t="s">
        <v>24</v>
      </c>
      <c r="S5" t="s">
        <v>24</v>
      </c>
      <c r="T5" t="s">
        <v>24</v>
      </c>
      <c r="U5" t="s">
        <v>50</v>
      </c>
      <c r="V5" t="s">
        <v>25</v>
      </c>
    </row>
    <row r="6" spans="1:22" x14ac:dyDescent="0.35">
      <c r="A6" t="s">
        <v>31</v>
      </c>
      <c r="B6" t="str">
        <f>"9798216202141"</f>
        <v>9798216202141</v>
      </c>
      <c r="C6" t="str">
        <f>"9798216202141"</f>
        <v>9798216202141</v>
      </c>
      <c r="D6" t="str">
        <f>""</f>
        <v/>
      </c>
      <c r="E6" t="s">
        <v>37</v>
      </c>
      <c r="F6" t="s">
        <v>51</v>
      </c>
      <c r="G6" t="s">
        <v>52</v>
      </c>
      <c r="H6" t="s">
        <v>30</v>
      </c>
      <c r="I6" t="s">
        <v>23</v>
      </c>
      <c r="J6" t="s">
        <v>53</v>
      </c>
      <c r="K6">
        <v>2000</v>
      </c>
      <c r="L6">
        <v>2025</v>
      </c>
      <c r="M6" t="s">
        <v>24</v>
      </c>
      <c r="N6" t="s">
        <v>24</v>
      </c>
      <c r="O6" t="s">
        <v>24</v>
      </c>
      <c r="P6" t="s">
        <v>24</v>
      </c>
      <c r="Q6" t="s">
        <v>24</v>
      </c>
      <c r="R6" t="s">
        <v>24</v>
      </c>
      <c r="S6" t="s">
        <v>24</v>
      </c>
      <c r="T6" t="s">
        <v>24</v>
      </c>
      <c r="U6" t="s">
        <v>54</v>
      </c>
      <c r="V6" t="s">
        <v>25</v>
      </c>
    </row>
    <row r="7" spans="1:22" x14ac:dyDescent="0.35">
      <c r="A7" t="s">
        <v>31</v>
      </c>
      <c r="B7" t="str">
        <f>"9798216202158"</f>
        <v>9798216202158</v>
      </c>
      <c r="C7" t="str">
        <f>"9798216202158"</f>
        <v>9798216202158</v>
      </c>
      <c r="D7" t="str">
        <f>"9781461659310"</f>
        <v>9781461659310</v>
      </c>
      <c r="E7" t="s">
        <v>37</v>
      </c>
      <c r="F7" t="s">
        <v>55</v>
      </c>
      <c r="G7" t="s">
        <v>56</v>
      </c>
      <c r="H7" t="s">
        <v>30</v>
      </c>
      <c r="I7" t="s">
        <v>23</v>
      </c>
      <c r="J7" t="s">
        <v>57</v>
      </c>
      <c r="K7">
        <v>2000</v>
      </c>
      <c r="L7">
        <v>2025</v>
      </c>
      <c r="M7" t="s">
        <v>24</v>
      </c>
      <c r="N7" t="s">
        <v>24</v>
      </c>
      <c r="O7" t="s">
        <v>24</v>
      </c>
      <c r="P7" t="s">
        <v>24</v>
      </c>
      <c r="Q7" t="s">
        <v>24</v>
      </c>
      <c r="R7" t="s">
        <v>24</v>
      </c>
      <c r="S7" t="s">
        <v>24</v>
      </c>
      <c r="T7" t="s">
        <v>24</v>
      </c>
      <c r="U7" t="s">
        <v>58</v>
      </c>
      <c r="V7" t="s">
        <v>25</v>
      </c>
    </row>
    <row r="8" spans="1:22" x14ac:dyDescent="0.35">
      <c r="A8" t="s">
        <v>31</v>
      </c>
      <c r="B8" t="str">
        <f>"9798216202165"</f>
        <v>9798216202165</v>
      </c>
      <c r="C8" t="str">
        <f>"9798216202165"</f>
        <v>9798216202165</v>
      </c>
      <c r="D8" t="str">
        <f>"9781461659471"</f>
        <v>9781461659471</v>
      </c>
      <c r="E8" t="s">
        <v>37</v>
      </c>
      <c r="F8" t="s">
        <v>59</v>
      </c>
      <c r="G8" t="s">
        <v>60</v>
      </c>
      <c r="H8" t="s">
        <v>30</v>
      </c>
      <c r="I8" t="s">
        <v>23</v>
      </c>
      <c r="J8" t="s">
        <v>61</v>
      </c>
      <c r="K8">
        <v>2001</v>
      </c>
      <c r="L8">
        <v>2025</v>
      </c>
      <c r="M8" t="s">
        <v>24</v>
      </c>
      <c r="N8" t="s">
        <v>24</v>
      </c>
      <c r="O8" t="s">
        <v>24</v>
      </c>
      <c r="P8" t="s">
        <v>24</v>
      </c>
      <c r="Q8" t="s">
        <v>24</v>
      </c>
      <c r="R8" t="s">
        <v>24</v>
      </c>
      <c r="S8" t="s">
        <v>24</v>
      </c>
      <c r="T8" t="s">
        <v>24</v>
      </c>
      <c r="U8" t="s">
        <v>62</v>
      </c>
      <c r="V8" t="s">
        <v>25</v>
      </c>
    </row>
    <row r="9" spans="1:22" x14ac:dyDescent="0.35">
      <c r="A9" t="s">
        <v>31</v>
      </c>
      <c r="B9" t="str">
        <f>"9798216202172"</f>
        <v>9798216202172</v>
      </c>
      <c r="C9" t="str">
        <f>"9798216202172"</f>
        <v>9798216202172</v>
      </c>
      <c r="D9" t="str">
        <f>"9780810866195"</f>
        <v>9780810866195</v>
      </c>
      <c r="E9" t="s">
        <v>63</v>
      </c>
      <c r="F9" t="s">
        <v>64</v>
      </c>
      <c r="G9" t="s">
        <v>65</v>
      </c>
      <c r="H9" t="s">
        <v>30</v>
      </c>
      <c r="I9" t="s">
        <v>23</v>
      </c>
      <c r="J9" t="s">
        <v>66</v>
      </c>
      <c r="K9">
        <v>2001</v>
      </c>
      <c r="L9">
        <v>2025</v>
      </c>
      <c r="M9" t="s">
        <v>24</v>
      </c>
      <c r="N9" t="s">
        <v>24</v>
      </c>
      <c r="O9" t="s">
        <v>24</v>
      </c>
      <c r="P9" t="s">
        <v>24</v>
      </c>
      <c r="Q9" t="s">
        <v>24</v>
      </c>
      <c r="R9" t="s">
        <v>24</v>
      </c>
      <c r="S9" t="s">
        <v>24</v>
      </c>
      <c r="T9" t="s">
        <v>24</v>
      </c>
      <c r="U9" t="s">
        <v>67</v>
      </c>
      <c r="V9" t="s">
        <v>25</v>
      </c>
    </row>
    <row r="10" spans="1:22" x14ac:dyDescent="0.35">
      <c r="A10" t="s">
        <v>31</v>
      </c>
      <c r="B10" t="str">
        <f>"9798216202189"</f>
        <v>9798216202189</v>
      </c>
      <c r="C10" t="str">
        <f>"9798216202189"</f>
        <v>9798216202189</v>
      </c>
      <c r="D10" t="str">
        <f>"9781461706694"</f>
        <v>9781461706694</v>
      </c>
      <c r="E10" t="s">
        <v>68</v>
      </c>
      <c r="F10" t="s">
        <v>69</v>
      </c>
      <c r="G10" t="s">
        <v>70</v>
      </c>
      <c r="H10" t="s">
        <v>30</v>
      </c>
      <c r="I10" t="s">
        <v>23</v>
      </c>
      <c r="J10" t="s">
        <v>71</v>
      </c>
      <c r="K10">
        <v>2002</v>
      </c>
      <c r="L10">
        <v>2025</v>
      </c>
      <c r="M10" t="s">
        <v>24</v>
      </c>
      <c r="N10" t="s">
        <v>24</v>
      </c>
      <c r="O10" t="s">
        <v>24</v>
      </c>
      <c r="P10" t="s">
        <v>24</v>
      </c>
      <c r="Q10" t="s">
        <v>24</v>
      </c>
      <c r="R10" t="s">
        <v>24</v>
      </c>
      <c r="S10" t="s">
        <v>24</v>
      </c>
      <c r="T10" t="s">
        <v>24</v>
      </c>
      <c r="U10" t="s">
        <v>72</v>
      </c>
      <c r="V10" t="s">
        <v>25</v>
      </c>
    </row>
    <row r="11" spans="1:22" x14ac:dyDescent="0.35">
      <c r="A11" t="s">
        <v>31</v>
      </c>
      <c r="B11" t="str">
        <f>"9798216202196"</f>
        <v>9798216202196</v>
      </c>
      <c r="C11" t="str">
        <f>"9798216202196"</f>
        <v>9798216202196</v>
      </c>
      <c r="D11" t="str">
        <f>"9780810866041"</f>
        <v>9780810866041</v>
      </c>
      <c r="E11" t="s">
        <v>37</v>
      </c>
      <c r="F11" t="s">
        <v>73</v>
      </c>
      <c r="G11" t="s">
        <v>74</v>
      </c>
      <c r="H11" t="s">
        <v>75</v>
      </c>
      <c r="I11" t="s">
        <v>23</v>
      </c>
      <c r="J11" t="s">
        <v>76</v>
      </c>
      <c r="K11">
        <v>2003</v>
      </c>
      <c r="L11">
        <v>2025</v>
      </c>
      <c r="M11" t="s">
        <v>24</v>
      </c>
      <c r="N11" t="s">
        <v>24</v>
      </c>
      <c r="O11" t="s">
        <v>24</v>
      </c>
      <c r="P11" t="s">
        <v>24</v>
      </c>
      <c r="Q11" t="s">
        <v>24</v>
      </c>
      <c r="R11" t="s">
        <v>24</v>
      </c>
      <c r="S11" t="s">
        <v>24</v>
      </c>
      <c r="T11" t="s">
        <v>24</v>
      </c>
      <c r="U11" t="s">
        <v>77</v>
      </c>
      <c r="V11" t="s">
        <v>25</v>
      </c>
    </row>
    <row r="12" spans="1:22" x14ac:dyDescent="0.35">
      <c r="A12" t="s">
        <v>31</v>
      </c>
      <c r="B12" t="str">
        <f>"9798216202202"</f>
        <v>9798216202202</v>
      </c>
      <c r="C12" t="str">
        <f>"9798216202202"</f>
        <v>9798216202202</v>
      </c>
      <c r="D12" t="str">
        <f>"9780810865785"</f>
        <v>9780810865785</v>
      </c>
      <c r="E12" t="s">
        <v>63</v>
      </c>
      <c r="F12" t="s">
        <v>78</v>
      </c>
      <c r="G12" t="s">
        <v>79</v>
      </c>
      <c r="H12" t="s">
        <v>30</v>
      </c>
      <c r="I12" t="s">
        <v>23</v>
      </c>
      <c r="J12" t="s">
        <v>80</v>
      </c>
      <c r="K12">
        <v>2003</v>
      </c>
      <c r="L12">
        <v>2025</v>
      </c>
      <c r="M12" t="s">
        <v>24</v>
      </c>
      <c r="N12" t="s">
        <v>24</v>
      </c>
      <c r="O12" t="s">
        <v>24</v>
      </c>
      <c r="P12" t="s">
        <v>24</v>
      </c>
      <c r="Q12" t="s">
        <v>24</v>
      </c>
      <c r="R12" t="s">
        <v>24</v>
      </c>
      <c r="S12" t="s">
        <v>24</v>
      </c>
      <c r="T12" t="s">
        <v>24</v>
      </c>
      <c r="U12" t="s">
        <v>81</v>
      </c>
      <c r="V12" t="s">
        <v>25</v>
      </c>
    </row>
    <row r="13" spans="1:22" x14ac:dyDescent="0.35">
      <c r="A13" t="s">
        <v>31</v>
      </c>
      <c r="B13" t="str">
        <f>"9798216202332"</f>
        <v>9798216202332</v>
      </c>
      <c r="C13" t="str">
        <f>"9798216202332"</f>
        <v>9798216202332</v>
      </c>
      <c r="D13" t="str">
        <f>"9780810865310"</f>
        <v>9780810865310</v>
      </c>
      <c r="E13" t="s">
        <v>37</v>
      </c>
      <c r="F13" t="s">
        <v>82</v>
      </c>
      <c r="G13" t="s">
        <v>83</v>
      </c>
      <c r="H13" t="s">
        <v>84</v>
      </c>
      <c r="I13" t="s">
        <v>23</v>
      </c>
      <c r="J13" t="s">
        <v>85</v>
      </c>
      <c r="K13">
        <v>2005</v>
      </c>
      <c r="L13">
        <v>2025</v>
      </c>
      <c r="M13" t="s">
        <v>24</v>
      </c>
      <c r="N13" t="s">
        <v>24</v>
      </c>
      <c r="O13" t="s">
        <v>24</v>
      </c>
      <c r="P13" t="s">
        <v>24</v>
      </c>
      <c r="Q13" t="s">
        <v>24</v>
      </c>
      <c r="R13" t="s">
        <v>24</v>
      </c>
      <c r="S13" t="s">
        <v>24</v>
      </c>
      <c r="T13" t="s">
        <v>24</v>
      </c>
      <c r="U13" t="s">
        <v>86</v>
      </c>
      <c r="V13" t="s">
        <v>25</v>
      </c>
    </row>
    <row r="14" spans="1:22" x14ac:dyDescent="0.35">
      <c r="A14" t="s">
        <v>31</v>
      </c>
      <c r="B14" t="str">
        <f>"9798216202448"</f>
        <v>9798216202448</v>
      </c>
      <c r="C14" t="str">
        <f>"9798216202448"</f>
        <v>9798216202448</v>
      </c>
      <c r="D14" t="str">
        <f>"9780810865129"</f>
        <v>9780810865129</v>
      </c>
      <c r="E14" t="s">
        <v>37</v>
      </c>
      <c r="F14" t="s">
        <v>87</v>
      </c>
      <c r="G14" t="s">
        <v>88</v>
      </c>
      <c r="H14" t="s">
        <v>30</v>
      </c>
      <c r="I14" t="s">
        <v>23</v>
      </c>
      <c r="J14" t="s">
        <v>89</v>
      </c>
      <c r="K14">
        <v>2006</v>
      </c>
      <c r="L14">
        <v>2025</v>
      </c>
      <c r="M14" t="s">
        <v>24</v>
      </c>
      <c r="N14" t="s">
        <v>24</v>
      </c>
      <c r="O14" t="s">
        <v>24</v>
      </c>
      <c r="P14" t="s">
        <v>24</v>
      </c>
      <c r="Q14" t="s">
        <v>24</v>
      </c>
      <c r="R14" t="s">
        <v>24</v>
      </c>
      <c r="S14" t="s">
        <v>24</v>
      </c>
      <c r="T14" t="s">
        <v>24</v>
      </c>
      <c r="U14" t="s">
        <v>90</v>
      </c>
      <c r="V14" t="s">
        <v>25</v>
      </c>
    </row>
    <row r="15" spans="1:22" x14ac:dyDescent="0.35">
      <c r="A15" t="s">
        <v>31</v>
      </c>
      <c r="B15" t="str">
        <f>"9798216202462"</f>
        <v>9798216202462</v>
      </c>
      <c r="C15" t="str">
        <f>"9798216202462"</f>
        <v>9798216202462</v>
      </c>
      <c r="D15" t="str">
        <f>"9780810865044"</f>
        <v>9780810865044</v>
      </c>
      <c r="E15" t="s">
        <v>37</v>
      </c>
      <c r="F15" t="s">
        <v>91</v>
      </c>
      <c r="G15" t="s">
        <v>92</v>
      </c>
      <c r="H15" t="s">
        <v>30</v>
      </c>
      <c r="I15" t="s">
        <v>23</v>
      </c>
      <c r="J15" t="s">
        <v>93</v>
      </c>
      <c r="K15">
        <v>2006</v>
      </c>
      <c r="L15">
        <v>2025</v>
      </c>
      <c r="M15" t="s">
        <v>24</v>
      </c>
      <c r="N15" t="s">
        <v>24</v>
      </c>
      <c r="O15" t="s">
        <v>24</v>
      </c>
      <c r="P15" t="s">
        <v>24</v>
      </c>
      <c r="Q15" t="s">
        <v>24</v>
      </c>
      <c r="R15" t="s">
        <v>24</v>
      </c>
      <c r="S15" t="s">
        <v>24</v>
      </c>
      <c r="T15" t="s">
        <v>24</v>
      </c>
      <c r="U15" t="s">
        <v>94</v>
      </c>
      <c r="V15" t="s">
        <v>25</v>
      </c>
    </row>
    <row r="16" spans="1:22" x14ac:dyDescent="0.35">
      <c r="A16" t="s">
        <v>31</v>
      </c>
      <c r="B16" t="str">
        <f>"9798216202479"</f>
        <v>9798216202479</v>
      </c>
      <c r="C16" t="str">
        <f>"9798216202479"</f>
        <v>9798216202479</v>
      </c>
      <c r="D16" t="str">
        <f>"9780810864740"</f>
        <v>9780810864740</v>
      </c>
      <c r="E16" t="s">
        <v>37</v>
      </c>
      <c r="F16" t="s">
        <v>95</v>
      </c>
      <c r="G16" t="s">
        <v>96</v>
      </c>
      <c r="H16" t="s">
        <v>30</v>
      </c>
      <c r="I16" t="s">
        <v>23</v>
      </c>
      <c r="J16" t="s">
        <v>97</v>
      </c>
      <c r="K16">
        <v>2006</v>
      </c>
      <c r="L16">
        <v>2025</v>
      </c>
      <c r="M16" t="s">
        <v>24</v>
      </c>
      <c r="N16" t="s">
        <v>24</v>
      </c>
      <c r="O16" t="s">
        <v>24</v>
      </c>
      <c r="P16" t="s">
        <v>24</v>
      </c>
      <c r="Q16" t="s">
        <v>24</v>
      </c>
      <c r="R16" t="s">
        <v>24</v>
      </c>
      <c r="S16" t="s">
        <v>24</v>
      </c>
      <c r="T16" t="s">
        <v>24</v>
      </c>
      <c r="U16" t="s">
        <v>98</v>
      </c>
      <c r="V16" t="s">
        <v>25</v>
      </c>
    </row>
    <row r="17" spans="1:22" x14ac:dyDescent="0.35">
      <c r="A17" t="s">
        <v>31</v>
      </c>
      <c r="B17" t="str">
        <f>"9798216202493"</f>
        <v>9798216202493</v>
      </c>
      <c r="C17" t="str">
        <f>"9798216202493"</f>
        <v>9798216202493</v>
      </c>
      <c r="D17" t="str">
        <f>"9780810864429"</f>
        <v>9780810864429</v>
      </c>
      <c r="E17" t="s">
        <v>37</v>
      </c>
      <c r="F17" t="s">
        <v>99</v>
      </c>
      <c r="G17" t="s">
        <v>100</v>
      </c>
      <c r="H17" t="s">
        <v>30</v>
      </c>
      <c r="I17" t="s">
        <v>23</v>
      </c>
      <c r="J17" t="s">
        <v>101</v>
      </c>
      <c r="K17">
        <v>2007</v>
      </c>
      <c r="L17">
        <v>2025</v>
      </c>
      <c r="M17" t="s">
        <v>24</v>
      </c>
      <c r="N17" t="s">
        <v>24</v>
      </c>
      <c r="O17" t="s">
        <v>24</v>
      </c>
      <c r="P17" t="s">
        <v>24</v>
      </c>
      <c r="Q17" t="s">
        <v>24</v>
      </c>
      <c r="R17" t="s">
        <v>24</v>
      </c>
      <c r="S17" t="s">
        <v>24</v>
      </c>
      <c r="T17" t="s">
        <v>24</v>
      </c>
      <c r="U17" t="s">
        <v>102</v>
      </c>
      <c r="V17" t="s">
        <v>25</v>
      </c>
    </row>
    <row r="18" spans="1:22" x14ac:dyDescent="0.35">
      <c r="A18" t="s">
        <v>31</v>
      </c>
      <c r="B18" t="str">
        <f>"9798216202509"</f>
        <v>9798216202509</v>
      </c>
      <c r="C18" t="str">
        <f>"9798216202509"</f>
        <v>9798216202509</v>
      </c>
      <c r="D18" t="str">
        <f>""</f>
        <v/>
      </c>
      <c r="E18" t="s">
        <v>103</v>
      </c>
      <c r="F18" t="s">
        <v>104</v>
      </c>
      <c r="G18" t="s">
        <v>105</v>
      </c>
      <c r="H18" t="s">
        <v>30</v>
      </c>
      <c r="I18" t="s">
        <v>23</v>
      </c>
      <c r="J18" t="s">
        <v>106</v>
      </c>
      <c r="K18">
        <v>2007</v>
      </c>
      <c r="L18">
        <v>2025</v>
      </c>
      <c r="M18" t="s">
        <v>24</v>
      </c>
      <c r="N18" t="s">
        <v>24</v>
      </c>
      <c r="O18" t="s">
        <v>24</v>
      </c>
      <c r="P18" t="s">
        <v>24</v>
      </c>
      <c r="Q18" t="s">
        <v>24</v>
      </c>
      <c r="R18" t="s">
        <v>24</v>
      </c>
      <c r="S18" t="s">
        <v>24</v>
      </c>
      <c r="T18" t="s">
        <v>24</v>
      </c>
      <c r="U18" t="s">
        <v>107</v>
      </c>
      <c r="V18" t="s">
        <v>25</v>
      </c>
    </row>
    <row r="19" spans="1:22" x14ac:dyDescent="0.35">
      <c r="A19" t="s">
        <v>31</v>
      </c>
      <c r="B19" t="str">
        <f>"9798216202516"</f>
        <v>9798216202516</v>
      </c>
      <c r="C19" t="str">
        <f>"9798216202516"</f>
        <v>9798216202516</v>
      </c>
      <c r="D19" t="str">
        <f>"9780810864023"</f>
        <v>9780810864023</v>
      </c>
      <c r="E19" t="s">
        <v>37</v>
      </c>
      <c r="F19" t="s">
        <v>108</v>
      </c>
      <c r="G19" t="s">
        <v>109</v>
      </c>
      <c r="H19" t="s">
        <v>30</v>
      </c>
      <c r="I19" t="s">
        <v>23</v>
      </c>
      <c r="J19" t="s">
        <v>110</v>
      </c>
      <c r="K19">
        <v>2008</v>
      </c>
      <c r="L19">
        <v>2025</v>
      </c>
      <c r="M19" t="s">
        <v>24</v>
      </c>
      <c r="N19" t="s">
        <v>24</v>
      </c>
      <c r="O19" t="s">
        <v>24</v>
      </c>
      <c r="P19" t="s">
        <v>24</v>
      </c>
      <c r="Q19" t="s">
        <v>24</v>
      </c>
      <c r="R19" t="s">
        <v>24</v>
      </c>
      <c r="S19" t="s">
        <v>24</v>
      </c>
      <c r="T19" t="s">
        <v>24</v>
      </c>
      <c r="U19" t="s">
        <v>111</v>
      </c>
      <c r="V19" t="s">
        <v>25</v>
      </c>
    </row>
    <row r="20" spans="1:22" x14ac:dyDescent="0.35">
      <c r="A20" t="s">
        <v>31</v>
      </c>
      <c r="B20" t="str">
        <f>"9798216202547"</f>
        <v>9798216202547</v>
      </c>
      <c r="C20" t="str">
        <f>"9798216202547"</f>
        <v>9798216202547</v>
      </c>
      <c r="D20" t="str">
        <f>"9780810862654"</f>
        <v>9780810862654</v>
      </c>
      <c r="E20" t="s">
        <v>37</v>
      </c>
      <c r="F20" t="s">
        <v>112</v>
      </c>
      <c r="G20" t="s">
        <v>88</v>
      </c>
      <c r="H20" t="s">
        <v>30</v>
      </c>
      <c r="I20" t="s">
        <v>23</v>
      </c>
      <c r="J20" t="s">
        <v>113</v>
      </c>
      <c r="K20">
        <v>2008</v>
      </c>
      <c r="L20">
        <v>2025</v>
      </c>
      <c r="M20" t="s">
        <v>24</v>
      </c>
      <c r="N20" t="s">
        <v>24</v>
      </c>
      <c r="O20" t="s">
        <v>24</v>
      </c>
      <c r="P20" t="s">
        <v>24</v>
      </c>
      <c r="Q20" t="s">
        <v>24</v>
      </c>
      <c r="R20" t="s">
        <v>24</v>
      </c>
      <c r="S20" t="s">
        <v>24</v>
      </c>
      <c r="T20" t="s">
        <v>24</v>
      </c>
      <c r="U20" t="s">
        <v>114</v>
      </c>
      <c r="V20" t="s">
        <v>25</v>
      </c>
    </row>
    <row r="21" spans="1:22" x14ac:dyDescent="0.35">
      <c r="A21" t="s">
        <v>31</v>
      </c>
      <c r="B21" t="str">
        <f>"9798216202554"</f>
        <v>9798216202554</v>
      </c>
      <c r="C21" t="str">
        <f>"9798216202554"</f>
        <v>9798216202554</v>
      </c>
      <c r="D21" t="str">
        <f>"9780810862913"</f>
        <v>9780810862913</v>
      </c>
      <c r="E21" t="s">
        <v>115</v>
      </c>
      <c r="F21" t="s">
        <v>116</v>
      </c>
      <c r="G21" t="s">
        <v>117</v>
      </c>
      <c r="H21" t="s">
        <v>30</v>
      </c>
      <c r="I21" t="s">
        <v>23</v>
      </c>
      <c r="J21" t="s">
        <v>118</v>
      </c>
      <c r="K21">
        <v>2009</v>
      </c>
      <c r="L21">
        <v>2025</v>
      </c>
      <c r="M21" t="s">
        <v>24</v>
      </c>
      <c r="N21" t="s">
        <v>24</v>
      </c>
      <c r="O21" t="s">
        <v>24</v>
      </c>
      <c r="P21" t="s">
        <v>24</v>
      </c>
      <c r="Q21" t="s">
        <v>24</v>
      </c>
      <c r="R21" t="s">
        <v>24</v>
      </c>
      <c r="S21" t="s">
        <v>24</v>
      </c>
      <c r="T21" t="s">
        <v>24</v>
      </c>
      <c r="U21" t="s">
        <v>119</v>
      </c>
      <c r="V21" t="s">
        <v>25</v>
      </c>
    </row>
    <row r="22" spans="1:22" x14ac:dyDescent="0.35">
      <c r="A22" t="s">
        <v>31</v>
      </c>
      <c r="B22" t="str">
        <f>"9798216202714"</f>
        <v>9798216202714</v>
      </c>
      <c r="C22" t="str">
        <f>"9798216202714"</f>
        <v>9798216202714</v>
      </c>
      <c r="D22" t="str">
        <f>"9780810875371"</f>
        <v>9780810875371</v>
      </c>
      <c r="E22" t="s">
        <v>37</v>
      </c>
      <c r="F22" t="s">
        <v>120</v>
      </c>
      <c r="G22" t="s">
        <v>121</v>
      </c>
      <c r="H22" t="s">
        <v>30</v>
      </c>
      <c r="I22" t="s">
        <v>23</v>
      </c>
      <c r="J22" t="s">
        <v>122</v>
      </c>
      <c r="K22">
        <v>2011</v>
      </c>
      <c r="L22">
        <v>2025</v>
      </c>
      <c r="M22" t="s">
        <v>24</v>
      </c>
      <c r="N22" t="s">
        <v>24</v>
      </c>
      <c r="O22" t="s">
        <v>24</v>
      </c>
      <c r="P22" t="s">
        <v>24</v>
      </c>
      <c r="Q22" t="s">
        <v>24</v>
      </c>
      <c r="R22" t="s">
        <v>24</v>
      </c>
      <c r="S22" t="s">
        <v>24</v>
      </c>
      <c r="T22" t="s">
        <v>24</v>
      </c>
      <c r="U22" t="s">
        <v>123</v>
      </c>
      <c r="V22" t="s">
        <v>25</v>
      </c>
    </row>
    <row r="23" spans="1:22" x14ac:dyDescent="0.35">
      <c r="A23" t="s">
        <v>31</v>
      </c>
      <c r="B23" t="str">
        <f>"9798216202738"</f>
        <v>9798216202738</v>
      </c>
      <c r="C23" t="str">
        <f>"9798216202738"</f>
        <v>9798216202738</v>
      </c>
      <c r="D23" t="str">
        <f>"9780810879898"</f>
        <v>9780810879898</v>
      </c>
      <c r="E23" t="s">
        <v>37</v>
      </c>
      <c r="F23" t="s">
        <v>124</v>
      </c>
      <c r="G23" t="s">
        <v>125</v>
      </c>
      <c r="H23" t="s">
        <v>30</v>
      </c>
      <c r="I23" t="s">
        <v>23</v>
      </c>
      <c r="J23" t="s">
        <v>126</v>
      </c>
      <c r="K23">
        <v>2012</v>
      </c>
      <c r="L23">
        <v>2025</v>
      </c>
      <c r="M23" t="s">
        <v>24</v>
      </c>
      <c r="N23" t="s">
        <v>24</v>
      </c>
      <c r="O23" t="s">
        <v>24</v>
      </c>
      <c r="P23" t="s">
        <v>24</v>
      </c>
      <c r="Q23" t="s">
        <v>24</v>
      </c>
      <c r="R23" t="s">
        <v>24</v>
      </c>
      <c r="S23" t="s">
        <v>24</v>
      </c>
      <c r="T23" t="s">
        <v>24</v>
      </c>
      <c r="U23" t="s">
        <v>127</v>
      </c>
      <c r="V23" t="s">
        <v>25</v>
      </c>
    </row>
    <row r="24" spans="1:22" x14ac:dyDescent="0.35">
      <c r="A24" t="s">
        <v>31</v>
      </c>
      <c r="B24" t="str">
        <f>"9798216202745"</f>
        <v>9798216202745</v>
      </c>
      <c r="C24" t="str">
        <f>"9798216202745"</f>
        <v>9798216202745</v>
      </c>
      <c r="D24" t="str">
        <f>"9780810879904"</f>
        <v>9780810879904</v>
      </c>
      <c r="E24" t="s">
        <v>37</v>
      </c>
      <c r="F24" t="s">
        <v>128</v>
      </c>
      <c r="G24" t="s">
        <v>129</v>
      </c>
      <c r="H24" t="s">
        <v>30</v>
      </c>
      <c r="I24" t="s">
        <v>23</v>
      </c>
      <c r="J24" t="s">
        <v>130</v>
      </c>
      <c r="K24">
        <v>2012</v>
      </c>
      <c r="L24">
        <v>2025</v>
      </c>
      <c r="M24" t="s">
        <v>24</v>
      </c>
      <c r="N24" t="s">
        <v>24</v>
      </c>
      <c r="O24" t="s">
        <v>24</v>
      </c>
      <c r="P24" t="s">
        <v>24</v>
      </c>
      <c r="Q24" t="s">
        <v>24</v>
      </c>
      <c r="R24" t="s">
        <v>24</v>
      </c>
      <c r="S24" t="s">
        <v>24</v>
      </c>
      <c r="T24" t="s">
        <v>24</v>
      </c>
      <c r="U24" t="s">
        <v>131</v>
      </c>
      <c r="V24" t="s">
        <v>25</v>
      </c>
    </row>
    <row r="25" spans="1:22" x14ac:dyDescent="0.35">
      <c r="A25" t="s">
        <v>31</v>
      </c>
      <c r="B25" t="str">
        <f>"9798216202752"</f>
        <v>9798216202752</v>
      </c>
      <c r="C25" t="str">
        <f>"9798216202752"</f>
        <v>9798216202752</v>
      </c>
      <c r="D25" t="str">
        <f>"9780810873735"</f>
        <v>9780810873735</v>
      </c>
      <c r="E25" t="s">
        <v>37</v>
      </c>
      <c r="F25" t="s">
        <v>132</v>
      </c>
      <c r="G25" t="s">
        <v>133</v>
      </c>
      <c r="H25" t="s">
        <v>30</v>
      </c>
      <c r="I25" t="s">
        <v>23</v>
      </c>
      <c r="J25" t="s">
        <v>134</v>
      </c>
      <c r="K25">
        <v>2012</v>
      </c>
      <c r="L25">
        <v>2025</v>
      </c>
      <c r="M25" t="s">
        <v>24</v>
      </c>
      <c r="N25" t="s">
        <v>24</v>
      </c>
      <c r="O25" t="s">
        <v>24</v>
      </c>
      <c r="P25" t="s">
        <v>24</v>
      </c>
      <c r="Q25" t="s">
        <v>24</v>
      </c>
      <c r="R25" t="s">
        <v>24</v>
      </c>
      <c r="S25" t="s">
        <v>24</v>
      </c>
      <c r="T25" t="s">
        <v>24</v>
      </c>
      <c r="U25" t="s">
        <v>135</v>
      </c>
      <c r="V25" t="s">
        <v>25</v>
      </c>
    </row>
    <row r="26" spans="1:22" x14ac:dyDescent="0.35">
      <c r="A26" t="s">
        <v>31</v>
      </c>
      <c r="B26" t="str">
        <f>"9798216202769"</f>
        <v>9798216202769</v>
      </c>
      <c r="C26" t="str">
        <f>"9798216202769"</f>
        <v>9798216202769</v>
      </c>
      <c r="D26" t="str">
        <f>"9780810880108"</f>
        <v>9780810880108</v>
      </c>
      <c r="E26" t="s">
        <v>37</v>
      </c>
      <c r="F26" t="s">
        <v>136</v>
      </c>
      <c r="G26" t="s">
        <v>137</v>
      </c>
      <c r="H26" t="s">
        <v>30</v>
      </c>
      <c r="I26" t="s">
        <v>23</v>
      </c>
      <c r="J26" t="s">
        <v>138</v>
      </c>
      <c r="K26">
        <v>2013</v>
      </c>
      <c r="L26">
        <v>2025</v>
      </c>
      <c r="M26" t="s">
        <v>24</v>
      </c>
      <c r="N26" t="s">
        <v>24</v>
      </c>
      <c r="O26" t="s">
        <v>24</v>
      </c>
      <c r="P26" t="s">
        <v>24</v>
      </c>
      <c r="Q26" t="s">
        <v>24</v>
      </c>
      <c r="R26" t="s">
        <v>24</v>
      </c>
      <c r="S26" t="s">
        <v>24</v>
      </c>
      <c r="T26" t="s">
        <v>24</v>
      </c>
      <c r="U26" t="s">
        <v>139</v>
      </c>
      <c r="V26" t="s">
        <v>25</v>
      </c>
    </row>
    <row r="27" spans="1:22" x14ac:dyDescent="0.35">
      <c r="A27" t="s">
        <v>31</v>
      </c>
      <c r="B27" t="str">
        <f>"9798216202776"</f>
        <v>9798216202776</v>
      </c>
      <c r="C27" t="str">
        <f>"9798216202776"</f>
        <v>9798216202776</v>
      </c>
      <c r="D27" t="str">
        <f>"9780810879409"</f>
        <v>9780810879409</v>
      </c>
      <c r="E27" t="s">
        <v>37</v>
      </c>
      <c r="F27" t="s">
        <v>140</v>
      </c>
      <c r="G27" t="s">
        <v>141</v>
      </c>
      <c r="H27" t="s">
        <v>30</v>
      </c>
      <c r="I27" t="s">
        <v>23</v>
      </c>
      <c r="J27" t="s">
        <v>142</v>
      </c>
      <c r="K27">
        <v>2013</v>
      </c>
      <c r="L27">
        <v>2025</v>
      </c>
      <c r="M27" t="s">
        <v>24</v>
      </c>
      <c r="N27" t="s">
        <v>24</v>
      </c>
      <c r="O27" t="s">
        <v>24</v>
      </c>
      <c r="P27" t="s">
        <v>24</v>
      </c>
      <c r="Q27" t="s">
        <v>24</v>
      </c>
      <c r="R27" t="s">
        <v>24</v>
      </c>
      <c r="S27" t="s">
        <v>24</v>
      </c>
      <c r="T27" t="s">
        <v>24</v>
      </c>
      <c r="U27" t="s">
        <v>143</v>
      </c>
      <c r="V27" t="s">
        <v>25</v>
      </c>
    </row>
    <row r="28" spans="1:22" x14ac:dyDescent="0.35">
      <c r="A28" t="s">
        <v>31</v>
      </c>
      <c r="B28" t="str">
        <f>"9798216202783"</f>
        <v>9798216202783</v>
      </c>
      <c r="C28" t="str">
        <f>"9798216202783"</f>
        <v>9798216202783</v>
      </c>
      <c r="D28" t="str">
        <f>"9780810874572"</f>
        <v>9780810874572</v>
      </c>
      <c r="E28" t="s">
        <v>37</v>
      </c>
      <c r="F28" t="s">
        <v>144</v>
      </c>
      <c r="G28" t="s">
        <v>145</v>
      </c>
      <c r="H28" t="s">
        <v>30</v>
      </c>
      <c r="I28" t="s">
        <v>23</v>
      </c>
      <c r="J28" t="s">
        <v>146</v>
      </c>
      <c r="K28">
        <v>2013</v>
      </c>
      <c r="L28">
        <v>2025</v>
      </c>
      <c r="M28" t="s">
        <v>24</v>
      </c>
      <c r="N28" t="s">
        <v>24</v>
      </c>
      <c r="O28" t="s">
        <v>24</v>
      </c>
      <c r="P28" t="s">
        <v>24</v>
      </c>
      <c r="Q28" t="s">
        <v>24</v>
      </c>
      <c r="R28" t="s">
        <v>24</v>
      </c>
      <c r="S28" t="s">
        <v>24</v>
      </c>
      <c r="T28" t="s">
        <v>24</v>
      </c>
      <c r="U28" t="s">
        <v>147</v>
      </c>
      <c r="V28" t="s">
        <v>25</v>
      </c>
    </row>
    <row r="29" spans="1:22" x14ac:dyDescent="0.35">
      <c r="A29" t="s">
        <v>31</v>
      </c>
      <c r="B29" t="str">
        <f>"9798216207344"</f>
        <v>9798216207344</v>
      </c>
      <c r="C29" t="str">
        <f>"9798216207344"</f>
        <v>9798216207344</v>
      </c>
      <c r="D29" t="str">
        <f>"9780810880276"</f>
        <v>9780810880276</v>
      </c>
      <c r="E29" t="s">
        <v>37</v>
      </c>
      <c r="F29" t="s">
        <v>148</v>
      </c>
      <c r="G29" t="s">
        <v>149</v>
      </c>
      <c r="H29" t="s">
        <v>30</v>
      </c>
      <c r="I29" t="s">
        <v>23</v>
      </c>
      <c r="J29" t="s">
        <v>150</v>
      </c>
      <c r="K29">
        <v>2013</v>
      </c>
      <c r="L29">
        <v>2025</v>
      </c>
      <c r="M29" t="s">
        <v>24</v>
      </c>
      <c r="N29" t="s">
        <v>24</v>
      </c>
      <c r="O29" t="s">
        <v>24</v>
      </c>
      <c r="P29" t="s">
        <v>24</v>
      </c>
      <c r="Q29" t="s">
        <v>24</v>
      </c>
      <c r="R29" t="s">
        <v>24</v>
      </c>
      <c r="S29" t="s">
        <v>24</v>
      </c>
      <c r="T29" t="s">
        <v>24</v>
      </c>
      <c r="U29" t="s">
        <v>151</v>
      </c>
      <c r="V29" t="s">
        <v>25</v>
      </c>
    </row>
    <row r="30" spans="1:22" x14ac:dyDescent="0.35">
      <c r="A30" t="s">
        <v>31</v>
      </c>
      <c r="B30" t="str">
        <f>"9798216219064"</f>
        <v>9798216219064</v>
      </c>
      <c r="C30" t="str">
        <f>"9798216219064"</f>
        <v>9798216219064</v>
      </c>
      <c r="D30" t="str">
        <f>"9780810879690"</f>
        <v>9780810879690</v>
      </c>
      <c r="E30" t="s">
        <v>37</v>
      </c>
      <c r="F30" t="s">
        <v>152</v>
      </c>
      <c r="G30" t="s">
        <v>153</v>
      </c>
      <c r="H30" t="s">
        <v>30</v>
      </c>
      <c r="I30" t="s">
        <v>23</v>
      </c>
      <c r="J30" t="s">
        <v>154</v>
      </c>
      <c r="K30">
        <v>2013</v>
      </c>
      <c r="L30">
        <v>2025</v>
      </c>
      <c r="M30" t="s">
        <v>24</v>
      </c>
      <c r="N30" t="s">
        <v>24</v>
      </c>
      <c r="O30" t="s">
        <v>24</v>
      </c>
      <c r="P30" t="s">
        <v>24</v>
      </c>
      <c r="Q30" t="s">
        <v>24</v>
      </c>
      <c r="R30" t="s">
        <v>24</v>
      </c>
      <c r="S30" t="s">
        <v>24</v>
      </c>
      <c r="T30" t="s">
        <v>24</v>
      </c>
      <c r="U30" t="s">
        <v>155</v>
      </c>
      <c r="V30" t="s">
        <v>25</v>
      </c>
    </row>
    <row r="31" spans="1:22" x14ac:dyDescent="0.35">
      <c r="A31" t="s">
        <v>31</v>
      </c>
      <c r="B31" t="str">
        <f>"9798216219279"</f>
        <v>9798216219279</v>
      </c>
      <c r="C31" t="str">
        <f>"9798216219279"</f>
        <v>9798216219279</v>
      </c>
      <c r="D31" t="str">
        <f>"9780810875005"</f>
        <v>9780810875005</v>
      </c>
      <c r="E31" t="s">
        <v>37</v>
      </c>
      <c r="F31" t="s">
        <v>156</v>
      </c>
      <c r="G31" t="s">
        <v>157</v>
      </c>
      <c r="H31" t="s">
        <v>29</v>
      </c>
      <c r="I31" t="s">
        <v>23</v>
      </c>
      <c r="J31" t="s">
        <v>158</v>
      </c>
      <c r="K31">
        <v>2014</v>
      </c>
      <c r="L31">
        <v>2025</v>
      </c>
      <c r="M31" t="s">
        <v>24</v>
      </c>
      <c r="N31" t="s">
        <v>24</v>
      </c>
      <c r="O31" t="s">
        <v>24</v>
      </c>
      <c r="P31" t="s">
        <v>24</v>
      </c>
      <c r="Q31" t="s">
        <v>24</v>
      </c>
      <c r="R31" t="s">
        <v>24</v>
      </c>
      <c r="S31" t="s">
        <v>24</v>
      </c>
      <c r="T31" t="s">
        <v>24</v>
      </c>
      <c r="U31" t="s">
        <v>159</v>
      </c>
      <c r="V31" t="s">
        <v>25</v>
      </c>
    </row>
    <row r="32" spans="1:22" x14ac:dyDescent="0.35">
      <c r="A32" t="s">
        <v>31</v>
      </c>
      <c r="B32" t="str">
        <f>"9798216219286"</f>
        <v>9798216219286</v>
      </c>
      <c r="C32" t="str">
        <f>"9798216219286"</f>
        <v>9798216219286</v>
      </c>
      <c r="D32" t="str">
        <f>"9780810878761"</f>
        <v>9780810878761</v>
      </c>
      <c r="E32" t="s">
        <v>37</v>
      </c>
      <c r="F32" t="s">
        <v>160</v>
      </c>
      <c r="G32" t="s">
        <v>161</v>
      </c>
      <c r="H32" t="s">
        <v>29</v>
      </c>
      <c r="I32" t="s">
        <v>23</v>
      </c>
      <c r="J32" t="s">
        <v>162</v>
      </c>
      <c r="K32">
        <v>2014</v>
      </c>
      <c r="L32">
        <v>2025</v>
      </c>
      <c r="M32" t="s">
        <v>24</v>
      </c>
      <c r="N32" t="s">
        <v>24</v>
      </c>
      <c r="O32" t="s">
        <v>24</v>
      </c>
      <c r="P32" t="s">
        <v>24</v>
      </c>
      <c r="Q32" t="s">
        <v>24</v>
      </c>
      <c r="R32" t="s">
        <v>24</v>
      </c>
      <c r="S32" t="s">
        <v>24</v>
      </c>
      <c r="T32" t="s">
        <v>24</v>
      </c>
      <c r="U32" t="s">
        <v>163</v>
      </c>
      <c r="V32" t="s">
        <v>25</v>
      </c>
    </row>
    <row r="33" spans="1:22" x14ac:dyDescent="0.35">
      <c r="A33" t="s">
        <v>31</v>
      </c>
      <c r="B33" t="str">
        <f>"9798216219293"</f>
        <v>9798216219293</v>
      </c>
      <c r="C33" t="str">
        <f>"9798216219293"</f>
        <v>9798216219293</v>
      </c>
      <c r="D33" t="str">
        <f>"9780810874695"</f>
        <v>9780810874695</v>
      </c>
      <c r="E33" t="s">
        <v>37</v>
      </c>
      <c r="F33" t="s">
        <v>164</v>
      </c>
      <c r="G33" t="s">
        <v>165</v>
      </c>
      <c r="H33" t="s">
        <v>29</v>
      </c>
      <c r="I33" t="s">
        <v>23</v>
      </c>
      <c r="J33" t="s">
        <v>166</v>
      </c>
      <c r="K33">
        <v>2014</v>
      </c>
      <c r="L33">
        <v>2025</v>
      </c>
      <c r="M33" t="s">
        <v>24</v>
      </c>
      <c r="N33" t="s">
        <v>24</v>
      </c>
      <c r="O33" t="s">
        <v>24</v>
      </c>
      <c r="P33" t="s">
        <v>24</v>
      </c>
      <c r="Q33" t="s">
        <v>24</v>
      </c>
      <c r="R33" t="s">
        <v>24</v>
      </c>
      <c r="S33" t="s">
        <v>24</v>
      </c>
      <c r="T33" t="s">
        <v>24</v>
      </c>
      <c r="U33" t="s">
        <v>167</v>
      </c>
      <c r="V33" t="s">
        <v>25</v>
      </c>
    </row>
    <row r="34" spans="1:22" x14ac:dyDescent="0.35">
      <c r="A34" t="s">
        <v>31</v>
      </c>
      <c r="B34" t="str">
        <f>"9798216219309"</f>
        <v>9798216219309</v>
      </c>
      <c r="C34" t="str">
        <f>"9798216219309"</f>
        <v>9798216219309</v>
      </c>
      <c r="D34" t="str">
        <f>"9780810879195"</f>
        <v>9780810879195</v>
      </c>
      <c r="E34" t="s">
        <v>37</v>
      </c>
      <c r="F34" t="s">
        <v>168</v>
      </c>
      <c r="G34" t="s">
        <v>169</v>
      </c>
      <c r="H34" t="s">
        <v>29</v>
      </c>
      <c r="I34" t="s">
        <v>23</v>
      </c>
      <c r="J34" t="s">
        <v>170</v>
      </c>
      <c r="K34">
        <v>2015</v>
      </c>
      <c r="L34">
        <v>2025</v>
      </c>
      <c r="M34" t="s">
        <v>24</v>
      </c>
      <c r="N34" t="s">
        <v>24</v>
      </c>
      <c r="O34" t="s">
        <v>24</v>
      </c>
      <c r="P34" t="s">
        <v>24</v>
      </c>
      <c r="Q34" t="s">
        <v>24</v>
      </c>
      <c r="R34" t="s">
        <v>24</v>
      </c>
      <c r="S34" t="s">
        <v>24</v>
      </c>
      <c r="T34" t="s">
        <v>24</v>
      </c>
      <c r="U34" t="s">
        <v>171</v>
      </c>
      <c r="V34" t="s">
        <v>25</v>
      </c>
    </row>
    <row r="35" spans="1:22" x14ac:dyDescent="0.35">
      <c r="A35" t="s">
        <v>31</v>
      </c>
      <c r="B35" t="str">
        <f>"9798216219316"</f>
        <v>9798216219316</v>
      </c>
      <c r="C35" t="str">
        <f>"9798216219316"</f>
        <v>9798216219316</v>
      </c>
      <c r="D35" t="str">
        <f>"9781442255913"</f>
        <v>9781442255913</v>
      </c>
      <c r="E35" t="s">
        <v>37</v>
      </c>
      <c r="F35" t="s">
        <v>172</v>
      </c>
      <c r="G35" t="s">
        <v>173</v>
      </c>
      <c r="H35" t="s">
        <v>29</v>
      </c>
      <c r="I35" t="s">
        <v>23</v>
      </c>
      <c r="J35" t="s">
        <v>174</v>
      </c>
      <c r="K35">
        <v>2016</v>
      </c>
      <c r="L35">
        <v>2025</v>
      </c>
      <c r="M35" t="s">
        <v>24</v>
      </c>
      <c r="N35" t="s">
        <v>24</v>
      </c>
      <c r="O35" t="s">
        <v>24</v>
      </c>
      <c r="P35" t="s">
        <v>24</v>
      </c>
      <c r="Q35" t="s">
        <v>24</v>
      </c>
      <c r="R35" t="s">
        <v>24</v>
      </c>
      <c r="S35" t="s">
        <v>24</v>
      </c>
      <c r="T35" t="s">
        <v>24</v>
      </c>
      <c r="U35" t="s">
        <v>175</v>
      </c>
      <c r="V35" t="s">
        <v>25</v>
      </c>
    </row>
    <row r="36" spans="1:22" x14ac:dyDescent="0.35">
      <c r="A36" t="s">
        <v>31</v>
      </c>
      <c r="B36" t="str">
        <f>"9798216219323"</f>
        <v>9798216219323</v>
      </c>
      <c r="C36" t="str">
        <f>"9798216219323"</f>
        <v>9798216219323</v>
      </c>
      <c r="D36" t="str">
        <f>"9780810873896"</f>
        <v>9780810873896</v>
      </c>
      <c r="E36" t="s">
        <v>37</v>
      </c>
      <c r="F36" t="s">
        <v>176</v>
      </c>
      <c r="G36" t="s">
        <v>177</v>
      </c>
      <c r="H36" t="s">
        <v>29</v>
      </c>
      <c r="I36" t="s">
        <v>23</v>
      </c>
      <c r="J36" t="s">
        <v>178</v>
      </c>
      <c r="K36">
        <v>2016</v>
      </c>
      <c r="L36">
        <v>2025</v>
      </c>
      <c r="M36" t="s">
        <v>24</v>
      </c>
      <c r="N36" t="s">
        <v>24</v>
      </c>
      <c r="O36" t="s">
        <v>24</v>
      </c>
      <c r="P36" t="s">
        <v>24</v>
      </c>
      <c r="Q36" t="s">
        <v>24</v>
      </c>
      <c r="R36" t="s">
        <v>24</v>
      </c>
      <c r="S36" t="s">
        <v>24</v>
      </c>
      <c r="T36" t="s">
        <v>24</v>
      </c>
      <c r="U36" t="s">
        <v>179</v>
      </c>
      <c r="V36" t="s">
        <v>25</v>
      </c>
    </row>
    <row r="37" spans="1:22" x14ac:dyDescent="0.35">
      <c r="A37" t="s">
        <v>31</v>
      </c>
      <c r="B37" t="str">
        <f>"9798216219330"</f>
        <v>9798216219330</v>
      </c>
      <c r="C37" t="str">
        <f>"9798216219330"</f>
        <v>9798216219330</v>
      </c>
      <c r="D37" t="str">
        <f>"9781442262935"</f>
        <v>9781442262935</v>
      </c>
      <c r="E37" t="s">
        <v>180</v>
      </c>
      <c r="F37" t="s">
        <v>181</v>
      </c>
      <c r="G37" t="s">
        <v>182</v>
      </c>
      <c r="H37" t="s">
        <v>29</v>
      </c>
      <c r="I37" t="s">
        <v>23</v>
      </c>
      <c r="J37" t="s">
        <v>183</v>
      </c>
      <c r="K37">
        <v>2016</v>
      </c>
      <c r="L37">
        <v>2025</v>
      </c>
      <c r="M37" t="s">
        <v>24</v>
      </c>
      <c r="N37" t="s">
        <v>24</v>
      </c>
      <c r="O37" t="s">
        <v>24</v>
      </c>
      <c r="P37" t="s">
        <v>24</v>
      </c>
      <c r="Q37" t="s">
        <v>24</v>
      </c>
      <c r="R37" t="s">
        <v>24</v>
      </c>
      <c r="S37" t="s">
        <v>24</v>
      </c>
      <c r="T37" t="s">
        <v>24</v>
      </c>
      <c r="U37" t="s">
        <v>184</v>
      </c>
      <c r="V37" t="s">
        <v>25</v>
      </c>
    </row>
    <row r="38" spans="1:22" x14ac:dyDescent="0.35">
      <c r="A38" t="s">
        <v>31</v>
      </c>
      <c r="B38" t="str">
        <f>"9798216219347"</f>
        <v>9798216219347</v>
      </c>
      <c r="C38" t="str">
        <f>"9798216219347"</f>
        <v>9798216219347</v>
      </c>
      <c r="D38" t="str">
        <f>"9780810879928"</f>
        <v>9780810879928</v>
      </c>
      <c r="E38" t="s">
        <v>37</v>
      </c>
      <c r="F38" t="s">
        <v>185</v>
      </c>
      <c r="G38" t="s">
        <v>186</v>
      </c>
      <c r="H38" t="s">
        <v>29</v>
      </c>
      <c r="I38" t="s">
        <v>23</v>
      </c>
      <c r="J38" t="s">
        <v>187</v>
      </c>
      <c r="K38">
        <v>2016</v>
      </c>
      <c r="L38">
        <v>2025</v>
      </c>
      <c r="M38" t="s">
        <v>24</v>
      </c>
      <c r="N38" t="s">
        <v>24</v>
      </c>
      <c r="O38" t="s">
        <v>24</v>
      </c>
      <c r="P38" t="s">
        <v>24</v>
      </c>
      <c r="Q38" t="s">
        <v>24</v>
      </c>
      <c r="R38" t="s">
        <v>24</v>
      </c>
      <c r="S38" t="s">
        <v>24</v>
      </c>
      <c r="T38" t="s">
        <v>24</v>
      </c>
      <c r="U38" t="s">
        <v>188</v>
      </c>
      <c r="V38" t="s">
        <v>25</v>
      </c>
    </row>
    <row r="39" spans="1:22" x14ac:dyDescent="0.35">
      <c r="A39" t="s">
        <v>31</v>
      </c>
      <c r="B39" t="str">
        <f>"9798216219354"</f>
        <v>9798216219354</v>
      </c>
      <c r="C39" t="str">
        <f>"9798216219354"</f>
        <v>9798216219354</v>
      </c>
      <c r="D39" t="str">
        <f>"9781442265264"</f>
        <v>9781442265264</v>
      </c>
      <c r="E39" t="s">
        <v>37</v>
      </c>
      <c r="F39" t="s">
        <v>189</v>
      </c>
      <c r="G39" t="s">
        <v>190</v>
      </c>
      <c r="H39" t="s">
        <v>29</v>
      </c>
      <c r="I39" t="s">
        <v>23</v>
      </c>
      <c r="J39" t="s">
        <v>191</v>
      </c>
      <c r="K39">
        <v>2016</v>
      </c>
      <c r="L39">
        <v>2025</v>
      </c>
      <c r="M39" t="s">
        <v>24</v>
      </c>
      <c r="N39" t="s">
        <v>24</v>
      </c>
      <c r="O39" t="s">
        <v>24</v>
      </c>
      <c r="P39" t="s">
        <v>24</v>
      </c>
      <c r="Q39" t="s">
        <v>24</v>
      </c>
      <c r="R39" t="s">
        <v>24</v>
      </c>
      <c r="S39" t="s">
        <v>24</v>
      </c>
      <c r="T39" t="s">
        <v>24</v>
      </c>
      <c r="U39" t="s">
        <v>192</v>
      </c>
      <c r="V39" t="s">
        <v>25</v>
      </c>
    </row>
    <row r="40" spans="1:22" x14ac:dyDescent="0.35">
      <c r="A40" t="s">
        <v>31</v>
      </c>
      <c r="B40" t="str">
        <f>"9798216219361"</f>
        <v>9798216219361</v>
      </c>
      <c r="C40" t="str">
        <f>"9798216219361"</f>
        <v>9798216219361</v>
      </c>
      <c r="D40" t="str">
        <f>"9781442262973"</f>
        <v>9781442262973</v>
      </c>
      <c r="E40" t="s">
        <v>37</v>
      </c>
      <c r="F40" t="s">
        <v>193</v>
      </c>
      <c r="G40" t="s">
        <v>194</v>
      </c>
      <c r="H40" t="s">
        <v>29</v>
      </c>
      <c r="I40" t="s">
        <v>23</v>
      </c>
      <c r="J40" t="s">
        <v>195</v>
      </c>
      <c r="K40">
        <v>2016</v>
      </c>
      <c r="L40">
        <v>2025</v>
      </c>
      <c r="M40" t="s">
        <v>24</v>
      </c>
      <c r="N40" t="s">
        <v>24</v>
      </c>
      <c r="O40" t="s">
        <v>24</v>
      </c>
      <c r="P40" t="s">
        <v>24</v>
      </c>
      <c r="Q40" t="s">
        <v>24</v>
      </c>
      <c r="R40" t="s">
        <v>24</v>
      </c>
      <c r="S40" t="s">
        <v>24</v>
      </c>
      <c r="T40" t="s">
        <v>24</v>
      </c>
      <c r="U40" t="s">
        <v>196</v>
      </c>
      <c r="V40" t="s">
        <v>25</v>
      </c>
    </row>
    <row r="41" spans="1:22" x14ac:dyDescent="0.35">
      <c r="A41" t="s">
        <v>31</v>
      </c>
      <c r="B41" t="str">
        <f>"9798216219385"</f>
        <v>9798216219385</v>
      </c>
      <c r="C41" t="str">
        <f>"9798216219385"</f>
        <v>9798216219385</v>
      </c>
      <c r="D41" t="str">
        <f>"9781442273184"</f>
        <v>9781442273184</v>
      </c>
      <c r="E41" t="s">
        <v>37</v>
      </c>
      <c r="F41" t="s">
        <v>197</v>
      </c>
      <c r="G41" t="s">
        <v>198</v>
      </c>
      <c r="H41" t="s">
        <v>29</v>
      </c>
      <c r="I41" t="s">
        <v>23</v>
      </c>
      <c r="J41" t="s">
        <v>199</v>
      </c>
      <c r="K41">
        <v>2016</v>
      </c>
      <c r="L41">
        <v>2025</v>
      </c>
      <c r="M41" t="s">
        <v>24</v>
      </c>
      <c r="N41" t="s">
        <v>24</v>
      </c>
      <c r="O41" t="s">
        <v>24</v>
      </c>
      <c r="P41" t="s">
        <v>24</v>
      </c>
      <c r="Q41" t="s">
        <v>24</v>
      </c>
      <c r="R41" t="s">
        <v>24</v>
      </c>
      <c r="S41" t="s">
        <v>24</v>
      </c>
      <c r="T41" t="s">
        <v>24</v>
      </c>
      <c r="U41" t="s">
        <v>200</v>
      </c>
      <c r="V41" t="s">
        <v>25</v>
      </c>
    </row>
    <row r="42" spans="1:22" x14ac:dyDescent="0.35">
      <c r="A42" t="s">
        <v>31</v>
      </c>
      <c r="B42" t="str">
        <f>"9798216219408"</f>
        <v>9798216219408</v>
      </c>
      <c r="C42" t="str">
        <f>"9798216219408"</f>
        <v>9798216219408</v>
      </c>
      <c r="D42" t="str">
        <f>"9781442273160"</f>
        <v>9781442273160</v>
      </c>
      <c r="E42" t="s">
        <v>37</v>
      </c>
      <c r="F42" t="s">
        <v>201</v>
      </c>
      <c r="G42" t="s">
        <v>202</v>
      </c>
      <c r="H42" t="s">
        <v>29</v>
      </c>
      <c r="I42" t="s">
        <v>23</v>
      </c>
      <c r="J42" t="s">
        <v>203</v>
      </c>
      <c r="K42">
        <v>2016</v>
      </c>
      <c r="L42">
        <v>2025</v>
      </c>
      <c r="M42" t="s">
        <v>24</v>
      </c>
      <c r="N42" t="s">
        <v>24</v>
      </c>
      <c r="O42" t="s">
        <v>24</v>
      </c>
      <c r="P42" t="s">
        <v>24</v>
      </c>
      <c r="Q42" t="s">
        <v>24</v>
      </c>
      <c r="R42" t="s">
        <v>24</v>
      </c>
      <c r="S42" t="s">
        <v>24</v>
      </c>
      <c r="T42" t="s">
        <v>24</v>
      </c>
      <c r="U42" t="s">
        <v>204</v>
      </c>
      <c r="V42" t="s">
        <v>25</v>
      </c>
    </row>
    <row r="43" spans="1:22" x14ac:dyDescent="0.35">
      <c r="A43" t="s">
        <v>31</v>
      </c>
      <c r="B43" t="str">
        <f>"9798216219415"</f>
        <v>9798216219415</v>
      </c>
      <c r="C43" t="str">
        <f>"9798216219415"</f>
        <v>9798216219415</v>
      </c>
      <c r="D43" t="str">
        <f>"9781442281820"</f>
        <v>9781442281820</v>
      </c>
      <c r="E43" t="s">
        <v>205</v>
      </c>
      <c r="F43" t="s">
        <v>206</v>
      </c>
      <c r="G43" t="s">
        <v>207</v>
      </c>
      <c r="H43" t="s">
        <v>29</v>
      </c>
      <c r="I43" t="s">
        <v>23</v>
      </c>
      <c r="J43" t="s">
        <v>208</v>
      </c>
      <c r="K43">
        <v>2017</v>
      </c>
      <c r="L43">
        <v>2025</v>
      </c>
      <c r="M43" t="s">
        <v>24</v>
      </c>
      <c r="N43" t="s">
        <v>24</v>
      </c>
      <c r="O43" t="s">
        <v>24</v>
      </c>
      <c r="P43" t="s">
        <v>24</v>
      </c>
      <c r="Q43" t="s">
        <v>24</v>
      </c>
      <c r="R43" t="s">
        <v>24</v>
      </c>
      <c r="S43" t="s">
        <v>24</v>
      </c>
      <c r="T43" t="s">
        <v>24</v>
      </c>
      <c r="U43" t="s">
        <v>209</v>
      </c>
      <c r="V43" t="s">
        <v>25</v>
      </c>
    </row>
    <row r="44" spans="1:22" x14ac:dyDescent="0.35">
      <c r="A44" t="s">
        <v>31</v>
      </c>
      <c r="B44" t="str">
        <f>"9798216219439"</f>
        <v>9798216219439</v>
      </c>
      <c r="C44" t="str">
        <f>"9798216219439"</f>
        <v>9798216219439</v>
      </c>
      <c r="D44" t="str">
        <f>"9781538110126"</f>
        <v>9781538110126</v>
      </c>
      <c r="E44" t="s">
        <v>37</v>
      </c>
      <c r="F44" t="s">
        <v>210</v>
      </c>
      <c r="G44" t="s">
        <v>211</v>
      </c>
      <c r="H44" t="s">
        <v>29</v>
      </c>
      <c r="I44" t="s">
        <v>23</v>
      </c>
      <c r="J44" t="s">
        <v>212</v>
      </c>
      <c r="K44">
        <v>2018</v>
      </c>
      <c r="L44">
        <v>2025</v>
      </c>
      <c r="M44" t="s">
        <v>24</v>
      </c>
      <c r="N44" t="s">
        <v>24</v>
      </c>
      <c r="O44" t="s">
        <v>24</v>
      </c>
      <c r="P44" t="s">
        <v>24</v>
      </c>
      <c r="Q44" t="s">
        <v>24</v>
      </c>
      <c r="R44" t="s">
        <v>24</v>
      </c>
      <c r="S44" t="s">
        <v>24</v>
      </c>
      <c r="T44" t="s">
        <v>24</v>
      </c>
      <c r="U44" t="s">
        <v>213</v>
      </c>
      <c r="V44" t="s">
        <v>25</v>
      </c>
    </row>
    <row r="45" spans="1:22" x14ac:dyDescent="0.35">
      <c r="A45" t="s">
        <v>31</v>
      </c>
      <c r="B45" t="str">
        <f>"9798216219446"</f>
        <v>9798216219446</v>
      </c>
      <c r="C45" t="str">
        <f>"9798216219446"</f>
        <v>9798216219446</v>
      </c>
      <c r="D45" t="str">
        <f>"9781538111239"</f>
        <v>9781538111239</v>
      </c>
      <c r="E45" t="s">
        <v>37</v>
      </c>
      <c r="F45" t="s">
        <v>214</v>
      </c>
      <c r="G45" t="s">
        <v>215</v>
      </c>
      <c r="H45" t="s">
        <v>29</v>
      </c>
      <c r="I45" t="s">
        <v>23</v>
      </c>
      <c r="J45" t="s">
        <v>216</v>
      </c>
      <c r="K45">
        <v>2018</v>
      </c>
      <c r="L45">
        <v>2025</v>
      </c>
      <c r="M45" t="s">
        <v>24</v>
      </c>
      <c r="N45" t="s">
        <v>24</v>
      </c>
      <c r="O45" t="s">
        <v>24</v>
      </c>
      <c r="P45" t="s">
        <v>24</v>
      </c>
      <c r="Q45" t="s">
        <v>24</v>
      </c>
      <c r="R45" t="s">
        <v>24</v>
      </c>
      <c r="S45" t="s">
        <v>24</v>
      </c>
      <c r="T45" t="s">
        <v>24</v>
      </c>
      <c r="U45" t="s">
        <v>217</v>
      </c>
      <c r="V45" t="s">
        <v>25</v>
      </c>
    </row>
    <row r="46" spans="1:22" x14ac:dyDescent="0.35">
      <c r="A46" t="s">
        <v>31</v>
      </c>
      <c r="B46" t="str">
        <f>"9798216270157"</f>
        <v>9798216270157</v>
      </c>
      <c r="C46" t="str">
        <f>"9798216270157"</f>
        <v>9798216270157</v>
      </c>
      <c r="D46" t="str">
        <f>"9781538111338"</f>
        <v>9781538111338</v>
      </c>
      <c r="E46" t="s">
        <v>37</v>
      </c>
      <c r="F46" t="s">
        <v>218</v>
      </c>
      <c r="G46" t="s">
        <v>219</v>
      </c>
      <c r="H46" t="s">
        <v>29</v>
      </c>
      <c r="I46" t="s">
        <v>23</v>
      </c>
      <c r="J46" t="s">
        <v>220</v>
      </c>
      <c r="K46">
        <v>2018</v>
      </c>
      <c r="L46">
        <v>2025</v>
      </c>
      <c r="M46" t="s">
        <v>24</v>
      </c>
      <c r="N46" t="s">
        <v>24</v>
      </c>
      <c r="O46" t="s">
        <v>24</v>
      </c>
      <c r="P46" t="s">
        <v>24</v>
      </c>
      <c r="Q46" t="s">
        <v>24</v>
      </c>
      <c r="R46" t="s">
        <v>24</v>
      </c>
      <c r="S46" t="s">
        <v>24</v>
      </c>
      <c r="T46" t="s">
        <v>24</v>
      </c>
      <c r="U46" t="s">
        <v>221</v>
      </c>
      <c r="V46" t="s">
        <v>25</v>
      </c>
    </row>
    <row r="47" spans="1:22" x14ac:dyDescent="0.35">
      <c r="A47" t="s">
        <v>31</v>
      </c>
      <c r="B47" t="str">
        <f>"9798216270164"</f>
        <v>9798216270164</v>
      </c>
      <c r="C47" t="str">
        <f>"9798216270164"</f>
        <v>9798216270164</v>
      </c>
      <c r="D47" t="str">
        <f>"9781538113141"</f>
        <v>9781538113141</v>
      </c>
      <c r="E47" t="s">
        <v>37</v>
      </c>
      <c r="F47" t="s">
        <v>222</v>
      </c>
      <c r="G47" t="s">
        <v>223</v>
      </c>
      <c r="H47" t="s">
        <v>29</v>
      </c>
      <c r="I47" t="s">
        <v>23</v>
      </c>
      <c r="J47" t="s">
        <v>224</v>
      </c>
      <c r="K47">
        <v>2018</v>
      </c>
      <c r="L47">
        <v>2025</v>
      </c>
      <c r="M47" t="s">
        <v>24</v>
      </c>
      <c r="N47" t="s">
        <v>24</v>
      </c>
      <c r="O47" t="s">
        <v>24</v>
      </c>
      <c r="P47" t="s">
        <v>24</v>
      </c>
      <c r="Q47" t="s">
        <v>24</v>
      </c>
      <c r="R47" t="s">
        <v>24</v>
      </c>
      <c r="S47" t="s">
        <v>24</v>
      </c>
      <c r="T47" t="s">
        <v>24</v>
      </c>
      <c r="U47" t="s">
        <v>225</v>
      </c>
      <c r="V47" t="s">
        <v>25</v>
      </c>
    </row>
    <row r="48" spans="1:22" x14ac:dyDescent="0.35">
      <c r="A48" t="s">
        <v>31</v>
      </c>
      <c r="B48" t="str">
        <f>"9798216270171"</f>
        <v>9798216270171</v>
      </c>
      <c r="C48" t="str">
        <f>"9798216270171"</f>
        <v>9798216270171</v>
      </c>
      <c r="D48" t="str">
        <f>"9781538114377"</f>
        <v>9781538114377</v>
      </c>
      <c r="E48" t="s">
        <v>37</v>
      </c>
      <c r="F48" t="s">
        <v>226</v>
      </c>
      <c r="G48" t="s">
        <v>227</v>
      </c>
      <c r="H48" t="s">
        <v>29</v>
      </c>
      <c r="I48" t="s">
        <v>23</v>
      </c>
      <c r="J48" t="s">
        <v>228</v>
      </c>
      <c r="K48">
        <v>2018</v>
      </c>
      <c r="L48">
        <v>2025</v>
      </c>
      <c r="M48" t="s">
        <v>24</v>
      </c>
      <c r="N48" t="s">
        <v>24</v>
      </c>
      <c r="O48" t="s">
        <v>24</v>
      </c>
      <c r="P48" t="s">
        <v>24</v>
      </c>
      <c r="Q48" t="s">
        <v>24</v>
      </c>
      <c r="R48" t="s">
        <v>24</v>
      </c>
      <c r="S48" t="s">
        <v>24</v>
      </c>
      <c r="T48" t="s">
        <v>24</v>
      </c>
      <c r="U48" t="s">
        <v>229</v>
      </c>
      <c r="V48" t="s">
        <v>25</v>
      </c>
    </row>
    <row r="49" spans="1:22" x14ac:dyDescent="0.35">
      <c r="A49" t="s">
        <v>31</v>
      </c>
      <c r="B49" t="str">
        <f>"9798216270195"</f>
        <v>9798216270195</v>
      </c>
      <c r="C49" t="str">
        <f>"9798216270195"</f>
        <v>9798216270195</v>
      </c>
      <c r="D49" t="str">
        <f>"9781538111352"</f>
        <v>9781538111352</v>
      </c>
      <c r="E49" t="s">
        <v>37</v>
      </c>
      <c r="F49" t="s">
        <v>230</v>
      </c>
      <c r="G49" t="s">
        <v>231</v>
      </c>
      <c r="H49" t="s">
        <v>29</v>
      </c>
      <c r="I49" t="s">
        <v>23</v>
      </c>
      <c r="J49" t="s">
        <v>232</v>
      </c>
      <c r="K49">
        <v>2019</v>
      </c>
      <c r="L49">
        <v>2025</v>
      </c>
      <c r="M49" t="s">
        <v>24</v>
      </c>
      <c r="N49" t="s">
        <v>24</v>
      </c>
      <c r="O49" t="s">
        <v>24</v>
      </c>
      <c r="P49" t="s">
        <v>24</v>
      </c>
      <c r="Q49" t="s">
        <v>24</v>
      </c>
      <c r="R49" t="s">
        <v>24</v>
      </c>
      <c r="S49" t="s">
        <v>24</v>
      </c>
      <c r="T49" t="s">
        <v>24</v>
      </c>
      <c r="U49" t="s">
        <v>233</v>
      </c>
      <c r="V49" t="s">
        <v>25</v>
      </c>
    </row>
    <row r="50" spans="1:22" x14ac:dyDescent="0.35">
      <c r="A50" t="s">
        <v>31</v>
      </c>
      <c r="B50" t="str">
        <f>"9798216270201"</f>
        <v>9798216270201</v>
      </c>
      <c r="C50" t="str">
        <f>"9798216270201"</f>
        <v>9798216270201</v>
      </c>
      <c r="D50" t="str">
        <f>"9781538119686"</f>
        <v>9781538119686</v>
      </c>
      <c r="E50" t="s">
        <v>37</v>
      </c>
      <c r="F50" t="s">
        <v>234</v>
      </c>
      <c r="G50" t="s">
        <v>235</v>
      </c>
      <c r="H50" t="s">
        <v>29</v>
      </c>
      <c r="I50" t="s">
        <v>23</v>
      </c>
      <c r="J50" t="s">
        <v>236</v>
      </c>
      <c r="K50">
        <v>2019</v>
      </c>
      <c r="L50">
        <v>2025</v>
      </c>
      <c r="M50" t="s">
        <v>24</v>
      </c>
      <c r="N50" t="s">
        <v>24</v>
      </c>
      <c r="O50" t="s">
        <v>24</v>
      </c>
      <c r="P50" t="s">
        <v>24</v>
      </c>
      <c r="Q50" t="s">
        <v>24</v>
      </c>
      <c r="R50" t="s">
        <v>24</v>
      </c>
      <c r="S50" t="s">
        <v>24</v>
      </c>
      <c r="T50" t="s">
        <v>24</v>
      </c>
      <c r="U50" t="s">
        <v>237</v>
      </c>
      <c r="V50" t="s">
        <v>25</v>
      </c>
    </row>
    <row r="51" spans="1:22" x14ac:dyDescent="0.35">
      <c r="A51" t="s">
        <v>31</v>
      </c>
      <c r="B51" t="str">
        <f>"9798216270218"</f>
        <v>9798216270218</v>
      </c>
      <c r="C51" t="str">
        <f>"9798216270218"</f>
        <v>9798216270218</v>
      </c>
      <c r="D51" t="str">
        <f>"9781538120668"</f>
        <v>9781538120668</v>
      </c>
      <c r="E51" t="s">
        <v>37</v>
      </c>
      <c r="F51" t="s">
        <v>238</v>
      </c>
      <c r="G51" t="s">
        <v>239</v>
      </c>
      <c r="H51" t="s">
        <v>29</v>
      </c>
      <c r="I51" t="s">
        <v>23</v>
      </c>
      <c r="J51" t="s">
        <v>240</v>
      </c>
      <c r="K51">
        <v>2019</v>
      </c>
      <c r="L51">
        <v>2025</v>
      </c>
      <c r="M51" t="s">
        <v>24</v>
      </c>
      <c r="N51" t="s">
        <v>24</v>
      </c>
      <c r="O51" t="s">
        <v>24</v>
      </c>
      <c r="P51" t="s">
        <v>24</v>
      </c>
      <c r="Q51" t="s">
        <v>24</v>
      </c>
      <c r="R51" t="s">
        <v>24</v>
      </c>
      <c r="S51" t="s">
        <v>24</v>
      </c>
      <c r="T51" t="s">
        <v>24</v>
      </c>
      <c r="U51" t="s">
        <v>241</v>
      </c>
      <c r="V51" t="s">
        <v>25</v>
      </c>
    </row>
    <row r="52" spans="1:22" x14ac:dyDescent="0.35">
      <c r="A52" t="s">
        <v>31</v>
      </c>
      <c r="B52" t="str">
        <f>"9798216270249"</f>
        <v>9798216270249</v>
      </c>
      <c r="C52" t="str">
        <f>"9798216270249"</f>
        <v>9798216270249</v>
      </c>
      <c r="D52" t="str">
        <f>"9781538130261"</f>
        <v>9781538130261</v>
      </c>
      <c r="E52" t="s">
        <v>37</v>
      </c>
      <c r="F52" t="s">
        <v>242</v>
      </c>
      <c r="G52" t="s">
        <v>243</v>
      </c>
      <c r="H52" t="s">
        <v>29</v>
      </c>
      <c r="I52" t="s">
        <v>23</v>
      </c>
      <c r="J52" t="s">
        <v>244</v>
      </c>
      <c r="K52">
        <v>2021</v>
      </c>
      <c r="L52">
        <v>2025</v>
      </c>
      <c r="M52" t="s">
        <v>24</v>
      </c>
      <c r="N52" t="s">
        <v>24</v>
      </c>
      <c r="O52" t="s">
        <v>24</v>
      </c>
      <c r="P52" t="s">
        <v>24</v>
      </c>
      <c r="Q52" t="s">
        <v>24</v>
      </c>
      <c r="R52" t="s">
        <v>24</v>
      </c>
      <c r="S52" t="s">
        <v>24</v>
      </c>
      <c r="T52" t="s">
        <v>24</v>
      </c>
      <c r="U52" t="s">
        <v>245</v>
      </c>
      <c r="V52" t="s">
        <v>25</v>
      </c>
    </row>
    <row r="53" spans="1:22" x14ac:dyDescent="0.35">
      <c r="A53" t="s">
        <v>31</v>
      </c>
      <c r="B53" t="str">
        <f>"9798216270256"</f>
        <v>9798216270256</v>
      </c>
      <c r="C53" t="str">
        <f>"9798216270256"</f>
        <v>9798216270256</v>
      </c>
      <c r="D53" t="str">
        <f>"9781538122785"</f>
        <v>9781538122785</v>
      </c>
      <c r="E53" t="s">
        <v>37</v>
      </c>
      <c r="F53" t="s">
        <v>246</v>
      </c>
      <c r="G53" t="s">
        <v>247</v>
      </c>
      <c r="H53" t="s">
        <v>29</v>
      </c>
      <c r="I53" t="s">
        <v>23</v>
      </c>
      <c r="J53" t="s">
        <v>248</v>
      </c>
      <c r="K53">
        <v>2021</v>
      </c>
      <c r="L53">
        <v>2025</v>
      </c>
      <c r="M53" t="s">
        <v>24</v>
      </c>
      <c r="N53" t="s">
        <v>24</v>
      </c>
      <c r="O53" t="s">
        <v>24</v>
      </c>
      <c r="P53" t="s">
        <v>24</v>
      </c>
      <c r="Q53" t="s">
        <v>24</v>
      </c>
      <c r="R53" t="s">
        <v>24</v>
      </c>
      <c r="S53" t="s">
        <v>24</v>
      </c>
      <c r="T53" t="s">
        <v>24</v>
      </c>
      <c r="U53" t="s">
        <v>249</v>
      </c>
      <c r="V53" t="s">
        <v>25</v>
      </c>
    </row>
    <row r="54" spans="1:22" x14ac:dyDescent="0.35">
      <c r="A54" t="s">
        <v>31</v>
      </c>
      <c r="B54" t="str">
        <f>"9798216270263"</f>
        <v>9798216270263</v>
      </c>
      <c r="C54" t="str">
        <f>"9798216270263"</f>
        <v>9798216270263</v>
      </c>
      <c r="D54" t="str">
        <f>"9781538120156"</f>
        <v>9781538120156</v>
      </c>
      <c r="E54" t="s">
        <v>37</v>
      </c>
      <c r="F54" t="s">
        <v>250</v>
      </c>
      <c r="G54" t="s">
        <v>251</v>
      </c>
      <c r="H54" t="s">
        <v>29</v>
      </c>
      <c r="I54" t="s">
        <v>23</v>
      </c>
      <c r="J54" t="s">
        <v>252</v>
      </c>
      <c r="K54">
        <v>2020</v>
      </c>
      <c r="L54">
        <v>2025</v>
      </c>
      <c r="M54" t="s">
        <v>24</v>
      </c>
      <c r="N54" t="s">
        <v>24</v>
      </c>
      <c r="O54" t="s">
        <v>24</v>
      </c>
      <c r="P54" t="s">
        <v>24</v>
      </c>
      <c r="Q54" t="s">
        <v>24</v>
      </c>
      <c r="R54" t="s">
        <v>24</v>
      </c>
      <c r="S54" t="s">
        <v>24</v>
      </c>
      <c r="T54" t="s">
        <v>24</v>
      </c>
      <c r="U54" t="s">
        <v>253</v>
      </c>
      <c r="V54" t="s">
        <v>25</v>
      </c>
    </row>
    <row r="55" spans="1:22" x14ac:dyDescent="0.35">
      <c r="A55" t="s">
        <v>31</v>
      </c>
      <c r="B55" t="str">
        <f>"9798216270270"</f>
        <v>9798216270270</v>
      </c>
      <c r="C55" t="str">
        <f>"9798216270270"</f>
        <v>9798216270270</v>
      </c>
      <c r="D55" t="str">
        <f>"9781538141755"</f>
        <v>9781538141755</v>
      </c>
      <c r="E55" t="s">
        <v>37</v>
      </c>
      <c r="F55" t="s">
        <v>254</v>
      </c>
      <c r="G55" t="s">
        <v>255</v>
      </c>
      <c r="H55" t="s">
        <v>29</v>
      </c>
      <c r="I55" t="s">
        <v>23</v>
      </c>
      <c r="J55" t="s">
        <v>256</v>
      </c>
      <c r="K55">
        <v>2022</v>
      </c>
      <c r="L55">
        <v>2025</v>
      </c>
      <c r="M55" t="s">
        <v>24</v>
      </c>
      <c r="N55" t="s">
        <v>24</v>
      </c>
      <c r="O55" t="s">
        <v>24</v>
      </c>
      <c r="P55" t="s">
        <v>24</v>
      </c>
      <c r="Q55" t="s">
        <v>24</v>
      </c>
      <c r="R55" t="s">
        <v>24</v>
      </c>
      <c r="S55" t="s">
        <v>24</v>
      </c>
      <c r="T55" t="s">
        <v>24</v>
      </c>
      <c r="U55" t="s">
        <v>257</v>
      </c>
      <c r="V55" t="s">
        <v>25</v>
      </c>
    </row>
    <row r="56" spans="1:22" x14ac:dyDescent="0.35">
      <c r="A56" t="s">
        <v>31</v>
      </c>
      <c r="B56" t="str">
        <f>"9798216270294"</f>
        <v>9798216270294</v>
      </c>
      <c r="C56" t="str">
        <f>"9798216270294"</f>
        <v>9798216270294</v>
      </c>
      <c r="D56" t="str">
        <f>"9781538157367"</f>
        <v>9781538157367</v>
      </c>
      <c r="E56" t="s">
        <v>37</v>
      </c>
      <c r="F56" t="s">
        <v>258</v>
      </c>
      <c r="G56" t="s">
        <v>259</v>
      </c>
      <c r="H56" t="s">
        <v>29</v>
      </c>
      <c r="I56" t="s">
        <v>23</v>
      </c>
      <c r="J56" t="s">
        <v>260</v>
      </c>
      <c r="K56">
        <v>2023</v>
      </c>
      <c r="L56">
        <v>2025</v>
      </c>
      <c r="M56" t="s">
        <v>24</v>
      </c>
      <c r="N56" t="s">
        <v>24</v>
      </c>
      <c r="O56" t="s">
        <v>24</v>
      </c>
      <c r="P56" t="s">
        <v>24</v>
      </c>
      <c r="Q56" t="s">
        <v>24</v>
      </c>
      <c r="R56" t="s">
        <v>24</v>
      </c>
      <c r="S56" t="s">
        <v>24</v>
      </c>
      <c r="T56" t="s">
        <v>24</v>
      </c>
      <c r="U56" t="s">
        <v>261</v>
      </c>
      <c r="V56" t="s">
        <v>25</v>
      </c>
    </row>
    <row r="57" spans="1:22" x14ac:dyDescent="0.35">
      <c r="A57" t="s">
        <v>31</v>
      </c>
      <c r="B57" t="str">
        <f>"9798216270300"</f>
        <v>9798216270300</v>
      </c>
      <c r="C57" t="str">
        <f>"9798216270300"</f>
        <v>9798216270300</v>
      </c>
      <c r="D57" t="str">
        <f>"9781538146026"</f>
        <v>9781538146026</v>
      </c>
      <c r="E57" t="s">
        <v>37</v>
      </c>
      <c r="F57" t="s">
        <v>262</v>
      </c>
      <c r="G57" t="s">
        <v>263</v>
      </c>
      <c r="H57" t="s">
        <v>29</v>
      </c>
      <c r="I57" t="s">
        <v>23</v>
      </c>
      <c r="J57" t="s">
        <v>264</v>
      </c>
      <c r="K57">
        <v>2023</v>
      </c>
      <c r="L57">
        <v>2025</v>
      </c>
      <c r="M57" t="s">
        <v>24</v>
      </c>
      <c r="N57" t="s">
        <v>24</v>
      </c>
      <c r="O57" t="s">
        <v>24</v>
      </c>
      <c r="P57" t="s">
        <v>24</v>
      </c>
      <c r="Q57" t="s">
        <v>24</v>
      </c>
      <c r="R57" t="s">
        <v>24</v>
      </c>
      <c r="S57" t="s">
        <v>24</v>
      </c>
      <c r="T57" t="s">
        <v>24</v>
      </c>
      <c r="U57" t="s">
        <v>265</v>
      </c>
      <c r="V57" t="s">
        <v>25</v>
      </c>
    </row>
    <row r="58" spans="1:22" x14ac:dyDescent="0.35">
      <c r="A58" t="s">
        <v>31</v>
      </c>
      <c r="B58" t="str">
        <f>"9798216270324"</f>
        <v>9798216270324</v>
      </c>
      <c r="C58" t="str">
        <f>"9798216270324"</f>
        <v>9798216270324</v>
      </c>
      <c r="D58" t="str">
        <f>"9781538187692"</f>
        <v>9781538187692</v>
      </c>
      <c r="E58" t="s">
        <v>37</v>
      </c>
      <c r="F58" t="s">
        <v>266</v>
      </c>
      <c r="G58" t="s">
        <v>267</v>
      </c>
      <c r="H58" t="s">
        <v>29</v>
      </c>
      <c r="I58" t="s">
        <v>23</v>
      </c>
      <c r="J58" t="s">
        <v>268</v>
      </c>
      <c r="K58">
        <v>2024</v>
      </c>
      <c r="L58">
        <v>2025</v>
      </c>
      <c r="M58" t="s">
        <v>24</v>
      </c>
      <c r="N58" t="s">
        <v>24</v>
      </c>
      <c r="O58" t="s">
        <v>24</v>
      </c>
      <c r="P58" t="s">
        <v>24</v>
      </c>
      <c r="Q58" t="s">
        <v>24</v>
      </c>
      <c r="R58" t="s">
        <v>24</v>
      </c>
      <c r="S58" t="s">
        <v>24</v>
      </c>
      <c r="T58" t="s">
        <v>24</v>
      </c>
      <c r="U58" t="s">
        <v>269</v>
      </c>
      <c r="V58" t="s">
        <v>25</v>
      </c>
    </row>
    <row r="59" spans="1:22" x14ac:dyDescent="0.35">
      <c r="A59" t="s">
        <v>31</v>
      </c>
      <c r="B59" t="str">
        <f>"9798216955665"</f>
        <v>9798216955665</v>
      </c>
      <c r="C59" t="str">
        <f>"9798216955665"</f>
        <v>9798216955665</v>
      </c>
      <c r="D59" t="str">
        <f>""</f>
        <v/>
      </c>
      <c r="F59" t="s">
        <v>270</v>
      </c>
      <c r="G59" t="s">
        <v>271</v>
      </c>
      <c r="H59" t="s">
        <v>26</v>
      </c>
      <c r="I59" t="s">
        <v>23</v>
      </c>
      <c r="J59" t="s">
        <v>272</v>
      </c>
      <c r="K59">
        <v>2015</v>
      </c>
      <c r="L59">
        <v>2025</v>
      </c>
      <c r="M59" t="s">
        <v>24</v>
      </c>
      <c r="N59" t="s">
        <v>24</v>
      </c>
      <c r="O59" t="s">
        <v>24</v>
      </c>
      <c r="P59" t="s">
        <v>24</v>
      </c>
      <c r="Q59" t="s">
        <v>24</v>
      </c>
      <c r="R59" t="s">
        <v>24</v>
      </c>
      <c r="S59" t="s">
        <v>24</v>
      </c>
      <c r="T59" t="s">
        <v>24</v>
      </c>
      <c r="U59" t="s">
        <v>273</v>
      </c>
      <c r="V59" t="s">
        <v>25</v>
      </c>
    </row>
    <row r="60" spans="1:22" x14ac:dyDescent="0.35">
      <c r="A60" t="s">
        <v>31</v>
      </c>
      <c r="B60" t="str">
        <f>"9798400608148"</f>
        <v>9798400608148</v>
      </c>
      <c r="C60" t="str">
        <f>"9798400608148"</f>
        <v>9798400608148</v>
      </c>
      <c r="D60" t="str">
        <f>"9798216043430"</f>
        <v>9798216043430</v>
      </c>
      <c r="F60" t="s">
        <v>274</v>
      </c>
      <c r="G60" t="s">
        <v>275</v>
      </c>
      <c r="H60" t="s">
        <v>26</v>
      </c>
      <c r="I60" t="s">
        <v>23</v>
      </c>
      <c r="J60" t="s">
        <v>276</v>
      </c>
      <c r="K60">
        <v>2017</v>
      </c>
      <c r="L60">
        <v>2025</v>
      </c>
      <c r="M60" t="s">
        <v>24</v>
      </c>
      <c r="N60" t="s">
        <v>24</v>
      </c>
      <c r="O60" t="s">
        <v>24</v>
      </c>
      <c r="P60" t="s">
        <v>24</v>
      </c>
      <c r="Q60" t="s">
        <v>24</v>
      </c>
      <c r="R60" t="s">
        <v>24</v>
      </c>
      <c r="S60" t="s">
        <v>24</v>
      </c>
      <c r="T60" t="s">
        <v>24</v>
      </c>
      <c r="U60" t="s">
        <v>277</v>
      </c>
      <c r="V60" t="s">
        <v>25</v>
      </c>
    </row>
    <row r="61" spans="1:22" x14ac:dyDescent="0.35">
      <c r="A61" t="s">
        <v>31</v>
      </c>
      <c r="B61" t="str">
        <f>"9798400665011"</f>
        <v>9798400665011</v>
      </c>
      <c r="C61" t="str">
        <f>"9798400665011"</f>
        <v>9798400665011</v>
      </c>
      <c r="D61" t="str">
        <f>"9798216097679"</f>
        <v>9798216097679</v>
      </c>
      <c r="E61" t="s">
        <v>278</v>
      </c>
      <c r="F61" t="s">
        <v>279</v>
      </c>
      <c r="G61" t="s">
        <v>280</v>
      </c>
      <c r="H61" t="s">
        <v>27</v>
      </c>
      <c r="I61" t="s">
        <v>23</v>
      </c>
      <c r="J61" t="s">
        <v>281</v>
      </c>
      <c r="K61">
        <v>2019</v>
      </c>
      <c r="L61">
        <v>2025</v>
      </c>
      <c r="M61" t="s">
        <v>24</v>
      </c>
      <c r="N61" t="s">
        <v>24</v>
      </c>
      <c r="O61" t="s">
        <v>24</v>
      </c>
      <c r="P61" t="s">
        <v>24</v>
      </c>
      <c r="Q61" t="s">
        <v>24</v>
      </c>
      <c r="R61" t="s">
        <v>24</v>
      </c>
      <c r="S61" t="s">
        <v>24</v>
      </c>
      <c r="T61" t="s">
        <v>24</v>
      </c>
      <c r="U61" t="s">
        <v>282</v>
      </c>
      <c r="V61" t="s">
        <v>25</v>
      </c>
    </row>
    <row r="62" spans="1:22" x14ac:dyDescent="0.35">
      <c r="A62" t="s">
        <v>31</v>
      </c>
      <c r="B62" t="str">
        <f>"9798765130117"</f>
        <v>9798765130117</v>
      </c>
      <c r="C62" t="str">
        <f>"9798765130117"</f>
        <v>9798765130117</v>
      </c>
      <c r="D62" t="str">
        <f>"9798765130094"</f>
        <v>9798765130094</v>
      </c>
      <c r="E62" t="s">
        <v>283</v>
      </c>
      <c r="F62" t="s">
        <v>284</v>
      </c>
      <c r="G62" t="s">
        <v>285</v>
      </c>
      <c r="H62" t="s">
        <v>22</v>
      </c>
      <c r="I62" t="s">
        <v>23</v>
      </c>
      <c r="J62" t="s">
        <v>286</v>
      </c>
      <c r="K62">
        <v>2025</v>
      </c>
      <c r="L62">
        <v>2025</v>
      </c>
      <c r="M62" t="s">
        <v>24</v>
      </c>
      <c r="N62" t="s">
        <v>24</v>
      </c>
      <c r="O62" t="s">
        <v>24</v>
      </c>
      <c r="P62" t="s">
        <v>24</v>
      </c>
      <c r="Q62" t="s">
        <v>24</v>
      </c>
      <c r="R62" t="s">
        <v>24</v>
      </c>
      <c r="S62" t="s">
        <v>24</v>
      </c>
      <c r="T62" t="s">
        <v>24</v>
      </c>
      <c r="U62" t="s">
        <v>287</v>
      </c>
      <c r="V62" t="s">
        <v>25</v>
      </c>
    </row>
    <row r="63" spans="1:22" x14ac:dyDescent="0.35">
      <c r="A63" t="s">
        <v>31</v>
      </c>
      <c r="B63" t="str">
        <f>"9798881843946"</f>
        <v>9798881843946</v>
      </c>
      <c r="C63" t="str">
        <f>"9798881843946"</f>
        <v>9798881843946</v>
      </c>
      <c r="D63" t="str">
        <f>"9781538124505"</f>
        <v>9781538124505</v>
      </c>
      <c r="E63" t="s">
        <v>37</v>
      </c>
      <c r="F63" t="s">
        <v>288</v>
      </c>
      <c r="G63" t="s">
        <v>289</v>
      </c>
      <c r="H63" t="s">
        <v>290</v>
      </c>
      <c r="I63" t="s">
        <v>23</v>
      </c>
      <c r="J63" t="s">
        <v>291</v>
      </c>
      <c r="K63">
        <v>2025</v>
      </c>
      <c r="L63">
        <v>2025</v>
      </c>
      <c r="M63" t="s">
        <v>24</v>
      </c>
      <c r="N63" t="s">
        <v>24</v>
      </c>
      <c r="O63" t="s">
        <v>24</v>
      </c>
      <c r="P63" t="s">
        <v>24</v>
      </c>
      <c r="Q63" t="s">
        <v>24</v>
      </c>
      <c r="R63" t="s">
        <v>24</v>
      </c>
      <c r="S63" t="s">
        <v>24</v>
      </c>
      <c r="T63" t="s">
        <v>24</v>
      </c>
      <c r="U63" t="s">
        <v>292</v>
      </c>
      <c r="V63" t="s">
        <v>25</v>
      </c>
    </row>
    <row r="64" spans="1:22" x14ac:dyDescent="0.35">
      <c r="A64" t="s">
        <v>31</v>
      </c>
      <c r="B64" t="str">
        <f>"9798216955658"</f>
        <v>9798216955658</v>
      </c>
      <c r="C64" t="str">
        <f>"9798216955658"</f>
        <v>9798216955658</v>
      </c>
      <c r="D64" t="str">
        <f>""</f>
        <v/>
      </c>
      <c r="F64" t="s">
        <v>270</v>
      </c>
      <c r="G64" t="s">
        <v>271</v>
      </c>
      <c r="H64" t="s">
        <v>26</v>
      </c>
      <c r="I64" t="s">
        <v>23</v>
      </c>
      <c r="J64" t="s">
        <v>293</v>
      </c>
      <c r="K64">
        <v>2015</v>
      </c>
      <c r="L64">
        <v>2026</v>
      </c>
      <c r="M64" t="s">
        <v>24</v>
      </c>
      <c r="N64" t="s">
        <v>24</v>
      </c>
      <c r="O64" t="s">
        <v>24</v>
      </c>
      <c r="P64" t="s">
        <v>24</v>
      </c>
      <c r="Q64" t="s">
        <v>24</v>
      </c>
      <c r="R64" t="s">
        <v>24</v>
      </c>
      <c r="S64" t="s">
        <v>24</v>
      </c>
      <c r="T64" t="s">
        <v>24</v>
      </c>
      <c r="U64" t="s">
        <v>294</v>
      </c>
      <c r="V64" t="s">
        <v>25</v>
      </c>
    </row>
    <row r="65" spans="1:22" x14ac:dyDescent="0.35">
      <c r="A65" t="s">
        <v>31</v>
      </c>
      <c r="B65" t="str">
        <f>"9798216955672"</f>
        <v>9798216955672</v>
      </c>
      <c r="C65" t="str">
        <f>"9798216955672"</f>
        <v>9798216955672</v>
      </c>
      <c r="D65" t="str">
        <f>""</f>
        <v/>
      </c>
      <c r="F65" t="s">
        <v>270</v>
      </c>
      <c r="G65" t="s">
        <v>271</v>
      </c>
      <c r="H65" t="s">
        <v>26</v>
      </c>
      <c r="I65" t="s">
        <v>23</v>
      </c>
      <c r="J65" t="s">
        <v>295</v>
      </c>
      <c r="K65">
        <v>2015</v>
      </c>
      <c r="L65">
        <v>2026</v>
      </c>
      <c r="M65" t="s">
        <v>24</v>
      </c>
      <c r="N65" t="s">
        <v>24</v>
      </c>
      <c r="O65" t="s">
        <v>24</v>
      </c>
      <c r="P65" t="s">
        <v>24</v>
      </c>
      <c r="Q65" t="s">
        <v>24</v>
      </c>
      <c r="R65" t="s">
        <v>24</v>
      </c>
      <c r="S65" t="s">
        <v>24</v>
      </c>
      <c r="T65" t="s">
        <v>24</v>
      </c>
      <c r="U65" t="s">
        <v>296</v>
      </c>
      <c r="V65" t="s">
        <v>25</v>
      </c>
    </row>
    <row r="66" spans="1:22" x14ac:dyDescent="0.35">
      <c r="A66" t="s">
        <v>31</v>
      </c>
      <c r="B66" t="str">
        <f>"9798400608063"</f>
        <v>9798400608063</v>
      </c>
      <c r="C66" t="str">
        <f>"9798400608063"</f>
        <v>9798400608063</v>
      </c>
      <c r="D66" t="str">
        <f>"9780313379833"</f>
        <v>9780313379833</v>
      </c>
      <c r="F66" t="s">
        <v>297</v>
      </c>
      <c r="G66" t="s">
        <v>298</v>
      </c>
      <c r="H66" t="s">
        <v>26</v>
      </c>
      <c r="I66" t="s">
        <v>23</v>
      </c>
      <c r="J66" t="s">
        <v>299</v>
      </c>
      <c r="K66">
        <v>2016</v>
      </c>
      <c r="L66">
        <v>2026</v>
      </c>
      <c r="M66" t="s">
        <v>24</v>
      </c>
      <c r="N66" t="s">
        <v>24</v>
      </c>
      <c r="O66" t="s">
        <v>24</v>
      </c>
      <c r="P66" t="s">
        <v>24</v>
      </c>
      <c r="Q66" t="s">
        <v>24</v>
      </c>
      <c r="R66" t="s">
        <v>24</v>
      </c>
      <c r="S66" t="s">
        <v>24</v>
      </c>
      <c r="T66" t="s">
        <v>24</v>
      </c>
      <c r="U66" t="s">
        <v>300</v>
      </c>
      <c r="V66" t="s">
        <v>25</v>
      </c>
    </row>
    <row r="67" spans="1:22" x14ac:dyDescent="0.35">
      <c r="A67" t="s">
        <v>31</v>
      </c>
      <c r="B67" t="str">
        <f>"9798400608117"</f>
        <v>9798400608117</v>
      </c>
      <c r="C67" t="str">
        <f>"9798400608117"</f>
        <v>9798400608117</v>
      </c>
      <c r="D67" t="str">
        <f>""</f>
        <v/>
      </c>
      <c r="E67" t="s">
        <v>301</v>
      </c>
      <c r="F67" t="s">
        <v>302</v>
      </c>
      <c r="G67" t="s">
        <v>303</v>
      </c>
      <c r="H67" t="s">
        <v>28</v>
      </c>
      <c r="I67" t="s">
        <v>23</v>
      </c>
      <c r="J67" t="s">
        <v>304</v>
      </c>
      <c r="K67">
        <v>2010</v>
      </c>
      <c r="L67">
        <v>2026</v>
      </c>
      <c r="M67" t="s">
        <v>24</v>
      </c>
      <c r="N67" t="s">
        <v>24</v>
      </c>
      <c r="O67" t="s">
        <v>24</v>
      </c>
      <c r="P67" t="s">
        <v>24</v>
      </c>
      <c r="Q67" t="s">
        <v>24</v>
      </c>
      <c r="R67" t="s">
        <v>24</v>
      </c>
      <c r="S67" t="s">
        <v>24</v>
      </c>
      <c r="T67" t="s">
        <v>24</v>
      </c>
      <c r="U67" t="s">
        <v>305</v>
      </c>
      <c r="V67" t="s">
        <v>25</v>
      </c>
    </row>
  </sheetData>
  <pageMargins left="0.7" right="0.7" top="0.75" bottom="0.75" header="0.3" footer="0.3"/>
  <pageSetup paperSize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AHRL Title 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 Denton</dc:creator>
  <cp:lastModifiedBy>Fabio Antonini</cp:lastModifiedBy>
  <dcterms:created xsi:type="dcterms:W3CDTF">2026-01-20T12:04:39Z</dcterms:created>
  <dcterms:modified xsi:type="dcterms:W3CDTF">2026-01-20T13:55:09Z</dcterms:modified>
</cp:coreProperties>
</file>