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WEB SITES\- WEB SITES - ACTIVE\HOUSESHARINGSENIORS.com.au\- RENT CALCULATION TABLE\"/>
    </mc:Choice>
  </mc:AlternateContent>
  <xr:revisionPtr revIDLastSave="0" documentId="13_ncr:1_{108DC44A-5B42-4832-8F42-82FF7077AE3E}" xr6:coauthVersionLast="47" xr6:coauthVersionMax="47" xr10:uidLastSave="{00000000-0000-0000-0000-000000000000}"/>
  <bookViews>
    <workbookView xWindow="1275" yWindow="-150" windowWidth="25185" windowHeight="14190" xr2:uid="{F9DABA0A-6A81-43F2-AD75-A6A07E7CFE7B}"/>
  </bookViews>
  <sheets>
    <sheet name="HSS Rent Calc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" l="1"/>
  <c r="L21" i="1"/>
  <c r="B21" i="1"/>
  <c r="V20" i="1"/>
  <c r="L20" i="1"/>
  <c r="B20" i="1"/>
  <c r="V19" i="1"/>
  <c r="L19" i="1"/>
  <c r="B19" i="1"/>
  <c r="V18" i="1"/>
  <c r="L18" i="1"/>
  <c r="B18" i="1"/>
  <c r="V56" i="1"/>
  <c r="L56" i="1"/>
  <c r="B56" i="1"/>
  <c r="V55" i="1"/>
  <c r="L55" i="1"/>
  <c r="B55" i="1"/>
  <c r="V54" i="1"/>
  <c r="L54" i="1"/>
  <c r="B54" i="1"/>
  <c r="V53" i="1"/>
  <c r="L53" i="1"/>
  <c r="B53" i="1"/>
  <c r="L57" i="1"/>
  <c r="V57" i="1"/>
  <c r="B57" i="1"/>
  <c r="U58" i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V70" i="1" s="1"/>
  <c r="K58" i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L70" i="1" s="1"/>
  <c r="A58" i="1"/>
  <c r="A59" i="1" s="1"/>
  <c r="B59" i="1" s="1"/>
  <c r="D47" i="1"/>
  <c r="D46" i="1"/>
  <c r="D45" i="1"/>
  <c r="D41" i="1"/>
  <c r="V22" i="1"/>
  <c r="A23" i="1"/>
  <c r="B23" i="1" s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U23" i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L22" i="1"/>
  <c r="D12" i="1"/>
  <c r="D11" i="1"/>
  <c r="D10" i="1"/>
  <c r="D6" i="1"/>
  <c r="C18" i="1" s="1"/>
  <c r="B22" i="1"/>
  <c r="N53" i="1" l="1"/>
  <c r="P53" i="1" s="1"/>
  <c r="Q53" i="1" s="1"/>
  <c r="R53" i="1" s="1"/>
  <c r="N18" i="1"/>
  <c r="P18" i="1" s="1"/>
  <c r="D19" i="1"/>
  <c r="E19" i="1" s="1"/>
  <c r="N19" i="1"/>
  <c r="P19" i="1" s="1"/>
  <c r="Q19" i="1" s="1"/>
  <c r="R19" i="1" s="1"/>
  <c r="X19" i="1"/>
  <c r="Y19" i="1" s="1"/>
  <c r="D20" i="1"/>
  <c r="F20" i="1" s="1"/>
  <c r="G20" i="1" s="1"/>
  <c r="H20" i="1" s="1"/>
  <c r="N20" i="1"/>
  <c r="P20" i="1" s="1"/>
  <c r="X20" i="1"/>
  <c r="Y20" i="1" s="1"/>
  <c r="D21" i="1"/>
  <c r="F21" i="1" s="1"/>
  <c r="G21" i="1" s="1"/>
  <c r="H21" i="1" s="1"/>
  <c r="N21" i="1"/>
  <c r="P21" i="1" s="1"/>
  <c r="Q21" i="1" s="1"/>
  <c r="R21" i="1" s="1"/>
  <c r="C19" i="1"/>
  <c r="W18" i="1"/>
  <c r="C20" i="1"/>
  <c r="D18" i="1"/>
  <c r="F18" i="1" s="1"/>
  <c r="G18" i="1" s="1"/>
  <c r="H18" i="1" s="1"/>
  <c r="C21" i="1"/>
  <c r="Q18" i="1"/>
  <c r="R18" i="1" s="1"/>
  <c r="Q20" i="1"/>
  <c r="R20" i="1" s="1"/>
  <c r="E20" i="1"/>
  <c r="I20" i="1" s="1"/>
  <c r="F19" i="1"/>
  <c r="I19" i="1" s="1"/>
  <c r="W19" i="1"/>
  <c r="W20" i="1"/>
  <c r="W21" i="1"/>
  <c r="Z19" i="1"/>
  <c r="Z20" i="1"/>
  <c r="X18" i="1"/>
  <c r="Z18" i="1" s="1"/>
  <c r="X21" i="1"/>
  <c r="Y21" i="1" s="1"/>
  <c r="M18" i="1"/>
  <c r="M19" i="1"/>
  <c r="M20" i="1"/>
  <c r="M21" i="1"/>
  <c r="O18" i="1"/>
  <c r="S18" i="1" s="1"/>
  <c r="O19" i="1"/>
  <c r="S19" i="1" s="1"/>
  <c r="O20" i="1"/>
  <c r="S20" i="1" s="1"/>
  <c r="C59" i="1"/>
  <c r="W53" i="1"/>
  <c r="N54" i="1"/>
  <c r="P54" i="1" s="1"/>
  <c r="Q54" i="1" s="1"/>
  <c r="R54" i="1" s="1"/>
  <c r="X54" i="1"/>
  <c r="Y54" i="1" s="1"/>
  <c r="V64" i="1"/>
  <c r="W64" i="1" s="1"/>
  <c r="V65" i="1"/>
  <c r="V66" i="1"/>
  <c r="X66" i="1" s="1"/>
  <c r="Y66" i="1" s="1"/>
  <c r="N56" i="1"/>
  <c r="P56" i="1" s="1"/>
  <c r="Q56" i="1" s="1"/>
  <c r="R56" i="1" s="1"/>
  <c r="V62" i="1"/>
  <c r="X62" i="1" s="1"/>
  <c r="Y62" i="1" s="1"/>
  <c r="W56" i="1"/>
  <c r="L63" i="1"/>
  <c r="M63" i="1" s="1"/>
  <c r="L64" i="1"/>
  <c r="M64" i="1" s="1"/>
  <c r="W70" i="1"/>
  <c r="N55" i="1"/>
  <c r="P55" i="1" s="1"/>
  <c r="Q55" i="1" s="1"/>
  <c r="R55" i="1" s="1"/>
  <c r="V67" i="1"/>
  <c r="W67" i="1" s="1"/>
  <c r="D56" i="1"/>
  <c r="F56" i="1" s="1"/>
  <c r="G56" i="1" s="1"/>
  <c r="H56" i="1" s="1"/>
  <c r="V68" i="1"/>
  <c r="X68" i="1" s="1"/>
  <c r="Y68" i="1" s="1"/>
  <c r="V61" i="1"/>
  <c r="W61" i="1" s="1"/>
  <c r="L59" i="1"/>
  <c r="M59" i="1" s="1"/>
  <c r="L60" i="1"/>
  <c r="N60" i="1" s="1"/>
  <c r="P60" i="1" s="1"/>
  <c r="C53" i="1"/>
  <c r="C54" i="1"/>
  <c r="C55" i="1"/>
  <c r="C56" i="1"/>
  <c r="V63" i="1"/>
  <c r="X63" i="1" s="1"/>
  <c r="Z63" i="1" s="1"/>
  <c r="L61" i="1"/>
  <c r="M61" i="1" s="1"/>
  <c r="D53" i="1"/>
  <c r="F53" i="1" s="1"/>
  <c r="D54" i="1"/>
  <c r="F54" i="1" s="1"/>
  <c r="D55" i="1"/>
  <c r="F55" i="1" s="1"/>
  <c r="L62" i="1"/>
  <c r="N62" i="1" s="1"/>
  <c r="O62" i="1" s="1"/>
  <c r="W55" i="1"/>
  <c r="L65" i="1"/>
  <c r="N65" i="1" s="1"/>
  <c r="O65" i="1" s="1"/>
  <c r="X53" i="1"/>
  <c r="Y53" i="1" s="1"/>
  <c r="X56" i="1"/>
  <c r="Y56" i="1" s="1"/>
  <c r="L66" i="1"/>
  <c r="A24" i="1"/>
  <c r="B24" i="1" s="1"/>
  <c r="D24" i="1" s="1"/>
  <c r="E24" i="1" s="1"/>
  <c r="C57" i="1"/>
  <c r="X57" i="1"/>
  <c r="Y57" i="1" s="1"/>
  <c r="V69" i="1"/>
  <c r="X69" i="1" s="1"/>
  <c r="Y69" i="1" s="1"/>
  <c r="L67" i="1"/>
  <c r="N67" i="1" s="1"/>
  <c r="O67" i="1" s="1"/>
  <c r="W54" i="1"/>
  <c r="X55" i="1"/>
  <c r="Y55" i="1" s="1"/>
  <c r="B58" i="1"/>
  <c r="C58" i="1" s="1"/>
  <c r="V58" i="1"/>
  <c r="W58" i="1" s="1"/>
  <c r="L68" i="1"/>
  <c r="N68" i="1" s="1"/>
  <c r="O68" i="1" s="1"/>
  <c r="M53" i="1"/>
  <c r="M54" i="1"/>
  <c r="M55" i="1"/>
  <c r="M56" i="1"/>
  <c r="N63" i="1"/>
  <c r="O63" i="1" s="1"/>
  <c r="V59" i="1"/>
  <c r="W59" i="1" s="1"/>
  <c r="M57" i="1"/>
  <c r="L69" i="1"/>
  <c r="V60" i="1"/>
  <c r="X60" i="1" s="1"/>
  <c r="Y60" i="1" s="1"/>
  <c r="L58" i="1"/>
  <c r="M58" i="1" s="1"/>
  <c r="O53" i="1"/>
  <c r="S53" i="1" s="1"/>
  <c r="M60" i="1"/>
  <c r="N57" i="1"/>
  <c r="O57" i="1" s="1"/>
  <c r="W62" i="1"/>
  <c r="Z62" i="1"/>
  <c r="AC62" i="1" s="1"/>
  <c r="W65" i="1"/>
  <c r="X65" i="1"/>
  <c r="Y65" i="1" s="1"/>
  <c r="X58" i="1"/>
  <c r="Y58" i="1" s="1"/>
  <c r="X67" i="1"/>
  <c r="Y67" i="1" s="1"/>
  <c r="X70" i="1"/>
  <c r="Y70" i="1" s="1"/>
  <c r="W57" i="1"/>
  <c r="W66" i="1"/>
  <c r="O60" i="1"/>
  <c r="N59" i="1"/>
  <c r="O59" i="1" s="1"/>
  <c r="M70" i="1"/>
  <c r="N58" i="1"/>
  <c r="O58" i="1" s="1"/>
  <c r="N70" i="1"/>
  <c r="O70" i="1" s="1"/>
  <c r="M62" i="1"/>
  <c r="P62" i="1"/>
  <c r="S62" i="1" s="1"/>
  <c r="M65" i="1"/>
  <c r="D59" i="1"/>
  <c r="E59" i="1" s="1"/>
  <c r="D57" i="1"/>
  <c r="E57" i="1" s="1"/>
  <c r="D58" i="1"/>
  <c r="E58" i="1" s="1"/>
  <c r="A60" i="1"/>
  <c r="B60" i="1" s="1"/>
  <c r="C60" i="1" s="1"/>
  <c r="V23" i="1"/>
  <c r="W23" i="1" s="1"/>
  <c r="L23" i="1"/>
  <c r="M23" i="1" s="1"/>
  <c r="W22" i="1"/>
  <c r="X22" i="1"/>
  <c r="Y22" i="1" s="1"/>
  <c r="C23" i="1"/>
  <c r="D23" i="1"/>
  <c r="E23" i="1" s="1"/>
  <c r="M22" i="1"/>
  <c r="N22" i="1"/>
  <c r="O22" i="1" s="1"/>
  <c r="D22" i="1"/>
  <c r="F22" i="1" s="1"/>
  <c r="C22" i="1"/>
  <c r="P65" i="1" l="1"/>
  <c r="S65" i="1" s="1"/>
  <c r="O55" i="1"/>
  <c r="S55" i="1" s="1"/>
  <c r="O54" i="1"/>
  <c r="S54" i="1" s="1"/>
  <c r="G19" i="1"/>
  <c r="H19" i="1" s="1"/>
  <c r="E21" i="1"/>
  <c r="I21" i="1" s="1"/>
  <c r="O21" i="1"/>
  <c r="S21" i="1" s="1"/>
  <c r="E18" i="1"/>
  <c r="I18" i="1" s="1"/>
  <c r="AA18" i="1"/>
  <c r="AB18" i="1" s="1"/>
  <c r="Y18" i="1"/>
  <c r="AC18" i="1" s="1"/>
  <c r="L24" i="1"/>
  <c r="M24" i="1" s="1"/>
  <c r="X64" i="1"/>
  <c r="Y64" i="1" s="1"/>
  <c r="C24" i="1"/>
  <c r="E56" i="1"/>
  <c r="I56" i="1" s="1"/>
  <c r="Z21" i="1"/>
  <c r="Z54" i="1"/>
  <c r="AC20" i="1"/>
  <c r="V24" i="1"/>
  <c r="X24" i="1" s="1"/>
  <c r="Y24" i="1" s="1"/>
  <c r="AC19" i="1"/>
  <c r="A25" i="1"/>
  <c r="L25" i="1" s="1"/>
  <c r="AA20" i="1"/>
  <c r="AB20" i="1" s="1"/>
  <c r="Z60" i="1"/>
  <c r="AA60" i="1" s="1"/>
  <c r="AB60" i="1" s="1"/>
  <c r="AA19" i="1"/>
  <c r="AB19" i="1" s="1"/>
  <c r="N64" i="1"/>
  <c r="O64" i="1" s="1"/>
  <c r="Z66" i="1"/>
  <c r="AA66" i="1" s="1"/>
  <c r="AB66" i="1" s="1"/>
  <c r="M67" i="1"/>
  <c r="X61" i="1"/>
  <c r="Y61" i="1" s="1"/>
  <c r="P59" i="1"/>
  <c r="S59" i="1" s="1"/>
  <c r="P63" i="1"/>
  <c r="Q63" i="1" s="1"/>
  <c r="R63" i="1" s="1"/>
  <c r="O56" i="1"/>
  <c r="S56" i="1" s="1"/>
  <c r="AC54" i="1"/>
  <c r="M68" i="1"/>
  <c r="W63" i="1"/>
  <c r="W60" i="1"/>
  <c r="Z55" i="1"/>
  <c r="AC55" i="1" s="1"/>
  <c r="X59" i="1"/>
  <c r="Y59" i="1" s="1"/>
  <c r="Y63" i="1"/>
  <c r="AC63" i="1" s="1"/>
  <c r="P68" i="1"/>
  <c r="S68" i="1" s="1"/>
  <c r="AA54" i="1"/>
  <c r="AB54" i="1" s="1"/>
  <c r="Z56" i="1"/>
  <c r="AC56" i="1" s="1"/>
  <c r="E53" i="1"/>
  <c r="I53" i="1" s="1"/>
  <c r="E55" i="1"/>
  <c r="I55" i="1" s="1"/>
  <c r="E54" i="1"/>
  <c r="I54" i="1" s="1"/>
  <c r="Z68" i="1"/>
  <c r="AC68" i="1" s="1"/>
  <c r="N61" i="1"/>
  <c r="O61" i="1" s="1"/>
  <c r="Z53" i="1"/>
  <c r="D60" i="1"/>
  <c r="E60" i="1" s="1"/>
  <c r="W68" i="1"/>
  <c r="Z69" i="1"/>
  <c r="AA69" i="1" s="1"/>
  <c r="AB69" i="1" s="1"/>
  <c r="M69" i="1"/>
  <c r="N69" i="1"/>
  <c r="W69" i="1"/>
  <c r="Z57" i="1"/>
  <c r="AA57" i="1" s="1"/>
  <c r="AB57" i="1" s="1"/>
  <c r="G55" i="1"/>
  <c r="H55" i="1" s="1"/>
  <c r="M66" i="1"/>
  <c r="N66" i="1"/>
  <c r="G54" i="1"/>
  <c r="H54" i="1" s="1"/>
  <c r="G53" i="1"/>
  <c r="H53" i="1" s="1"/>
  <c r="Q65" i="1"/>
  <c r="R65" i="1" s="1"/>
  <c r="P57" i="1"/>
  <c r="Q57" i="1" s="1"/>
  <c r="R57" i="1" s="1"/>
  <c r="Z58" i="1"/>
  <c r="Z67" i="1"/>
  <c r="AC67" i="1" s="1"/>
  <c r="Z65" i="1"/>
  <c r="AA63" i="1"/>
  <c r="AB63" i="1" s="1"/>
  <c r="Z70" i="1"/>
  <c r="AA62" i="1"/>
  <c r="AB62" i="1" s="1"/>
  <c r="Q62" i="1"/>
  <c r="R62" i="1" s="1"/>
  <c r="Q59" i="1"/>
  <c r="R59" i="1" s="1"/>
  <c r="S63" i="1"/>
  <c r="P67" i="1"/>
  <c r="Q60" i="1"/>
  <c r="R60" i="1" s="1"/>
  <c r="S60" i="1"/>
  <c r="P70" i="1"/>
  <c r="P58" i="1"/>
  <c r="A26" i="1"/>
  <c r="B26" i="1" s="1"/>
  <c r="A61" i="1"/>
  <c r="B61" i="1" s="1"/>
  <c r="F57" i="1"/>
  <c r="X23" i="1"/>
  <c r="Y23" i="1" s="1"/>
  <c r="N23" i="1"/>
  <c r="O23" i="1" s="1"/>
  <c r="V25" i="1"/>
  <c r="B25" i="1"/>
  <c r="F23" i="1"/>
  <c r="I23" i="1" s="1"/>
  <c r="F24" i="1"/>
  <c r="I24" i="1" s="1"/>
  <c r="N24" i="1"/>
  <c r="O24" i="1" s="1"/>
  <c r="N25" i="1"/>
  <c r="M25" i="1"/>
  <c r="Z22" i="1"/>
  <c r="P22" i="1"/>
  <c r="S22" i="1" s="1"/>
  <c r="E22" i="1"/>
  <c r="I22" i="1" s="1"/>
  <c r="G22" i="1"/>
  <c r="H22" i="1" s="1"/>
  <c r="AC60" i="1" l="1"/>
  <c r="P64" i="1"/>
  <c r="Z59" i="1"/>
  <c r="AA67" i="1"/>
  <c r="AB67" i="1" s="1"/>
  <c r="Q68" i="1"/>
  <c r="R68" i="1" s="1"/>
  <c r="AC66" i="1"/>
  <c r="Z64" i="1"/>
  <c r="AC21" i="1"/>
  <c r="AA21" i="1"/>
  <c r="AB21" i="1" s="1"/>
  <c r="W24" i="1"/>
  <c r="AC57" i="1"/>
  <c r="Z24" i="1"/>
  <c r="P61" i="1"/>
  <c r="S61" i="1" s="1"/>
  <c r="AA68" i="1"/>
  <c r="AB68" i="1" s="1"/>
  <c r="Z61" i="1"/>
  <c r="AA55" i="1"/>
  <c r="AB55" i="1" s="1"/>
  <c r="AA56" i="1"/>
  <c r="AB56" i="1" s="1"/>
  <c r="V26" i="1"/>
  <c r="W26" i="1" s="1"/>
  <c r="O69" i="1"/>
  <c r="P69" i="1"/>
  <c r="G24" i="1"/>
  <c r="H24" i="1" s="1"/>
  <c r="O66" i="1"/>
  <c r="P66" i="1"/>
  <c r="AC69" i="1"/>
  <c r="AC53" i="1"/>
  <c r="AA53" i="1"/>
  <c r="AB53" i="1" s="1"/>
  <c r="C61" i="1"/>
  <c r="D61" i="1"/>
  <c r="E61" i="1" s="1"/>
  <c r="G23" i="1"/>
  <c r="H23" i="1" s="1"/>
  <c r="A27" i="1"/>
  <c r="V27" i="1" s="1"/>
  <c r="L26" i="1"/>
  <c r="N26" i="1" s="1"/>
  <c r="O26" i="1" s="1"/>
  <c r="S57" i="1"/>
  <c r="AC58" i="1"/>
  <c r="AA58" i="1"/>
  <c r="AB58" i="1" s="1"/>
  <c r="AC59" i="1"/>
  <c r="AA59" i="1"/>
  <c r="AB59" i="1" s="1"/>
  <c r="AC65" i="1"/>
  <c r="AA65" i="1"/>
  <c r="AB65" i="1" s="1"/>
  <c r="AC70" i="1"/>
  <c r="AA70" i="1"/>
  <c r="AB70" i="1" s="1"/>
  <c r="S70" i="1"/>
  <c r="Q70" i="1"/>
  <c r="R70" i="1" s="1"/>
  <c r="S58" i="1"/>
  <c r="Q58" i="1"/>
  <c r="R58" i="1" s="1"/>
  <c r="S67" i="1"/>
  <c r="Q67" i="1"/>
  <c r="R67" i="1" s="1"/>
  <c r="S64" i="1"/>
  <c r="Q64" i="1"/>
  <c r="R64" i="1" s="1"/>
  <c r="Z23" i="1"/>
  <c r="AA23" i="1" s="1"/>
  <c r="AB23" i="1" s="1"/>
  <c r="P23" i="1"/>
  <c r="Q23" i="1" s="1"/>
  <c r="R23" i="1" s="1"/>
  <c r="F59" i="1"/>
  <c r="A62" i="1"/>
  <c r="B62" i="1" s="1"/>
  <c r="G57" i="1"/>
  <c r="H57" i="1" s="1"/>
  <c r="I57" i="1"/>
  <c r="F58" i="1"/>
  <c r="D25" i="1"/>
  <c r="C25" i="1"/>
  <c r="X25" i="1"/>
  <c r="W25" i="1"/>
  <c r="D26" i="1"/>
  <c r="C26" i="1"/>
  <c r="AA22" i="1"/>
  <c r="AB22" i="1" s="1"/>
  <c r="AC22" i="1"/>
  <c r="AC24" i="1"/>
  <c r="AA24" i="1"/>
  <c r="AB24" i="1" s="1"/>
  <c r="P24" i="1"/>
  <c r="O25" i="1"/>
  <c r="P25" i="1"/>
  <c r="Q22" i="1"/>
  <c r="R22" i="1" s="1"/>
  <c r="AC64" i="1" l="1"/>
  <c r="AA64" i="1"/>
  <c r="AB64" i="1" s="1"/>
  <c r="Q61" i="1"/>
  <c r="R61" i="1" s="1"/>
  <c r="M26" i="1"/>
  <c r="AC61" i="1"/>
  <c r="AA61" i="1"/>
  <c r="AB61" i="1" s="1"/>
  <c r="X26" i="1"/>
  <c r="Y26" i="1" s="1"/>
  <c r="L27" i="1"/>
  <c r="M27" i="1" s="1"/>
  <c r="AC23" i="1"/>
  <c r="S66" i="1"/>
  <c r="Q66" i="1"/>
  <c r="R66" i="1" s="1"/>
  <c r="C62" i="1"/>
  <c r="D62" i="1"/>
  <c r="E62" i="1" s="1"/>
  <c r="B27" i="1"/>
  <c r="C27" i="1" s="1"/>
  <c r="S23" i="1"/>
  <c r="A28" i="1"/>
  <c r="L28" i="1" s="1"/>
  <c r="S69" i="1"/>
  <c r="Q69" i="1"/>
  <c r="R69" i="1" s="1"/>
  <c r="A63" i="1"/>
  <c r="B63" i="1" s="1"/>
  <c r="I59" i="1"/>
  <c r="G59" i="1"/>
  <c r="H59" i="1" s="1"/>
  <c r="F60" i="1"/>
  <c r="I58" i="1"/>
  <c r="G58" i="1"/>
  <c r="H58" i="1" s="1"/>
  <c r="Z25" i="1"/>
  <c r="AA25" i="1" s="1"/>
  <c r="AB25" i="1" s="1"/>
  <c r="Y25" i="1"/>
  <c r="E25" i="1"/>
  <c r="F25" i="1"/>
  <c r="E26" i="1"/>
  <c r="F26" i="1"/>
  <c r="Q24" i="1"/>
  <c r="R24" i="1" s="1"/>
  <c r="S24" i="1"/>
  <c r="P26" i="1"/>
  <c r="W27" i="1"/>
  <c r="X27" i="1"/>
  <c r="Y27" i="1" s="1"/>
  <c r="Q25" i="1"/>
  <c r="R25" i="1" s="1"/>
  <c r="S25" i="1"/>
  <c r="N27" i="1" l="1"/>
  <c r="O27" i="1" s="1"/>
  <c r="AC25" i="1"/>
  <c r="Z26" i="1"/>
  <c r="AA26" i="1" s="1"/>
  <c r="AB26" i="1" s="1"/>
  <c r="D27" i="1"/>
  <c r="E27" i="1" s="1"/>
  <c r="AC26" i="1"/>
  <c r="B28" i="1"/>
  <c r="D28" i="1" s="1"/>
  <c r="E28" i="1" s="1"/>
  <c r="A29" i="1"/>
  <c r="B29" i="1" s="1"/>
  <c r="V28" i="1"/>
  <c r="W28" i="1" s="1"/>
  <c r="C63" i="1"/>
  <c r="D63" i="1"/>
  <c r="E63" i="1" s="1"/>
  <c r="A64" i="1"/>
  <c r="B64" i="1" s="1"/>
  <c r="I60" i="1"/>
  <c r="G60" i="1"/>
  <c r="H60" i="1" s="1"/>
  <c r="F61" i="1"/>
  <c r="G25" i="1"/>
  <c r="H25" i="1" s="1"/>
  <c r="I25" i="1"/>
  <c r="P27" i="1"/>
  <c r="X28" i="1"/>
  <c r="Y28" i="1" s="1"/>
  <c r="M28" i="1"/>
  <c r="N28" i="1"/>
  <c r="O28" i="1" s="1"/>
  <c r="Q26" i="1"/>
  <c r="R26" i="1" s="1"/>
  <c r="S26" i="1"/>
  <c r="I26" i="1"/>
  <c r="G26" i="1"/>
  <c r="H26" i="1" s="1"/>
  <c r="Z27" i="1"/>
  <c r="A30" i="1" l="1"/>
  <c r="L29" i="1"/>
  <c r="F27" i="1"/>
  <c r="V29" i="1"/>
  <c r="X29" i="1" s="1"/>
  <c r="Y29" i="1" s="1"/>
  <c r="C28" i="1"/>
  <c r="C64" i="1"/>
  <c r="D64" i="1"/>
  <c r="E64" i="1" s="1"/>
  <c r="F62" i="1"/>
  <c r="I61" i="1"/>
  <c r="G61" i="1"/>
  <c r="H61" i="1" s="1"/>
  <c r="A65" i="1"/>
  <c r="B65" i="1" s="1"/>
  <c r="P28" i="1"/>
  <c r="Q28" i="1" s="1"/>
  <c r="R28" i="1" s="1"/>
  <c r="AA27" i="1"/>
  <c r="AB27" i="1" s="1"/>
  <c r="AC27" i="1"/>
  <c r="Z28" i="1"/>
  <c r="M29" i="1"/>
  <c r="N29" i="1"/>
  <c r="O29" i="1" s="1"/>
  <c r="C29" i="1"/>
  <c r="D29" i="1"/>
  <c r="E29" i="1" s="1"/>
  <c r="Q27" i="1"/>
  <c r="R27" i="1" s="1"/>
  <c r="S27" i="1"/>
  <c r="I27" i="1"/>
  <c r="G27" i="1"/>
  <c r="H27" i="1" s="1"/>
  <c r="W29" i="1"/>
  <c r="V30" i="1"/>
  <c r="L30" i="1"/>
  <c r="A31" i="1"/>
  <c r="B30" i="1"/>
  <c r="F28" i="1"/>
  <c r="S28" i="1" l="1"/>
  <c r="C65" i="1"/>
  <c r="D65" i="1"/>
  <c r="E65" i="1" s="1"/>
  <c r="A66" i="1"/>
  <c r="B66" i="1" s="1"/>
  <c r="F63" i="1"/>
  <c r="I62" i="1"/>
  <c r="G62" i="1"/>
  <c r="H62" i="1" s="1"/>
  <c r="L31" i="1"/>
  <c r="V31" i="1"/>
  <c r="A32" i="1"/>
  <c r="B31" i="1"/>
  <c r="M30" i="1"/>
  <c r="N30" i="1"/>
  <c r="O30" i="1" s="1"/>
  <c r="I28" i="1"/>
  <c r="G28" i="1"/>
  <c r="H28" i="1" s="1"/>
  <c r="D30" i="1"/>
  <c r="E30" i="1" s="1"/>
  <c r="C30" i="1"/>
  <c r="F29" i="1"/>
  <c r="P29" i="1"/>
  <c r="Z29" i="1"/>
  <c r="AC28" i="1"/>
  <c r="AA28" i="1"/>
  <c r="AB28" i="1" s="1"/>
  <c r="W30" i="1"/>
  <c r="X30" i="1"/>
  <c r="Y30" i="1" s="1"/>
  <c r="C66" i="1" l="1"/>
  <c r="D66" i="1"/>
  <c r="E66" i="1" s="1"/>
  <c r="A67" i="1"/>
  <c r="B67" i="1" s="1"/>
  <c r="F64" i="1"/>
  <c r="I63" i="1"/>
  <c r="G63" i="1"/>
  <c r="H63" i="1" s="1"/>
  <c r="C31" i="1"/>
  <c r="D31" i="1"/>
  <c r="E31" i="1" s="1"/>
  <c r="Q29" i="1"/>
  <c r="R29" i="1" s="1"/>
  <c r="S29" i="1"/>
  <c r="V32" i="1"/>
  <c r="L32" i="1"/>
  <c r="B32" i="1"/>
  <c r="A33" i="1"/>
  <c r="F30" i="1"/>
  <c r="Z30" i="1"/>
  <c r="P30" i="1"/>
  <c r="G29" i="1"/>
  <c r="H29" i="1" s="1"/>
  <c r="I29" i="1"/>
  <c r="W31" i="1"/>
  <c r="X31" i="1"/>
  <c r="Y31" i="1" s="1"/>
  <c r="AC29" i="1"/>
  <c r="AA29" i="1"/>
  <c r="AB29" i="1" s="1"/>
  <c r="M31" i="1"/>
  <c r="N31" i="1"/>
  <c r="O31" i="1" s="1"/>
  <c r="C67" i="1" l="1"/>
  <c r="D67" i="1"/>
  <c r="E67" i="1" s="1"/>
  <c r="I64" i="1"/>
  <c r="G64" i="1"/>
  <c r="H64" i="1" s="1"/>
  <c r="F65" i="1"/>
  <c r="A68" i="1"/>
  <c r="B68" i="1" s="1"/>
  <c r="D32" i="1"/>
  <c r="E32" i="1" s="1"/>
  <c r="C32" i="1"/>
  <c r="L33" i="1"/>
  <c r="V33" i="1"/>
  <c r="B33" i="1"/>
  <c r="A34" i="1"/>
  <c r="Z31" i="1"/>
  <c r="P31" i="1"/>
  <c r="X32" i="1"/>
  <c r="Y32" i="1" s="1"/>
  <c r="W32" i="1"/>
  <c r="F31" i="1"/>
  <c r="AA30" i="1"/>
  <c r="AB30" i="1" s="1"/>
  <c r="AC30" i="1"/>
  <c r="M32" i="1"/>
  <c r="N32" i="1"/>
  <c r="O32" i="1" s="1"/>
  <c r="I30" i="1"/>
  <c r="G30" i="1"/>
  <c r="H30" i="1" s="1"/>
  <c r="Q30" i="1"/>
  <c r="R30" i="1" s="1"/>
  <c r="S30" i="1"/>
  <c r="C68" i="1" l="1"/>
  <c r="D68" i="1"/>
  <c r="E68" i="1" s="1"/>
  <c r="F66" i="1"/>
  <c r="I66" i="1" s="1"/>
  <c r="I65" i="1"/>
  <c r="G65" i="1"/>
  <c r="H65" i="1" s="1"/>
  <c r="G66" i="1"/>
  <c r="H66" i="1" s="1"/>
  <c r="A69" i="1"/>
  <c r="B69" i="1" s="1"/>
  <c r="F32" i="1"/>
  <c r="Q31" i="1"/>
  <c r="R31" i="1" s="1"/>
  <c r="S31" i="1"/>
  <c r="P32" i="1"/>
  <c r="M33" i="1"/>
  <c r="N33" i="1"/>
  <c r="O33" i="1" s="1"/>
  <c r="AA31" i="1"/>
  <c r="AB31" i="1" s="1"/>
  <c r="AC31" i="1"/>
  <c r="I31" i="1"/>
  <c r="G31" i="1"/>
  <c r="H31" i="1" s="1"/>
  <c r="V34" i="1"/>
  <c r="L34" i="1"/>
  <c r="B34" i="1"/>
  <c r="A35" i="1"/>
  <c r="W33" i="1"/>
  <c r="X33" i="1"/>
  <c r="Y33" i="1" s="1"/>
  <c r="Z32" i="1"/>
  <c r="D33" i="1"/>
  <c r="E33" i="1" s="1"/>
  <c r="C33" i="1"/>
  <c r="C69" i="1" l="1"/>
  <c r="D69" i="1"/>
  <c r="E69" i="1" s="1"/>
  <c r="A70" i="1"/>
  <c r="B70" i="1" s="1"/>
  <c r="F67" i="1"/>
  <c r="Z33" i="1"/>
  <c r="AC33" i="1" s="1"/>
  <c r="I32" i="1"/>
  <c r="G32" i="1"/>
  <c r="H32" i="1" s="1"/>
  <c r="F33" i="1"/>
  <c r="M34" i="1"/>
  <c r="N34" i="1"/>
  <c r="O34" i="1" s="1"/>
  <c r="W34" i="1"/>
  <c r="X34" i="1"/>
  <c r="Y34" i="1" s="1"/>
  <c r="Q32" i="1"/>
  <c r="R32" i="1" s="1"/>
  <c r="S32" i="1"/>
  <c r="AC32" i="1"/>
  <c r="AA32" i="1"/>
  <c r="AB32" i="1" s="1"/>
  <c r="P33" i="1"/>
  <c r="V35" i="1"/>
  <c r="L35" i="1"/>
  <c r="B35" i="1"/>
  <c r="C34" i="1"/>
  <c r="D34" i="1"/>
  <c r="E34" i="1" s="1"/>
  <c r="C70" i="1" l="1"/>
  <c r="D70" i="1"/>
  <c r="E70" i="1" s="1"/>
  <c r="AA33" i="1"/>
  <c r="AB33" i="1" s="1"/>
  <c r="I67" i="1"/>
  <c r="G67" i="1"/>
  <c r="H67" i="1" s="1"/>
  <c r="F68" i="1"/>
  <c r="I33" i="1"/>
  <c r="G33" i="1"/>
  <c r="H33" i="1" s="1"/>
  <c r="Q33" i="1"/>
  <c r="R33" i="1" s="1"/>
  <c r="S33" i="1"/>
  <c r="F34" i="1"/>
  <c r="C35" i="1"/>
  <c r="D35" i="1"/>
  <c r="E35" i="1" s="1"/>
  <c r="P34" i="1"/>
  <c r="Z34" i="1"/>
  <c r="M35" i="1"/>
  <c r="N35" i="1"/>
  <c r="P35" i="1" s="1"/>
  <c r="W35" i="1"/>
  <c r="X35" i="1"/>
  <c r="F69" i="1" l="1"/>
  <c r="I68" i="1"/>
  <c r="G68" i="1"/>
  <c r="H68" i="1" s="1"/>
  <c r="F35" i="1"/>
  <c r="Q35" i="1"/>
  <c r="R35" i="1" s="1"/>
  <c r="AA34" i="1"/>
  <c r="AB34" i="1" s="1"/>
  <c r="AC34" i="1"/>
  <c r="Q34" i="1"/>
  <c r="R34" i="1" s="1"/>
  <c r="S34" i="1"/>
  <c r="O35" i="1"/>
  <c r="S35" i="1" s="1"/>
  <c r="I34" i="1"/>
  <c r="G34" i="1"/>
  <c r="H34" i="1" s="1"/>
  <c r="Y35" i="1"/>
  <c r="Z35" i="1"/>
  <c r="F70" i="1" l="1"/>
  <c r="I69" i="1"/>
  <c r="G69" i="1"/>
  <c r="H69" i="1" s="1"/>
  <c r="I35" i="1"/>
  <c r="G35" i="1"/>
  <c r="H35" i="1" s="1"/>
  <c r="AA35" i="1"/>
  <c r="AB35" i="1" s="1"/>
  <c r="AC35" i="1"/>
  <c r="I70" i="1" l="1"/>
  <c r="G70" i="1"/>
  <c r="H70" i="1" s="1"/>
</calcChain>
</file>

<file path=xl/sharedStrings.xml><?xml version="1.0" encoding="utf-8"?>
<sst xmlns="http://schemas.openxmlformats.org/spreadsheetml/2006/main" count="93" uniqueCount="31">
  <si>
    <t>V1</t>
  </si>
  <si>
    <t>RENT ASSISTANCE</t>
  </si>
  <si>
    <t>Rent Assistance</t>
  </si>
  <si>
    <t>Pro rata Rate</t>
  </si>
  <si>
    <t>GROSS
RENT</t>
  </si>
  <si>
    <t>BEDROOMS:</t>
  </si>
  <si>
    <t>Bedrooms Min Rent</t>
  </si>
  <si>
    <t>Bedrooms Max Rent</t>
  </si>
  <si>
    <t>Bedrooms Max CRA</t>
  </si>
  <si>
    <t>COUPLES WEEKLY RENTAL COMPARISON</t>
  </si>
  <si>
    <t>SINGLES WEEKLY RENTAL COMPARISON</t>
  </si>
  <si>
    <t>HOUSE SHARING SENIORS RENT CALC TABLES</t>
  </si>
  <si>
    <t>Fnt</t>
  </si>
  <si>
    <t>Wk</t>
  </si>
  <si>
    <t>Percent 
Age Pension
w/o CRA</t>
  </si>
  <si>
    <t>Weekly Rent Reduction</t>
  </si>
  <si>
    <t>Total Pension 
w CRA</t>
  </si>
  <si>
    <t>COUPLES CALCULATIONS</t>
  </si>
  <si>
    <t>SINGLES CALCULATIONS</t>
  </si>
  <si>
    <t>Percent CRA 
Rent Reduction</t>
  </si>
  <si>
    <t>Rent 
p/Resident</t>
  </si>
  <si>
    <t>Pension incl Allowances</t>
  </si>
  <si>
    <t>CRA Min Rent</t>
  </si>
  <si>
    <t>CRA Max Rent</t>
  </si>
  <si>
    <t>CRA Maximum</t>
  </si>
  <si>
    <t>Net Rent 
p/ Resident</t>
  </si>
  <si>
    <t>Percent 
Age Pension
with CRA</t>
  </si>
  <si>
    <t>Singles Age Pension</t>
  </si>
  <si>
    <t>'Optimum': Minimum rent to get maximum CRA</t>
  </si>
  <si>
    <t>Copyright Don Card 2026</t>
  </si>
  <si>
    <t>Ver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</si>
</sst>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%"/>
  </numFmts>
  <fonts count="1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 applyAlignment="1">
      <alignment horizontal="right" vertical="top"/>
    </xf>
    <xf numFmtId="3" fontId="4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165" fontId="5" fillId="2" borderId="0" xfId="0" applyNumberFormat="1" applyFont="1" applyFill="1" applyAlignment="1">
      <alignment vertical="top"/>
    </xf>
    <xf numFmtId="165" fontId="2" fillId="0" borderId="0" xfId="0" applyNumberFormat="1" applyFont="1" applyAlignment="1">
      <alignment vertical="top"/>
    </xf>
    <xf numFmtId="164" fontId="0" fillId="3" borderId="0" xfId="0" applyNumberFormat="1" applyFill="1" applyAlignment="1">
      <alignment vertical="top"/>
    </xf>
    <xf numFmtId="3" fontId="8" fillId="0" borderId="0" xfId="0" applyNumberFormat="1" applyFont="1" applyAlignment="1">
      <alignment vertical="top"/>
    </xf>
    <xf numFmtId="3" fontId="5" fillId="2" borderId="0" xfId="0" applyNumberFormat="1" applyFont="1" applyFill="1" applyAlignment="1">
      <alignment horizontal="right" vertical="top" wrapText="1"/>
    </xf>
    <xf numFmtId="164" fontId="5" fillId="2" borderId="0" xfId="0" applyNumberFormat="1" applyFont="1" applyFill="1" applyAlignment="1">
      <alignment horizontal="right" vertical="top" wrapText="1"/>
    </xf>
    <xf numFmtId="165" fontId="3" fillId="2" borderId="0" xfId="0" applyNumberFormat="1" applyFont="1" applyFill="1" applyAlignment="1">
      <alignment horizontal="right" vertical="top" wrapText="1"/>
    </xf>
    <xf numFmtId="2" fontId="0" fillId="3" borderId="0" xfId="0" applyNumberFormat="1" applyFill="1" applyAlignment="1">
      <alignment vertical="top"/>
    </xf>
    <xf numFmtId="4" fontId="0" fillId="3" borderId="0" xfId="0" applyNumberFormat="1" applyFill="1" applyAlignment="1">
      <alignment vertical="top"/>
    </xf>
    <xf numFmtId="164" fontId="9" fillId="3" borderId="0" xfId="0" applyNumberFormat="1" applyFont="1" applyFill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165" fontId="1" fillId="0" borderId="0" xfId="0" applyNumberFormat="1" applyFont="1"/>
    <xf numFmtId="165" fontId="5" fillId="0" borderId="0" xfId="0" applyNumberFormat="1" applyFont="1" applyAlignment="1">
      <alignment vertical="top"/>
    </xf>
    <xf numFmtId="165" fontId="11" fillId="0" borderId="0" xfId="0" applyNumberFormat="1" applyFont="1" applyAlignment="1">
      <alignment vertical="top"/>
    </xf>
    <xf numFmtId="0" fontId="2" fillId="0" borderId="0" xfId="0" applyFont="1"/>
    <xf numFmtId="165" fontId="7" fillId="0" borderId="0" xfId="0" applyNumberFormat="1" applyFont="1"/>
    <xf numFmtId="4" fontId="7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vertical="top"/>
    </xf>
    <xf numFmtId="166" fontId="5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right" vertical="top" wrapText="1"/>
    </xf>
    <xf numFmtId="165" fontId="5" fillId="5" borderId="0" xfId="0" applyNumberFormat="1" applyFont="1" applyFill="1" applyAlignment="1">
      <alignment vertical="top"/>
    </xf>
    <xf numFmtId="166" fontId="5" fillId="5" borderId="0" xfId="0" applyNumberFormat="1" applyFont="1" applyFill="1" applyAlignment="1">
      <alignment vertical="top"/>
    </xf>
    <xf numFmtId="165" fontId="11" fillId="5" borderId="0" xfId="0" applyNumberFormat="1" applyFont="1" applyFill="1" applyAlignment="1">
      <alignment vertical="top"/>
    </xf>
    <xf numFmtId="165" fontId="3" fillId="5" borderId="0" xfId="0" applyNumberFormat="1" applyFont="1" applyFill="1" applyAlignment="1">
      <alignment vertical="top"/>
    </xf>
    <xf numFmtId="164" fontId="5" fillId="5" borderId="0" xfId="0" applyNumberFormat="1" applyFont="1" applyFill="1" applyAlignment="1">
      <alignment horizontal="right" vertical="top"/>
    </xf>
    <xf numFmtId="3" fontId="5" fillId="5" borderId="0" xfId="0" applyNumberFormat="1" applyFont="1" applyFill="1" applyAlignment="1">
      <alignment vertical="top"/>
    </xf>
    <xf numFmtId="3" fontId="10" fillId="5" borderId="0" xfId="0" applyNumberFormat="1" applyFont="1" applyFill="1" applyAlignment="1">
      <alignment vertical="top"/>
    </xf>
    <xf numFmtId="0" fontId="0" fillId="5" borderId="0" xfId="0" applyFill="1"/>
    <xf numFmtId="0" fontId="6" fillId="0" borderId="0" xfId="0" applyFont="1"/>
    <xf numFmtId="164" fontId="0" fillId="5" borderId="0" xfId="0" applyNumberFormat="1" applyFill="1" applyAlignment="1">
      <alignment vertical="top"/>
    </xf>
    <xf numFmtId="3" fontId="7" fillId="2" borderId="0" xfId="0" applyNumberFormat="1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5" fontId="7" fillId="2" borderId="0" xfId="0" applyNumberFormat="1" applyFont="1" applyFill="1" applyAlignment="1">
      <alignment vertical="top"/>
    </xf>
    <xf numFmtId="166" fontId="5" fillId="6" borderId="0" xfId="0" applyNumberFormat="1" applyFont="1" applyFill="1" applyAlignment="1">
      <alignment vertical="top"/>
    </xf>
    <xf numFmtId="164" fontId="5" fillId="0" borderId="0" xfId="0" quotePrefix="1" applyNumberFormat="1" applyFont="1" applyAlignment="1">
      <alignment vertical="top"/>
    </xf>
    <xf numFmtId="165" fontId="12" fillId="2" borderId="0" xfId="0" applyNumberFormat="1" applyFont="1" applyFill="1" applyAlignment="1">
      <alignment vertical="top"/>
    </xf>
    <xf numFmtId="165" fontId="5" fillId="6" borderId="0" xfId="0" applyNumberFormat="1" applyFont="1" applyFill="1" applyAlignment="1">
      <alignment vertical="top"/>
    </xf>
    <xf numFmtId="166" fontId="5" fillId="4" borderId="0" xfId="0" applyNumberFormat="1" applyFont="1" applyFill="1" applyAlignment="1">
      <alignment vertical="top"/>
    </xf>
    <xf numFmtId="166" fontId="12" fillId="4" borderId="0" xfId="0" applyNumberFormat="1" applyFont="1" applyFill="1" applyAlignment="1">
      <alignment vertical="top"/>
    </xf>
  </cellXfs>
  <cellStyles count="1">
    <cellStyle name="Normal" xfId="0" builtinId="0"/>
  </cellStyles>
  <dxfs count="6"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CCFF"/>
      <color rgb="FFFF99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0795-C940-435A-9F1D-8AB4B8286367}">
  <sheetPr>
    <pageSetUpPr fitToPage="1"/>
  </sheetPr>
  <dimension ref="A1:AC71"/>
  <sheetViews>
    <sheetView tabSelected="1" zoomScaleNormal="100" workbookViewId="0">
      <selection activeCell="K9" sqref="K9"/>
    </sheetView>
  </sheetViews>
  <sheetFormatPr defaultColWidth="10.77734375" defaultRowHeight="15" x14ac:dyDescent="0.2"/>
  <cols>
    <col min="1" max="1" width="12.21875" style="7" customWidth="1"/>
    <col min="2" max="2" width="9.77734375" style="3" bestFit="1" customWidth="1"/>
    <col min="3" max="3" width="10.6640625" style="3" bestFit="1" customWidth="1"/>
    <col min="4" max="5" width="9.77734375" style="3" customWidth="1"/>
    <col min="6" max="6" width="12.109375" style="4" customWidth="1"/>
    <col min="7" max="7" width="10.88671875" style="4" customWidth="1"/>
    <col min="8" max="8" width="12.88671875" style="4" customWidth="1"/>
    <col min="9" max="9" width="11.77734375" style="4" customWidth="1"/>
    <col min="10" max="10" width="4.5546875" style="4" customWidth="1"/>
    <col min="11" max="11" width="12.77734375" style="4" customWidth="1"/>
    <col min="12" max="12" width="12.21875" style="3" bestFit="1" customWidth="1"/>
    <col min="13" max="13" width="10.6640625" style="3" bestFit="1" customWidth="1"/>
    <col min="14" max="14" width="9.5546875" style="3" bestFit="1" customWidth="1"/>
    <col min="15" max="15" width="8.6640625" style="3" bestFit="1" customWidth="1"/>
    <col min="16" max="16" width="10.44140625" style="3" customWidth="1"/>
    <col min="17" max="17" width="9.77734375" style="3" customWidth="1"/>
    <col min="18" max="18" width="13.21875" style="3" bestFit="1" customWidth="1"/>
    <col min="19" max="19" width="12.6640625" style="3" customWidth="1"/>
    <col min="20" max="20" width="4.109375" style="3" customWidth="1"/>
    <col min="21" max="21" width="14.21875" style="3" customWidth="1"/>
    <col min="22" max="22" width="12" style="1" customWidth="1"/>
    <col min="23" max="27" width="10.77734375" style="3"/>
    <col min="28" max="28" width="13.21875" style="3" bestFit="1" customWidth="1"/>
    <col min="29" max="16384" width="10.77734375" style="3"/>
  </cols>
  <sheetData>
    <row r="1" spans="1:28" ht="30" x14ac:dyDescent="0.2">
      <c r="A1" s="2" t="s">
        <v>11</v>
      </c>
      <c r="X1" s="3" t="s">
        <v>0</v>
      </c>
    </row>
    <row r="2" spans="1:28" ht="18" x14ac:dyDescent="0.2">
      <c r="A2" s="17" t="s">
        <v>30</v>
      </c>
      <c r="B2" s="3" t="s">
        <v>29</v>
      </c>
    </row>
    <row r="3" spans="1:28" ht="15.75" x14ac:dyDescent="0.2">
      <c r="A3" s="26"/>
    </row>
    <row r="4" spans="1:28" customFormat="1" ht="26.25" x14ac:dyDescent="0.2">
      <c r="A4" s="45" t="s">
        <v>17</v>
      </c>
      <c r="B4" s="46"/>
      <c r="C4" s="46"/>
      <c r="D4" s="46"/>
    </row>
    <row r="5" spans="1:28" s="47" customFormat="1" ht="15.75" x14ac:dyDescent="0.2">
      <c r="A5" s="25"/>
      <c r="C5" s="33" t="s">
        <v>12</v>
      </c>
      <c r="D5" s="34" t="s">
        <v>13</v>
      </c>
    </row>
    <row r="6" spans="1:28" customFormat="1" ht="15.75" x14ac:dyDescent="0.25">
      <c r="A6" s="25" t="s">
        <v>21</v>
      </c>
      <c r="B6" s="3"/>
      <c r="C6" s="28">
        <v>1810.4</v>
      </c>
      <c r="D6" s="32">
        <f>C6/2</f>
        <v>905.2</v>
      </c>
      <c r="F6" s="31"/>
      <c r="G6" s="31"/>
      <c r="H6" s="31"/>
    </row>
    <row r="7" spans="1:28" customFormat="1" x14ac:dyDescent="0.2">
      <c r="B7" s="3"/>
    </row>
    <row r="8" spans="1:28" ht="18" x14ac:dyDescent="0.2">
      <c r="A8" s="17" t="s">
        <v>1</v>
      </c>
      <c r="F8" s="8"/>
      <c r="G8" s="8"/>
      <c r="H8" s="8"/>
      <c r="I8" s="8"/>
      <c r="J8" s="8"/>
      <c r="K8" s="8"/>
    </row>
    <row r="9" spans="1:28" x14ac:dyDescent="0.2">
      <c r="A9" s="11" t="s">
        <v>3</v>
      </c>
      <c r="C9" s="12">
        <v>0.75</v>
      </c>
      <c r="F9" s="3"/>
      <c r="G9" s="3"/>
      <c r="H9" s="3"/>
      <c r="I9" s="12"/>
      <c r="J9" s="12"/>
    </row>
    <row r="10" spans="1:28" x14ac:dyDescent="0.2">
      <c r="A10" s="9" t="s">
        <v>22</v>
      </c>
      <c r="C10" s="8">
        <v>259.8</v>
      </c>
      <c r="D10" s="35">
        <f>C10/2</f>
        <v>129.9</v>
      </c>
      <c r="F10" s="31"/>
      <c r="G10" s="31"/>
      <c r="H10" s="31"/>
    </row>
    <row r="11" spans="1:28" x14ac:dyDescent="0.2">
      <c r="A11" s="9" t="s">
        <v>23</v>
      </c>
      <c r="C11" s="8">
        <v>526.54</v>
      </c>
      <c r="D11" s="35">
        <f>C11/2</f>
        <v>263.27</v>
      </c>
      <c r="F11" s="31"/>
      <c r="G11" s="31"/>
      <c r="H11" s="31"/>
    </row>
    <row r="12" spans="1:28" ht="15.75" x14ac:dyDescent="0.2">
      <c r="A12" s="49" t="s">
        <v>24</v>
      </c>
      <c r="B12" s="50"/>
      <c r="C12" s="51">
        <v>206.8</v>
      </c>
      <c r="D12" s="52">
        <f>C12/2</f>
        <v>103.4</v>
      </c>
      <c r="F12" s="31"/>
      <c r="G12" s="31"/>
      <c r="H12" s="31"/>
    </row>
    <row r="13" spans="1:28" x14ac:dyDescent="0.2">
      <c r="A13" s="9"/>
      <c r="B13" s="10"/>
      <c r="C13" s="15"/>
      <c r="I13" s="15"/>
      <c r="J13" s="15"/>
      <c r="K13" s="15"/>
    </row>
    <row r="14" spans="1:28" x14ac:dyDescent="0.2">
      <c r="A14" s="43" t="s">
        <v>5</v>
      </c>
      <c r="C14" s="44">
        <v>3</v>
      </c>
      <c r="D14" s="6"/>
      <c r="E14" s="54" t="s">
        <v>28</v>
      </c>
      <c r="F14" s="5"/>
      <c r="G14" s="5"/>
      <c r="H14" s="5"/>
      <c r="I14" s="5"/>
      <c r="J14" s="5"/>
      <c r="K14" s="43" t="s">
        <v>5</v>
      </c>
      <c r="L14" s="44">
        <v>4</v>
      </c>
      <c r="N14" s="54" t="s">
        <v>28</v>
      </c>
      <c r="O14" s="6"/>
      <c r="P14" s="5"/>
      <c r="Q14" s="5"/>
      <c r="R14" s="5"/>
      <c r="S14" s="5"/>
      <c r="T14" s="5"/>
      <c r="U14" s="43" t="s">
        <v>5</v>
      </c>
      <c r="V14" s="44">
        <v>5</v>
      </c>
      <c r="X14" s="54" t="s">
        <v>28</v>
      </c>
      <c r="Y14" s="6"/>
      <c r="Z14" s="5"/>
      <c r="AA14" s="5"/>
      <c r="AB14" s="5"/>
    </row>
    <row r="15" spans="1:28" x14ac:dyDescent="0.2">
      <c r="A15" s="24"/>
      <c r="B15" s="25"/>
      <c r="D15" s="6"/>
      <c r="E15" s="6"/>
      <c r="F15" s="5"/>
      <c r="G15" s="5"/>
      <c r="H15" s="5"/>
      <c r="I15" s="5"/>
      <c r="J15" s="5"/>
      <c r="K15" s="24"/>
      <c r="L15" s="25"/>
      <c r="N15" s="6"/>
      <c r="O15" s="6"/>
      <c r="P15" s="5"/>
      <c r="Q15" s="5"/>
      <c r="R15" s="5"/>
      <c r="S15" s="5"/>
      <c r="T15" s="5"/>
      <c r="U15" s="24"/>
      <c r="V15" s="25"/>
      <c r="X15" s="6"/>
      <c r="Y15" s="6"/>
      <c r="Z15" s="5"/>
      <c r="AA15" s="5"/>
      <c r="AB15" s="5"/>
    </row>
    <row r="16" spans="1:28" ht="18" x14ac:dyDescent="0.2">
      <c r="A16" s="17" t="s">
        <v>9</v>
      </c>
      <c r="B16" s="6"/>
      <c r="F16" s="5"/>
      <c r="G16" s="5"/>
      <c r="H16" s="5"/>
      <c r="I16" s="5"/>
      <c r="J16" s="5"/>
      <c r="K16" s="17" t="s">
        <v>9</v>
      </c>
      <c r="L16" s="6"/>
      <c r="P16" s="5"/>
      <c r="Q16" s="5"/>
      <c r="R16" s="5"/>
      <c r="S16" s="5"/>
      <c r="T16" s="5"/>
      <c r="U16" s="17" t="s">
        <v>9</v>
      </c>
      <c r="V16" s="6"/>
      <c r="Z16" s="5"/>
      <c r="AA16" s="5"/>
      <c r="AB16" s="5"/>
    </row>
    <row r="17" spans="1:29" ht="45" x14ac:dyDescent="0.2">
      <c r="A17" s="18" t="s">
        <v>4</v>
      </c>
      <c r="B17" s="19" t="s">
        <v>20</v>
      </c>
      <c r="C17" s="19" t="s">
        <v>14</v>
      </c>
      <c r="D17" s="20" t="s">
        <v>2</v>
      </c>
      <c r="E17" s="20" t="s">
        <v>16</v>
      </c>
      <c r="F17" s="19" t="s">
        <v>25</v>
      </c>
      <c r="G17" s="19" t="s">
        <v>15</v>
      </c>
      <c r="H17" s="19" t="s">
        <v>19</v>
      </c>
      <c r="I17" s="19" t="s">
        <v>26</v>
      </c>
      <c r="J17" s="38"/>
      <c r="K17" s="18" t="s">
        <v>4</v>
      </c>
      <c r="L17" s="19" t="s">
        <v>20</v>
      </c>
      <c r="M17" s="19" t="s">
        <v>14</v>
      </c>
      <c r="N17" s="20" t="s">
        <v>2</v>
      </c>
      <c r="O17" s="20" t="s">
        <v>16</v>
      </c>
      <c r="P17" s="19" t="s">
        <v>25</v>
      </c>
      <c r="Q17" s="19" t="s">
        <v>15</v>
      </c>
      <c r="R17" s="19" t="s">
        <v>19</v>
      </c>
      <c r="S17" s="19" t="s">
        <v>26</v>
      </c>
      <c r="T17" s="38"/>
      <c r="U17" s="18" t="s">
        <v>4</v>
      </c>
      <c r="V17" s="19" t="s">
        <v>20</v>
      </c>
      <c r="W17" s="19" t="s">
        <v>14</v>
      </c>
      <c r="X17" s="20" t="s">
        <v>2</v>
      </c>
      <c r="Y17" s="20" t="s">
        <v>16</v>
      </c>
      <c r="Z17" s="19" t="s">
        <v>25</v>
      </c>
      <c r="AA17" s="19" t="s">
        <v>15</v>
      </c>
      <c r="AB17" s="19" t="s">
        <v>19</v>
      </c>
      <c r="AC17" s="19" t="s">
        <v>26</v>
      </c>
    </row>
    <row r="18" spans="1:29" x14ac:dyDescent="0.2">
      <c r="A18" s="14">
        <v>500</v>
      </c>
      <c r="B18" s="29">
        <f t="shared" ref="B18:B21" si="0">$A18/$C$14</f>
        <v>166.66666666666666</v>
      </c>
      <c r="C18" s="36">
        <f t="shared" ref="C18:C21" si="1">B18/$D$6</f>
        <v>0.18412137280895563</v>
      </c>
      <c r="D18" s="30">
        <f t="shared" ref="D18:D21" si="2">IF(B18&gt;$D$10,IF($C$9*(B18-$D$10)&gt;$D$12,$D$12,$C$9*(B18-$D$10)),0)</f>
        <v>27.574999999999989</v>
      </c>
      <c r="E18" s="37">
        <f t="shared" ref="E18:E21" si="3">$D$6+D18</f>
        <v>932.77500000000009</v>
      </c>
      <c r="F18" s="14">
        <f t="shared" ref="F18:F21" si="4">B18-D18</f>
        <v>139.09166666666667</v>
      </c>
      <c r="G18" s="29">
        <f t="shared" ref="G18:G21" si="5">B18-F18</f>
        <v>27.574999999999989</v>
      </c>
      <c r="H18" s="40">
        <f t="shared" ref="H18:H21" si="6">G18/B18</f>
        <v>0.16544999999999993</v>
      </c>
      <c r="I18" s="36">
        <f t="shared" ref="I18:I21" si="7">F18/E18</f>
        <v>0.14911598902915135</v>
      </c>
      <c r="J18" s="27"/>
      <c r="K18" s="14">
        <v>500</v>
      </c>
      <c r="L18" s="29">
        <f t="shared" ref="L18:L21" si="8">$A18/$C$14</f>
        <v>166.66666666666666</v>
      </c>
      <c r="M18" s="36">
        <f t="shared" ref="M18:M21" si="9">L18/$D$6</f>
        <v>0.18412137280895563</v>
      </c>
      <c r="N18" s="30">
        <f t="shared" ref="N18:N21" si="10">IF(L18&gt;$D$10,IF($C$9*(L18-$D$10)&gt;$D$12,$D$12,$C$9*(L18-$D$10)),0)</f>
        <v>27.574999999999989</v>
      </c>
      <c r="O18" s="37">
        <f t="shared" ref="O18:O21" si="11">$D$6+N18</f>
        <v>932.77500000000009</v>
      </c>
      <c r="P18" s="14">
        <f t="shared" ref="P18:P21" si="12">L18-N18</f>
        <v>139.09166666666667</v>
      </c>
      <c r="Q18" s="29">
        <f t="shared" ref="Q18:Q21" si="13">L18-P18</f>
        <v>27.574999999999989</v>
      </c>
      <c r="R18" s="40">
        <f t="shared" ref="R18:R21" si="14">Q18/L18</f>
        <v>0.16544999999999993</v>
      </c>
      <c r="S18" s="36">
        <f t="shared" ref="S18:S21" si="15">P18/O18</f>
        <v>0.14911598902915135</v>
      </c>
      <c r="T18" s="27"/>
      <c r="U18" s="14">
        <v>500</v>
      </c>
      <c r="V18" s="29">
        <f t="shared" ref="V18:V21" si="16">$A18/$V$14</f>
        <v>100</v>
      </c>
      <c r="W18" s="36">
        <f t="shared" ref="W18:W21" si="17">V18/$D$6</f>
        <v>0.11047282368537339</v>
      </c>
      <c r="X18" s="30">
        <f t="shared" ref="X18:X21" si="18">IF(V18&gt;$D$10,IF($C$9*(V18-$D$10)&gt;$D$12,$D$12,$C$9*(V18-$D$10)),0)</f>
        <v>0</v>
      </c>
      <c r="Y18" s="37">
        <f t="shared" ref="Y18:Y21" si="19">$D$6+X18</f>
        <v>905.2</v>
      </c>
      <c r="Z18" s="14">
        <f t="shared" ref="Z18:Z21" si="20">V18-X18</f>
        <v>100</v>
      </c>
      <c r="AA18" s="29">
        <f t="shared" ref="AA18:AA21" si="21">V18-Z18</f>
        <v>0</v>
      </c>
      <c r="AB18" s="40">
        <f t="shared" ref="AB18:AB21" si="22">AA18/V18</f>
        <v>0</v>
      </c>
      <c r="AC18" s="36">
        <f t="shared" ref="AC18:AC21" si="23">Z18/Y18</f>
        <v>0.11047282368537339</v>
      </c>
    </row>
    <row r="19" spans="1:29" x14ac:dyDescent="0.2">
      <c r="A19" s="14">
        <v>550</v>
      </c>
      <c r="B19" s="29">
        <f t="shared" si="0"/>
        <v>183.33333333333334</v>
      </c>
      <c r="C19" s="36">
        <f t="shared" si="1"/>
        <v>0.20253351008985124</v>
      </c>
      <c r="D19" s="30">
        <f t="shared" si="2"/>
        <v>40.075000000000003</v>
      </c>
      <c r="E19" s="37">
        <f t="shared" si="3"/>
        <v>945.27500000000009</v>
      </c>
      <c r="F19" s="14">
        <f t="shared" si="4"/>
        <v>143.25833333333333</v>
      </c>
      <c r="G19" s="29">
        <f t="shared" si="5"/>
        <v>40.075000000000017</v>
      </c>
      <c r="H19" s="40">
        <f t="shared" si="6"/>
        <v>0.21859090909090917</v>
      </c>
      <c r="I19" s="36">
        <f t="shared" si="7"/>
        <v>0.15155201749050098</v>
      </c>
      <c r="J19" s="27"/>
      <c r="K19" s="14">
        <v>550</v>
      </c>
      <c r="L19" s="29">
        <f t="shared" si="8"/>
        <v>183.33333333333334</v>
      </c>
      <c r="M19" s="36">
        <f t="shared" si="9"/>
        <v>0.20253351008985124</v>
      </c>
      <c r="N19" s="30">
        <f t="shared" si="10"/>
        <v>40.075000000000003</v>
      </c>
      <c r="O19" s="37">
        <f t="shared" si="11"/>
        <v>945.27500000000009</v>
      </c>
      <c r="P19" s="14">
        <f t="shared" si="12"/>
        <v>143.25833333333333</v>
      </c>
      <c r="Q19" s="29">
        <f t="shared" si="13"/>
        <v>40.075000000000017</v>
      </c>
      <c r="R19" s="40">
        <f t="shared" si="14"/>
        <v>0.21859090909090917</v>
      </c>
      <c r="S19" s="36">
        <f t="shared" si="15"/>
        <v>0.15155201749050098</v>
      </c>
      <c r="T19" s="27"/>
      <c r="U19" s="14">
        <v>550</v>
      </c>
      <c r="V19" s="29">
        <f t="shared" si="16"/>
        <v>110</v>
      </c>
      <c r="W19" s="36">
        <f t="shared" si="17"/>
        <v>0.12152010605391073</v>
      </c>
      <c r="X19" s="30">
        <f t="shared" si="18"/>
        <v>0</v>
      </c>
      <c r="Y19" s="37">
        <f t="shared" si="19"/>
        <v>905.2</v>
      </c>
      <c r="Z19" s="14">
        <f t="shared" si="20"/>
        <v>110</v>
      </c>
      <c r="AA19" s="29">
        <f t="shared" si="21"/>
        <v>0</v>
      </c>
      <c r="AB19" s="40">
        <f t="shared" si="22"/>
        <v>0</v>
      </c>
      <c r="AC19" s="36">
        <f t="shared" si="23"/>
        <v>0.12152010605391073</v>
      </c>
    </row>
    <row r="20" spans="1:29" x14ac:dyDescent="0.2">
      <c r="A20" s="14">
        <v>600</v>
      </c>
      <c r="B20" s="29">
        <f t="shared" si="0"/>
        <v>200</v>
      </c>
      <c r="C20" s="36">
        <f t="shared" si="1"/>
        <v>0.22094564737074679</v>
      </c>
      <c r="D20" s="30">
        <f t="shared" si="2"/>
        <v>52.574999999999996</v>
      </c>
      <c r="E20" s="37">
        <f t="shared" si="3"/>
        <v>957.77500000000009</v>
      </c>
      <c r="F20" s="14">
        <f t="shared" si="4"/>
        <v>147.42500000000001</v>
      </c>
      <c r="G20" s="29">
        <f t="shared" si="5"/>
        <v>52.574999999999989</v>
      </c>
      <c r="H20" s="40">
        <f t="shared" si="6"/>
        <v>0.26287499999999997</v>
      </c>
      <c r="I20" s="36">
        <f t="shared" si="7"/>
        <v>0.153924460337762</v>
      </c>
      <c r="J20" s="27"/>
      <c r="K20" s="14">
        <v>600</v>
      </c>
      <c r="L20" s="29">
        <f t="shared" si="8"/>
        <v>200</v>
      </c>
      <c r="M20" s="36">
        <f t="shared" si="9"/>
        <v>0.22094564737074679</v>
      </c>
      <c r="N20" s="30">
        <f t="shared" si="10"/>
        <v>52.574999999999996</v>
      </c>
      <c r="O20" s="37">
        <f t="shared" si="11"/>
        <v>957.77500000000009</v>
      </c>
      <c r="P20" s="14">
        <f t="shared" si="12"/>
        <v>147.42500000000001</v>
      </c>
      <c r="Q20" s="29">
        <f t="shared" si="13"/>
        <v>52.574999999999989</v>
      </c>
      <c r="R20" s="40">
        <f t="shared" si="14"/>
        <v>0.26287499999999997</v>
      </c>
      <c r="S20" s="36">
        <f t="shared" si="15"/>
        <v>0.153924460337762</v>
      </c>
      <c r="T20" s="27"/>
      <c r="U20" s="14">
        <v>600</v>
      </c>
      <c r="V20" s="29">
        <f t="shared" si="16"/>
        <v>120</v>
      </c>
      <c r="W20" s="36">
        <f t="shared" si="17"/>
        <v>0.13256738842244808</v>
      </c>
      <c r="X20" s="30">
        <f t="shared" si="18"/>
        <v>0</v>
      </c>
      <c r="Y20" s="37">
        <f t="shared" si="19"/>
        <v>905.2</v>
      </c>
      <c r="Z20" s="14">
        <f t="shared" si="20"/>
        <v>120</v>
      </c>
      <c r="AA20" s="29">
        <f t="shared" si="21"/>
        <v>0</v>
      </c>
      <c r="AB20" s="40">
        <f t="shared" si="22"/>
        <v>0</v>
      </c>
      <c r="AC20" s="36">
        <f t="shared" si="23"/>
        <v>0.13256738842244808</v>
      </c>
    </row>
    <row r="21" spans="1:29" x14ac:dyDescent="0.2">
      <c r="A21" s="14">
        <v>650</v>
      </c>
      <c r="B21" s="29">
        <f t="shared" si="0"/>
        <v>216.66666666666666</v>
      </c>
      <c r="C21" s="36">
        <f t="shared" si="1"/>
        <v>0.23935778465164234</v>
      </c>
      <c r="D21" s="30">
        <f t="shared" si="2"/>
        <v>65.074999999999989</v>
      </c>
      <c r="E21" s="37">
        <f t="shared" si="3"/>
        <v>970.27500000000009</v>
      </c>
      <c r="F21" s="14">
        <f t="shared" si="4"/>
        <v>151.59166666666667</v>
      </c>
      <c r="G21" s="29">
        <f t="shared" si="5"/>
        <v>65.074999999999989</v>
      </c>
      <c r="H21" s="40">
        <f t="shared" si="6"/>
        <v>0.30034615384615382</v>
      </c>
      <c r="I21" s="36">
        <f t="shared" si="7"/>
        <v>0.15623577508094783</v>
      </c>
      <c r="J21" s="27"/>
      <c r="K21" s="14">
        <v>650</v>
      </c>
      <c r="L21" s="29">
        <f t="shared" si="8"/>
        <v>216.66666666666666</v>
      </c>
      <c r="M21" s="36">
        <f t="shared" si="9"/>
        <v>0.23935778465164234</v>
      </c>
      <c r="N21" s="30">
        <f t="shared" si="10"/>
        <v>65.074999999999989</v>
      </c>
      <c r="O21" s="37">
        <f t="shared" si="11"/>
        <v>970.27500000000009</v>
      </c>
      <c r="P21" s="14">
        <f t="shared" si="12"/>
        <v>151.59166666666667</v>
      </c>
      <c r="Q21" s="29">
        <f t="shared" si="13"/>
        <v>65.074999999999989</v>
      </c>
      <c r="R21" s="40">
        <f t="shared" si="14"/>
        <v>0.30034615384615382</v>
      </c>
      <c r="S21" s="36">
        <f t="shared" si="15"/>
        <v>0.15623577508094783</v>
      </c>
      <c r="T21" s="27"/>
      <c r="U21" s="14">
        <v>650</v>
      </c>
      <c r="V21" s="29">
        <f t="shared" si="16"/>
        <v>130</v>
      </c>
      <c r="W21" s="36">
        <f t="shared" si="17"/>
        <v>0.14361467079098542</v>
      </c>
      <c r="X21" s="30">
        <f t="shared" si="18"/>
        <v>7.4999999999995737E-2</v>
      </c>
      <c r="Y21" s="37">
        <f t="shared" si="19"/>
        <v>905.27500000000009</v>
      </c>
      <c r="Z21" s="14">
        <f t="shared" si="20"/>
        <v>129.92500000000001</v>
      </c>
      <c r="AA21" s="29">
        <f t="shared" si="21"/>
        <v>7.4999999999988631E-2</v>
      </c>
      <c r="AB21" s="40">
        <f t="shared" si="22"/>
        <v>5.7692307692298948E-4</v>
      </c>
      <c r="AC21" s="36">
        <f t="shared" si="23"/>
        <v>0.14351992488470355</v>
      </c>
    </row>
    <row r="22" spans="1:29" x14ac:dyDescent="0.2">
      <c r="A22" s="55">
        <v>700</v>
      </c>
      <c r="B22" s="29">
        <f t="shared" ref="B22:B35" si="24">$A22/$C$14</f>
        <v>233.33333333333334</v>
      </c>
      <c r="C22" s="36">
        <f t="shared" ref="C22:C35" si="25">B22/$D$6</f>
        <v>0.25776992193253795</v>
      </c>
      <c r="D22" s="30">
        <f t="shared" ref="D22:D35" si="26">IF(B22&gt;$D$10,IF($C$9*(B22-$D$10)&gt;$D$12,$D$12,$C$9*(B22-$D$10)),0)</f>
        <v>77.575000000000003</v>
      </c>
      <c r="E22" s="37">
        <f t="shared" ref="E22:E35" si="27">$D$6+D22</f>
        <v>982.77500000000009</v>
      </c>
      <c r="F22" s="14">
        <f>B22-D22</f>
        <v>155.75833333333333</v>
      </c>
      <c r="G22" s="29">
        <f>B22-F22</f>
        <v>77.575000000000017</v>
      </c>
      <c r="H22" s="40">
        <f>G22/B22</f>
        <v>0.33246428571428577</v>
      </c>
      <c r="I22" s="36">
        <f>F22/E22</f>
        <v>0.15848829420094457</v>
      </c>
      <c r="J22" s="27"/>
      <c r="K22" s="55">
        <v>700</v>
      </c>
      <c r="L22" s="29">
        <f>$A22/$C$14</f>
        <v>233.33333333333334</v>
      </c>
      <c r="M22" s="36">
        <f t="shared" ref="M22:M35" si="28">L22/$D$6</f>
        <v>0.25776992193253795</v>
      </c>
      <c r="N22" s="30">
        <f t="shared" ref="N22:N35" si="29">IF(L22&gt;$D$10,IF($C$9*(L22-$D$10)&gt;$D$12,$D$12,$C$9*(L22-$D$10)),0)</f>
        <v>77.575000000000003</v>
      </c>
      <c r="O22" s="37">
        <f t="shared" ref="O22:O35" si="30">$D$6+N22</f>
        <v>982.77500000000009</v>
      </c>
      <c r="P22" s="14">
        <f>L22-N22</f>
        <v>155.75833333333333</v>
      </c>
      <c r="Q22" s="29">
        <f>L22-P22</f>
        <v>77.575000000000017</v>
      </c>
      <c r="R22" s="40">
        <f>Q22/L22</f>
        <v>0.33246428571428577</v>
      </c>
      <c r="S22" s="36">
        <f>P22/O22</f>
        <v>0.15848829420094457</v>
      </c>
      <c r="T22" s="27"/>
      <c r="U22" s="55">
        <v>700</v>
      </c>
      <c r="V22" s="29">
        <f t="shared" ref="V22:V35" si="31">$A22/$V$14</f>
        <v>140</v>
      </c>
      <c r="W22" s="36">
        <f t="shared" ref="W22:W35" si="32">V22/$D$6</f>
        <v>0.15466195315952275</v>
      </c>
      <c r="X22" s="30">
        <f t="shared" ref="X22:X35" si="33">IF(V22&gt;$D$10,IF($C$9*(V22-$D$10)&gt;$D$12,$D$12,$C$9*(V22-$D$10)),0)</f>
        <v>7.5749999999999957</v>
      </c>
      <c r="Y22" s="37">
        <f t="shared" ref="Y22:Y35" si="34">$D$6+X22</f>
        <v>912.77500000000009</v>
      </c>
      <c r="Z22" s="14">
        <f>V22-X22</f>
        <v>132.42500000000001</v>
      </c>
      <c r="AA22" s="29">
        <f>V22-Z22</f>
        <v>7.5749999999999886</v>
      </c>
      <c r="AB22" s="40">
        <f>AA22/V22</f>
        <v>5.4107142857142777E-2</v>
      </c>
      <c r="AC22" s="36">
        <f>Z22/Y22</f>
        <v>0.14507956506258388</v>
      </c>
    </row>
    <row r="23" spans="1:29" x14ac:dyDescent="0.2">
      <c r="A23" s="14">
        <f>A22+50</f>
        <v>750</v>
      </c>
      <c r="B23" s="29">
        <f t="shared" si="24"/>
        <v>250</v>
      </c>
      <c r="C23" s="36">
        <f t="shared" si="25"/>
        <v>0.27618205921343347</v>
      </c>
      <c r="D23" s="30">
        <f t="shared" si="26"/>
        <v>90.074999999999989</v>
      </c>
      <c r="E23" s="37">
        <f t="shared" si="27"/>
        <v>995.27500000000009</v>
      </c>
      <c r="F23" s="14">
        <f t="shared" ref="F23:F35" si="35">B23-D23</f>
        <v>159.92500000000001</v>
      </c>
      <c r="G23" s="29">
        <f t="shared" ref="G23:G35" si="36">B23-F23</f>
        <v>90.074999999999989</v>
      </c>
      <c r="H23" s="40">
        <f t="shared" ref="H23:H35" si="37">G23/B23</f>
        <v>0.36029999999999995</v>
      </c>
      <c r="I23" s="36">
        <f t="shared" ref="I23:I35" si="38">F23/E23</f>
        <v>0.16068423300092938</v>
      </c>
      <c r="J23" s="27"/>
      <c r="K23" s="14">
        <f>K22+50</f>
        <v>750</v>
      </c>
      <c r="L23" s="29">
        <f t="shared" ref="L23:L35" si="39">$A23/$L$14</f>
        <v>187.5</v>
      </c>
      <c r="M23" s="36">
        <f t="shared" si="28"/>
        <v>0.20713654441007512</v>
      </c>
      <c r="N23" s="30">
        <f t="shared" si="29"/>
        <v>43.199999999999996</v>
      </c>
      <c r="O23" s="37">
        <f t="shared" si="30"/>
        <v>948.40000000000009</v>
      </c>
      <c r="P23" s="14">
        <f t="shared" ref="P23:P35" si="40">L23-N23</f>
        <v>144.30000000000001</v>
      </c>
      <c r="Q23" s="29">
        <f t="shared" ref="Q23:Q35" si="41">L23-P23</f>
        <v>43.199999999999989</v>
      </c>
      <c r="R23" s="40">
        <f t="shared" ref="R23:R35" si="42">Q23/L23</f>
        <v>0.23039999999999994</v>
      </c>
      <c r="S23" s="36">
        <f t="shared" ref="S23:S35" si="43">P23/O23</f>
        <v>0.15215099114297764</v>
      </c>
      <c r="T23" s="27"/>
      <c r="U23" s="14">
        <f>U22+50</f>
        <v>750</v>
      </c>
      <c r="V23" s="29">
        <f t="shared" si="31"/>
        <v>150</v>
      </c>
      <c r="W23" s="36">
        <f t="shared" si="32"/>
        <v>0.16570923552806008</v>
      </c>
      <c r="X23" s="30">
        <f t="shared" si="33"/>
        <v>15.074999999999996</v>
      </c>
      <c r="Y23" s="37">
        <f t="shared" si="34"/>
        <v>920.27500000000009</v>
      </c>
      <c r="Z23" s="14">
        <f t="shared" ref="Z23:Z35" si="44">V23-X23</f>
        <v>134.92500000000001</v>
      </c>
      <c r="AA23" s="29">
        <f t="shared" ref="AA23:AA35" si="45">V23-Z23</f>
        <v>15.074999999999989</v>
      </c>
      <c r="AB23" s="40">
        <f t="shared" ref="AB23:AB35" si="46">AA23/V23</f>
        <v>0.10049999999999992</v>
      </c>
      <c r="AC23" s="36">
        <f t="shared" ref="AC23:AC35" si="47">Z23/Y23</f>
        <v>0.14661378392328381</v>
      </c>
    </row>
    <row r="24" spans="1:29" x14ac:dyDescent="0.2">
      <c r="A24" s="39">
        <f t="shared" ref="A24:A35" si="48">A23+50</f>
        <v>800</v>
      </c>
      <c r="B24" s="39">
        <f t="shared" si="24"/>
        <v>266.66666666666669</v>
      </c>
      <c r="C24" s="53">
        <f t="shared" si="25"/>
        <v>0.29459419649432905</v>
      </c>
      <c r="D24" s="41">
        <f t="shared" si="26"/>
        <v>102.57500000000002</v>
      </c>
      <c r="E24" s="42">
        <f t="shared" si="27"/>
        <v>1007.7750000000001</v>
      </c>
      <c r="F24" s="39">
        <f t="shared" si="35"/>
        <v>164.09166666666667</v>
      </c>
      <c r="G24" s="39">
        <f t="shared" si="36"/>
        <v>102.57500000000002</v>
      </c>
      <c r="H24" s="40">
        <f t="shared" si="37"/>
        <v>0.38465625000000003</v>
      </c>
      <c r="I24" s="53">
        <f t="shared" si="38"/>
        <v>0.1628256968734754</v>
      </c>
      <c r="J24" s="27"/>
      <c r="K24" s="14">
        <f t="shared" ref="K24:K35" si="49">K23+50</f>
        <v>800</v>
      </c>
      <c r="L24" s="29">
        <f t="shared" si="39"/>
        <v>200</v>
      </c>
      <c r="M24" s="36">
        <f t="shared" si="28"/>
        <v>0.22094564737074679</v>
      </c>
      <c r="N24" s="30">
        <f t="shared" si="29"/>
        <v>52.574999999999996</v>
      </c>
      <c r="O24" s="37">
        <f t="shared" si="30"/>
        <v>957.77500000000009</v>
      </c>
      <c r="P24" s="14">
        <f t="shared" si="40"/>
        <v>147.42500000000001</v>
      </c>
      <c r="Q24" s="29">
        <f t="shared" si="41"/>
        <v>52.574999999999989</v>
      </c>
      <c r="R24" s="40">
        <f t="shared" si="42"/>
        <v>0.26287499999999997</v>
      </c>
      <c r="S24" s="36">
        <f t="shared" si="43"/>
        <v>0.153924460337762</v>
      </c>
      <c r="T24" s="27"/>
      <c r="U24" s="14">
        <f t="shared" ref="U24:U35" si="50">U23+50</f>
        <v>800</v>
      </c>
      <c r="V24" s="29">
        <f t="shared" si="31"/>
        <v>160</v>
      </c>
      <c r="W24" s="36">
        <f t="shared" si="32"/>
        <v>0.17675651789659744</v>
      </c>
      <c r="X24" s="30">
        <f t="shared" si="33"/>
        <v>22.574999999999996</v>
      </c>
      <c r="Y24" s="37">
        <f t="shared" si="34"/>
        <v>927.77500000000009</v>
      </c>
      <c r="Z24" s="14">
        <f t="shared" si="44"/>
        <v>137.42500000000001</v>
      </c>
      <c r="AA24" s="29">
        <f t="shared" si="45"/>
        <v>22.574999999999989</v>
      </c>
      <c r="AB24" s="40">
        <f t="shared" si="46"/>
        <v>0.14109374999999993</v>
      </c>
      <c r="AC24" s="36">
        <f t="shared" si="47"/>
        <v>0.14812319797364662</v>
      </c>
    </row>
    <row r="25" spans="1:29" x14ac:dyDescent="0.2">
      <c r="A25" s="14">
        <f t="shared" si="48"/>
        <v>850</v>
      </c>
      <c r="B25" s="29">
        <f t="shared" si="24"/>
        <v>283.33333333333331</v>
      </c>
      <c r="C25" s="36">
        <f t="shared" si="25"/>
        <v>0.31300633377522458</v>
      </c>
      <c r="D25" s="30">
        <f t="shared" si="26"/>
        <v>103.4</v>
      </c>
      <c r="E25" s="37">
        <f t="shared" si="27"/>
        <v>1008.6</v>
      </c>
      <c r="F25" s="14">
        <f t="shared" si="35"/>
        <v>179.93333333333331</v>
      </c>
      <c r="G25" s="29">
        <f t="shared" si="36"/>
        <v>103.4</v>
      </c>
      <c r="H25" s="40">
        <f t="shared" si="37"/>
        <v>0.36494117647058827</v>
      </c>
      <c r="I25" s="57">
        <f t="shared" si="38"/>
        <v>0.17839910106418133</v>
      </c>
      <c r="J25" s="27"/>
      <c r="K25" s="14">
        <f t="shared" si="49"/>
        <v>850</v>
      </c>
      <c r="L25" s="29">
        <f t="shared" si="39"/>
        <v>212.5</v>
      </c>
      <c r="M25" s="36">
        <f t="shared" si="28"/>
        <v>0.23475475033141846</v>
      </c>
      <c r="N25" s="30">
        <f t="shared" si="29"/>
        <v>61.949999999999996</v>
      </c>
      <c r="O25" s="37">
        <f t="shared" si="30"/>
        <v>967.15000000000009</v>
      </c>
      <c r="P25" s="14">
        <f t="shared" si="40"/>
        <v>150.55000000000001</v>
      </c>
      <c r="Q25" s="29">
        <f t="shared" si="41"/>
        <v>61.949999999999989</v>
      </c>
      <c r="R25" s="40">
        <f t="shared" si="42"/>
        <v>0.29152941176470581</v>
      </c>
      <c r="S25" s="36">
        <f t="shared" si="43"/>
        <v>0.15566354753657655</v>
      </c>
      <c r="T25" s="27"/>
      <c r="U25" s="14">
        <f t="shared" si="50"/>
        <v>850</v>
      </c>
      <c r="V25" s="29">
        <f t="shared" si="31"/>
        <v>170</v>
      </c>
      <c r="W25" s="36">
        <f t="shared" si="32"/>
        <v>0.18780380026513477</v>
      </c>
      <c r="X25" s="30">
        <f t="shared" si="33"/>
        <v>30.074999999999996</v>
      </c>
      <c r="Y25" s="37">
        <f t="shared" si="34"/>
        <v>935.27500000000009</v>
      </c>
      <c r="Z25" s="14">
        <f t="shared" si="44"/>
        <v>139.92500000000001</v>
      </c>
      <c r="AA25" s="29">
        <f t="shared" si="45"/>
        <v>30.074999999999989</v>
      </c>
      <c r="AB25" s="40">
        <f t="shared" si="46"/>
        <v>0.1769117647058823</v>
      </c>
      <c r="AC25" s="36">
        <f t="shared" si="47"/>
        <v>0.14960840394536365</v>
      </c>
    </row>
    <row r="26" spans="1:29" x14ac:dyDescent="0.2">
      <c r="A26" s="14">
        <f t="shared" si="48"/>
        <v>900</v>
      </c>
      <c r="B26" s="29">
        <f t="shared" si="24"/>
        <v>300</v>
      </c>
      <c r="C26" s="36">
        <f t="shared" si="25"/>
        <v>0.33141847105612016</v>
      </c>
      <c r="D26" s="30">
        <f t="shared" si="26"/>
        <v>103.4</v>
      </c>
      <c r="E26" s="37">
        <f t="shared" si="27"/>
        <v>1008.6</v>
      </c>
      <c r="F26" s="14">
        <f t="shared" si="35"/>
        <v>196.6</v>
      </c>
      <c r="G26" s="29">
        <f t="shared" si="36"/>
        <v>103.4</v>
      </c>
      <c r="H26" s="40">
        <f t="shared" si="37"/>
        <v>0.34466666666666668</v>
      </c>
      <c r="I26" s="57">
        <f t="shared" si="38"/>
        <v>0.19492365655363869</v>
      </c>
      <c r="J26" s="27"/>
      <c r="K26" s="14">
        <f t="shared" si="49"/>
        <v>900</v>
      </c>
      <c r="L26" s="29">
        <f t="shared" si="39"/>
        <v>225</v>
      </c>
      <c r="M26" s="36">
        <f t="shared" si="28"/>
        <v>0.24856385329209013</v>
      </c>
      <c r="N26" s="30">
        <f t="shared" si="29"/>
        <v>71.324999999999989</v>
      </c>
      <c r="O26" s="37">
        <f t="shared" si="30"/>
        <v>976.52500000000009</v>
      </c>
      <c r="P26" s="14">
        <f t="shared" si="40"/>
        <v>153.67500000000001</v>
      </c>
      <c r="Q26" s="29">
        <f t="shared" si="41"/>
        <v>71.324999999999989</v>
      </c>
      <c r="R26" s="40">
        <f t="shared" si="42"/>
        <v>0.31699999999999995</v>
      </c>
      <c r="S26" s="36">
        <f t="shared" si="43"/>
        <v>0.1573692429789304</v>
      </c>
      <c r="T26" s="27"/>
      <c r="U26" s="14">
        <f t="shared" si="50"/>
        <v>900</v>
      </c>
      <c r="V26" s="29">
        <f t="shared" si="31"/>
        <v>180</v>
      </c>
      <c r="W26" s="36">
        <f t="shared" si="32"/>
        <v>0.1988510826336721</v>
      </c>
      <c r="X26" s="30">
        <f t="shared" si="33"/>
        <v>37.574999999999996</v>
      </c>
      <c r="Y26" s="37">
        <f t="shared" si="34"/>
        <v>942.77500000000009</v>
      </c>
      <c r="Z26" s="14">
        <f t="shared" si="44"/>
        <v>142.42500000000001</v>
      </c>
      <c r="AA26" s="29">
        <f t="shared" si="45"/>
        <v>37.574999999999989</v>
      </c>
      <c r="AB26" s="40">
        <f t="shared" si="46"/>
        <v>0.20874999999999994</v>
      </c>
      <c r="AC26" s="36">
        <f t="shared" si="47"/>
        <v>0.15106997958155446</v>
      </c>
    </row>
    <row r="27" spans="1:29" x14ac:dyDescent="0.2">
      <c r="A27" s="14">
        <f t="shared" si="48"/>
        <v>950</v>
      </c>
      <c r="B27" s="29">
        <f t="shared" si="24"/>
        <v>316.66666666666669</v>
      </c>
      <c r="C27" s="36">
        <f t="shared" si="25"/>
        <v>0.34983060833701579</v>
      </c>
      <c r="D27" s="30">
        <f t="shared" si="26"/>
        <v>103.4</v>
      </c>
      <c r="E27" s="37">
        <f t="shared" si="27"/>
        <v>1008.6</v>
      </c>
      <c r="F27" s="14">
        <f t="shared" si="35"/>
        <v>213.26666666666668</v>
      </c>
      <c r="G27" s="29">
        <f t="shared" si="36"/>
        <v>103.4</v>
      </c>
      <c r="H27" s="40">
        <f t="shared" si="37"/>
        <v>0.32652631578947366</v>
      </c>
      <c r="I27" s="57">
        <f t="shared" si="38"/>
        <v>0.21144821204309605</v>
      </c>
      <c r="J27" s="27"/>
      <c r="K27" s="14">
        <f t="shared" si="49"/>
        <v>950</v>
      </c>
      <c r="L27" s="29">
        <f t="shared" si="39"/>
        <v>237.5</v>
      </c>
      <c r="M27" s="36">
        <f t="shared" si="28"/>
        <v>0.2623729562527618</v>
      </c>
      <c r="N27" s="30">
        <f t="shared" si="29"/>
        <v>80.699999999999989</v>
      </c>
      <c r="O27" s="37">
        <f t="shared" si="30"/>
        <v>985.90000000000009</v>
      </c>
      <c r="P27" s="14">
        <f t="shared" si="40"/>
        <v>156.80000000000001</v>
      </c>
      <c r="Q27" s="29">
        <f t="shared" si="41"/>
        <v>80.699999999999989</v>
      </c>
      <c r="R27" s="40">
        <f t="shared" si="42"/>
        <v>0.33978947368421047</v>
      </c>
      <c r="S27" s="36">
        <f t="shared" si="43"/>
        <v>0.15904249923927374</v>
      </c>
      <c r="T27" s="27"/>
      <c r="U27" s="14">
        <f t="shared" si="50"/>
        <v>950</v>
      </c>
      <c r="V27" s="29">
        <f t="shared" si="31"/>
        <v>190</v>
      </c>
      <c r="W27" s="36">
        <f t="shared" si="32"/>
        <v>0.20989836500220946</v>
      </c>
      <c r="X27" s="30">
        <f t="shared" si="33"/>
        <v>45.074999999999996</v>
      </c>
      <c r="Y27" s="37">
        <f t="shared" si="34"/>
        <v>950.27500000000009</v>
      </c>
      <c r="Z27" s="14">
        <f t="shared" si="44"/>
        <v>144.92500000000001</v>
      </c>
      <c r="AA27" s="29">
        <f t="shared" si="45"/>
        <v>45.074999999999989</v>
      </c>
      <c r="AB27" s="40">
        <f t="shared" si="46"/>
        <v>0.23723684210526311</v>
      </c>
      <c r="AC27" s="36">
        <f t="shared" si="47"/>
        <v>0.15250848438609876</v>
      </c>
    </row>
    <row r="28" spans="1:29" x14ac:dyDescent="0.2">
      <c r="A28" s="14">
        <f t="shared" si="48"/>
        <v>1000</v>
      </c>
      <c r="B28" s="29">
        <f t="shared" si="24"/>
        <v>333.33333333333331</v>
      </c>
      <c r="C28" s="36">
        <f t="shared" si="25"/>
        <v>0.36824274561791126</v>
      </c>
      <c r="D28" s="30">
        <f t="shared" si="26"/>
        <v>103.4</v>
      </c>
      <c r="E28" s="37">
        <f t="shared" si="27"/>
        <v>1008.6</v>
      </c>
      <c r="F28" s="14">
        <f t="shared" si="35"/>
        <v>229.93333333333331</v>
      </c>
      <c r="G28" s="29">
        <f t="shared" si="36"/>
        <v>103.4</v>
      </c>
      <c r="H28" s="40">
        <f t="shared" si="37"/>
        <v>0.31020000000000003</v>
      </c>
      <c r="I28" s="57">
        <f t="shared" si="38"/>
        <v>0.22797276753255336</v>
      </c>
      <c r="J28" s="27"/>
      <c r="K28" s="14">
        <f t="shared" si="49"/>
        <v>1000</v>
      </c>
      <c r="L28" s="29">
        <f t="shared" si="39"/>
        <v>250</v>
      </c>
      <c r="M28" s="36">
        <f t="shared" si="28"/>
        <v>0.27618205921343347</v>
      </c>
      <c r="N28" s="30">
        <f t="shared" si="29"/>
        <v>90.074999999999989</v>
      </c>
      <c r="O28" s="37">
        <f t="shared" si="30"/>
        <v>995.27500000000009</v>
      </c>
      <c r="P28" s="14">
        <f t="shared" si="40"/>
        <v>159.92500000000001</v>
      </c>
      <c r="Q28" s="29">
        <f t="shared" si="41"/>
        <v>90.074999999999989</v>
      </c>
      <c r="R28" s="40">
        <f t="shared" si="42"/>
        <v>0.36029999999999995</v>
      </c>
      <c r="S28" s="36">
        <f t="shared" si="43"/>
        <v>0.16068423300092938</v>
      </c>
      <c r="T28" s="27"/>
      <c r="U28" s="14">
        <f t="shared" si="50"/>
        <v>1000</v>
      </c>
      <c r="V28" s="29">
        <f t="shared" si="31"/>
        <v>200</v>
      </c>
      <c r="W28" s="36">
        <f t="shared" si="32"/>
        <v>0.22094564737074679</v>
      </c>
      <c r="X28" s="30">
        <f t="shared" si="33"/>
        <v>52.574999999999996</v>
      </c>
      <c r="Y28" s="37">
        <f t="shared" si="34"/>
        <v>957.77500000000009</v>
      </c>
      <c r="Z28" s="14">
        <f t="shared" si="44"/>
        <v>147.42500000000001</v>
      </c>
      <c r="AA28" s="29">
        <f t="shared" si="45"/>
        <v>52.574999999999989</v>
      </c>
      <c r="AB28" s="40">
        <f t="shared" si="46"/>
        <v>0.26287499999999997</v>
      </c>
      <c r="AC28" s="36">
        <f t="shared" si="47"/>
        <v>0.153924460337762</v>
      </c>
    </row>
    <row r="29" spans="1:29" x14ac:dyDescent="0.2">
      <c r="A29" s="14">
        <f t="shared" si="48"/>
        <v>1050</v>
      </c>
      <c r="B29" s="29">
        <f t="shared" si="24"/>
        <v>350</v>
      </c>
      <c r="C29" s="36">
        <f t="shared" si="25"/>
        <v>0.3866548828988069</v>
      </c>
      <c r="D29" s="30">
        <f t="shared" si="26"/>
        <v>103.4</v>
      </c>
      <c r="E29" s="37">
        <f t="shared" si="27"/>
        <v>1008.6</v>
      </c>
      <c r="F29" s="14">
        <f t="shared" si="35"/>
        <v>246.6</v>
      </c>
      <c r="G29" s="29">
        <f t="shared" si="36"/>
        <v>103.4</v>
      </c>
      <c r="H29" s="40">
        <f t="shared" si="37"/>
        <v>0.29542857142857143</v>
      </c>
      <c r="I29" s="57">
        <f t="shared" si="38"/>
        <v>0.24449732302201069</v>
      </c>
      <c r="J29" s="27"/>
      <c r="K29" s="39">
        <f t="shared" si="49"/>
        <v>1050</v>
      </c>
      <c r="L29" s="39">
        <f t="shared" si="39"/>
        <v>262.5</v>
      </c>
      <c r="M29" s="53">
        <f t="shared" si="28"/>
        <v>0.28999116217410514</v>
      </c>
      <c r="N29" s="41">
        <f t="shared" si="29"/>
        <v>99.449999999999989</v>
      </c>
      <c r="O29" s="42">
        <f t="shared" si="30"/>
        <v>1004.6500000000001</v>
      </c>
      <c r="P29" s="39">
        <f t="shared" si="40"/>
        <v>163.05000000000001</v>
      </c>
      <c r="Q29" s="39">
        <f t="shared" si="41"/>
        <v>99.449999999999989</v>
      </c>
      <c r="R29" s="40">
        <f t="shared" si="42"/>
        <v>0.37885714285714284</v>
      </c>
      <c r="S29" s="53">
        <f t="shared" si="43"/>
        <v>0.16229532673070224</v>
      </c>
      <c r="T29" s="27"/>
      <c r="U29" s="14">
        <f t="shared" si="50"/>
        <v>1050</v>
      </c>
      <c r="V29" s="29">
        <f t="shared" si="31"/>
        <v>210</v>
      </c>
      <c r="W29" s="36">
        <f t="shared" si="32"/>
        <v>0.23199292973928412</v>
      </c>
      <c r="X29" s="30">
        <f t="shared" si="33"/>
        <v>60.074999999999996</v>
      </c>
      <c r="Y29" s="37">
        <f t="shared" si="34"/>
        <v>965.27500000000009</v>
      </c>
      <c r="Z29" s="14">
        <f t="shared" si="44"/>
        <v>149.92500000000001</v>
      </c>
      <c r="AA29" s="29">
        <f t="shared" si="45"/>
        <v>60.074999999999989</v>
      </c>
      <c r="AB29" s="40">
        <f t="shared" si="46"/>
        <v>0.28607142857142853</v>
      </c>
      <c r="AC29" s="36">
        <f t="shared" si="47"/>
        <v>0.15531843257102898</v>
      </c>
    </row>
    <row r="30" spans="1:29" x14ac:dyDescent="0.2">
      <c r="A30" s="14">
        <f t="shared" si="48"/>
        <v>1100</v>
      </c>
      <c r="B30" s="29">
        <f t="shared" si="24"/>
        <v>366.66666666666669</v>
      </c>
      <c r="C30" s="36">
        <f t="shared" si="25"/>
        <v>0.40506702017970247</v>
      </c>
      <c r="D30" s="30">
        <f t="shared" si="26"/>
        <v>103.4</v>
      </c>
      <c r="E30" s="37">
        <f t="shared" si="27"/>
        <v>1008.6</v>
      </c>
      <c r="F30" s="14">
        <f t="shared" si="35"/>
        <v>263.26666666666665</v>
      </c>
      <c r="G30" s="29">
        <f t="shared" si="36"/>
        <v>103.40000000000003</v>
      </c>
      <c r="H30" s="40">
        <f t="shared" si="37"/>
        <v>0.28200000000000008</v>
      </c>
      <c r="I30" s="57">
        <f t="shared" si="38"/>
        <v>0.26102187851146802</v>
      </c>
      <c r="J30" s="27"/>
      <c r="K30" s="14">
        <f t="shared" si="49"/>
        <v>1100</v>
      </c>
      <c r="L30" s="29">
        <f t="shared" si="39"/>
        <v>275</v>
      </c>
      <c r="M30" s="36">
        <f t="shared" si="28"/>
        <v>0.30380026513477681</v>
      </c>
      <c r="N30" s="30">
        <f t="shared" si="29"/>
        <v>103.4</v>
      </c>
      <c r="O30" s="37">
        <f t="shared" si="30"/>
        <v>1008.6</v>
      </c>
      <c r="P30" s="14">
        <f t="shared" si="40"/>
        <v>171.6</v>
      </c>
      <c r="Q30" s="29">
        <f t="shared" si="41"/>
        <v>103.4</v>
      </c>
      <c r="R30" s="40">
        <f t="shared" si="42"/>
        <v>0.376</v>
      </c>
      <c r="S30" s="57">
        <f t="shared" si="43"/>
        <v>0.17013682331945271</v>
      </c>
      <c r="T30" s="27"/>
      <c r="U30" s="14">
        <f t="shared" si="50"/>
        <v>1100</v>
      </c>
      <c r="V30" s="29">
        <f t="shared" si="31"/>
        <v>220</v>
      </c>
      <c r="W30" s="36">
        <f t="shared" si="32"/>
        <v>0.24304021210782145</v>
      </c>
      <c r="X30" s="30">
        <f t="shared" si="33"/>
        <v>67.574999999999989</v>
      </c>
      <c r="Y30" s="37">
        <f t="shared" si="34"/>
        <v>972.77500000000009</v>
      </c>
      <c r="Z30" s="14">
        <f t="shared" si="44"/>
        <v>152.42500000000001</v>
      </c>
      <c r="AA30" s="29">
        <f t="shared" si="45"/>
        <v>67.574999999999989</v>
      </c>
      <c r="AB30" s="40">
        <f t="shared" si="46"/>
        <v>0.30715909090909088</v>
      </c>
      <c r="AC30" s="36">
        <f t="shared" si="47"/>
        <v>0.15669091002544266</v>
      </c>
    </row>
    <row r="31" spans="1:29" x14ac:dyDescent="0.2">
      <c r="A31" s="14">
        <f t="shared" si="48"/>
        <v>1150</v>
      </c>
      <c r="B31" s="29">
        <f t="shared" si="24"/>
        <v>383.33333333333331</v>
      </c>
      <c r="C31" s="36">
        <f t="shared" si="25"/>
        <v>0.423479157460598</v>
      </c>
      <c r="D31" s="30">
        <f t="shared" si="26"/>
        <v>103.4</v>
      </c>
      <c r="E31" s="37">
        <f t="shared" si="27"/>
        <v>1008.6</v>
      </c>
      <c r="F31" s="14">
        <f t="shared" si="35"/>
        <v>279.93333333333328</v>
      </c>
      <c r="G31" s="29">
        <f t="shared" si="36"/>
        <v>103.40000000000003</v>
      </c>
      <c r="H31" s="40">
        <f t="shared" si="37"/>
        <v>0.2697391304347827</v>
      </c>
      <c r="I31" s="57">
        <f t="shared" si="38"/>
        <v>0.27754643400092532</v>
      </c>
      <c r="J31" s="27"/>
      <c r="K31" s="14">
        <f t="shared" si="49"/>
        <v>1150</v>
      </c>
      <c r="L31" s="29">
        <f t="shared" si="39"/>
        <v>287.5</v>
      </c>
      <c r="M31" s="36">
        <f t="shared" si="28"/>
        <v>0.31760936809544849</v>
      </c>
      <c r="N31" s="30">
        <f t="shared" si="29"/>
        <v>103.4</v>
      </c>
      <c r="O31" s="37">
        <f t="shared" si="30"/>
        <v>1008.6</v>
      </c>
      <c r="P31" s="14">
        <f t="shared" si="40"/>
        <v>184.1</v>
      </c>
      <c r="Q31" s="29">
        <f t="shared" si="41"/>
        <v>103.4</v>
      </c>
      <c r="R31" s="40">
        <f t="shared" si="42"/>
        <v>0.35965217391304349</v>
      </c>
      <c r="S31" s="57">
        <f t="shared" si="43"/>
        <v>0.18253023993654569</v>
      </c>
      <c r="T31" s="27"/>
      <c r="U31" s="14">
        <f t="shared" si="50"/>
        <v>1150</v>
      </c>
      <c r="V31" s="29">
        <f t="shared" si="31"/>
        <v>230</v>
      </c>
      <c r="W31" s="36">
        <f t="shared" si="32"/>
        <v>0.25408749447635881</v>
      </c>
      <c r="X31" s="30">
        <f t="shared" si="33"/>
        <v>75.074999999999989</v>
      </c>
      <c r="Y31" s="37">
        <f t="shared" si="34"/>
        <v>980.27500000000009</v>
      </c>
      <c r="Z31" s="14">
        <f t="shared" si="44"/>
        <v>154.92500000000001</v>
      </c>
      <c r="AA31" s="29">
        <f t="shared" si="45"/>
        <v>75.074999999999989</v>
      </c>
      <c r="AB31" s="40">
        <f t="shared" si="46"/>
        <v>0.32641304347826083</v>
      </c>
      <c r="AC31" s="36">
        <f t="shared" si="47"/>
        <v>0.15804238606513479</v>
      </c>
    </row>
    <row r="32" spans="1:29" x14ac:dyDescent="0.2">
      <c r="A32" s="55">
        <f t="shared" si="48"/>
        <v>1200</v>
      </c>
      <c r="B32" s="29">
        <f t="shared" si="24"/>
        <v>400</v>
      </c>
      <c r="C32" s="36">
        <f t="shared" si="25"/>
        <v>0.44189129474149358</v>
      </c>
      <c r="D32" s="30">
        <f t="shared" si="26"/>
        <v>103.4</v>
      </c>
      <c r="E32" s="37">
        <f t="shared" si="27"/>
        <v>1008.6</v>
      </c>
      <c r="F32" s="14">
        <f t="shared" si="35"/>
        <v>296.60000000000002</v>
      </c>
      <c r="G32" s="29">
        <f t="shared" si="36"/>
        <v>103.39999999999998</v>
      </c>
      <c r="H32" s="40">
        <f t="shared" si="37"/>
        <v>0.25849999999999995</v>
      </c>
      <c r="I32" s="58">
        <f t="shared" si="38"/>
        <v>0.29407098949038274</v>
      </c>
      <c r="J32" s="27"/>
      <c r="K32" s="14">
        <f t="shared" si="49"/>
        <v>1200</v>
      </c>
      <c r="L32" s="29">
        <f t="shared" si="39"/>
        <v>300</v>
      </c>
      <c r="M32" s="36">
        <f t="shared" si="28"/>
        <v>0.33141847105612016</v>
      </c>
      <c r="N32" s="30">
        <f t="shared" si="29"/>
        <v>103.4</v>
      </c>
      <c r="O32" s="37">
        <f t="shared" si="30"/>
        <v>1008.6</v>
      </c>
      <c r="P32" s="14">
        <f t="shared" si="40"/>
        <v>196.6</v>
      </c>
      <c r="Q32" s="29">
        <f t="shared" si="41"/>
        <v>103.4</v>
      </c>
      <c r="R32" s="40">
        <f t="shared" si="42"/>
        <v>0.34466666666666668</v>
      </c>
      <c r="S32" s="57">
        <f t="shared" si="43"/>
        <v>0.19492365655363869</v>
      </c>
      <c r="T32" s="27"/>
      <c r="U32" s="14">
        <f t="shared" si="50"/>
        <v>1200</v>
      </c>
      <c r="V32" s="29">
        <f t="shared" si="31"/>
        <v>240</v>
      </c>
      <c r="W32" s="36">
        <f t="shared" si="32"/>
        <v>0.26513477684489617</v>
      </c>
      <c r="X32" s="30">
        <f t="shared" si="33"/>
        <v>82.574999999999989</v>
      </c>
      <c r="Y32" s="37">
        <f t="shared" si="34"/>
        <v>987.77500000000009</v>
      </c>
      <c r="Z32" s="14">
        <f t="shared" si="44"/>
        <v>157.42500000000001</v>
      </c>
      <c r="AA32" s="29">
        <f t="shared" si="45"/>
        <v>82.574999999999989</v>
      </c>
      <c r="AB32" s="40">
        <f t="shared" si="46"/>
        <v>0.34406249999999994</v>
      </c>
      <c r="AC32" s="36">
        <f t="shared" si="47"/>
        <v>0.15937333907013237</v>
      </c>
    </row>
    <row r="33" spans="1:29" x14ac:dyDescent="0.2">
      <c r="A33" s="14">
        <f t="shared" si="48"/>
        <v>1250</v>
      </c>
      <c r="B33" s="29">
        <f t="shared" si="24"/>
        <v>416.66666666666669</v>
      </c>
      <c r="C33" s="36">
        <f t="shared" si="25"/>
        <v>0.46030343202238916</v>
      </c>
      <c r="D33" s="30">
        <f t="shared" si="26"/>
        <v>103.4</v>
      </c>
      <c r="E33" s="37">
        <f t="shared" si="27"/>
        <v>1008.6</v>
      </c>
      <c r="F33" s="14">
        <f t="shared" si="35"/>
        <v>313.26666666666665</v>
      </c>
      <c r="G33" s="29">
        <f t="shared" si="36"/>
        <v>103.40000000000003</v>
      </c>
      <c r="H33" s="40">
        <f t="shared" si="37"/>
        <v>0.24816000000000007</v>
      </c>
      <c r="I33" s="57">
        <f t="shared" si="38"/>
        <v>0.31059554497984004</v>
      </c>
      <c r="J33" s="27"/>
      <c r="K33" s="14">
        <f t="shared" si="49"/>
        <v>1250</v>
      </c>
      <c r="L33" s="29">
        <f t="shared" si="39"/>
        <v>312.5</v>
      </c>
      <c r="M33" s="36">
        <f t="shared" si="28"/>
        <v>0.34522757401679183</v>
      </c>
      <c r="N33" s="30">
        <f t="shared" si="29"/>
        <v>103.4</v>
      </c>
      <c r="O33" s="37">
        <f t="shared" si="30"/>
        <v>1008.6</v>
      </c>
      <c r="P33" s="14">
        <f t="shared" si="40"/>
        <v>209.1</v>
      </c>
      <c r="Q33" s="29">
        <f t="shared" si="41"/>
        <v>103.4</v>
      </c>
      <c r="R33" s="40">
        <f t="shared" si="42"/>
        <v>0.33088000000000001</v>
      </c>
      <c r="S33" s="57">
        <f t="shared" si="43"/>
        <v>0.2073170731707317</v>
      </c>
      <c r="T33" s="27"/>
      <c r="U33" s="14">
        <f t="shared" si="50"/>
        <v>1250</v>
      </c>
      <c r="V33" s="29">
        <f t="shared" si="31"/>
        <v>250</v>
      </c>
      <c r="W33" s="36">
        <f t="shared" si="32"/>
        <v>0.27618205921343347</v>
      </c>
      <c r="X33" s="30">
        <f t="shared" si="33"/>
        <v>90.074999999999989</v>
      </c>
      <c r="Y33" s="37">
        <f t="shared" si="34"/>
        <v>995.27500000000009</v>
      </c>
      <c r="Z33" s="14">
        <f t="shared" si="44"/>
        <v>159.92500000000001</v>
      </c>
      <c r="AA33" s="29">
        <f t="shared" si="45"/>
        <v>90.074999999999989</v>
      </c>
      <c r="AB33" s="40">
        <f t="shared" si="46"/>
        <v>0.36029999999999995</v>
      </c>
      <c r="AC33" s="36">
        <f t="shared" si="47"/>
        <v>0.16068423300092938</v>
      </c>
    </row>
    <row r="34" spans="1:29" x14ac:dyDescent="0.2">
      <c r="A34" s="14">
        <f t="shared" si="48"/>
        <v>1300</v>
      </c>
      <c r="B34" s="29">
        <f t="shared" si="24"/>
        <v>433.33333333333331</v>
      </c>
      <c r="C34" s="36">
        <f t="shared" si="25"/>
        <v>0.47871556930328468</v>
      </c>
      <c r="D34" s="30">
        <f t="shared" si="26"/>
        <v>103.4</v>
      </c>
      <c r="E34" s="37">
        <f t="shared" si="27"/>
        <v>1008.6</v>
      </c>
      <c r="F34" s="14">
        <f t="shared" si="35"/>
        <v>329.93333333333328</v>
      </c>
      <c r="G34" s="29">
        <f t="shared" si="36"/>
        <v>103.40000000000003</v>
      </c>
      <c r="H34" s="40">
        <f t="shared" si="37"/>
        <v>0.2386153846153847</v>
      </c>
      <c r="I34" s="57">
        <f t="shared" si="38"/>
        <v>0.32712010046929729</v>
      </c>
      <c r="J34" s="27"/>
      <c r="K34" s="14">
        <f t="shared" si="49"/>
        <v>1300</v>
      </c>
      <c r="L34" s="29">
        <f t="shared" si="39"/>
        <v>325</v>
      </c>
      <c r="M34" s="36">
        <f t="shared" si="28"/>
        <v>0.35903667697746355</v>
      </c>
      <c r="N34" s="30">
        <f t="shared" si="29"/>
        <v>103.4</v>
      </c>
      <c r="O34" s="37">
        <f t="shared" si="30"/>
        <v>1008.6</v>
      </c>
      <c r="P34" s="14">
        <f t="shared" si="40"/>
        <v>221.6</v>
      </c>
      <c r="Q34" s="29">
        <f t="shared" si="41"/>
        <v>103.4</v>
      </c>
      <c r="R34" s="40">
        <f t="shared" si="42"/>
        <v>0.31815384615384618</v>
      </c>
      <c r="S34" s="57">
        <f t="shared" si="43"/>
        <v>0.2197104897878247</v>
      </c>
      <c r="T34" s="27"/>
      <c r="U34" s="39">
        <f t="shared" si="50"/>
        <v>1300</v>
      </c>
      <c r="V34" s="39">
        <f t="shared" si="31"/>
        <v>260</v>
      </c>
      <c r="W34" s="53">
        <f t="shared" si="32"/>
        <v>0.28722934158197083</v>
      </c>
      <c r="X34" s="41">
        <f t="shared" si="33"/>
        <v>97.574999999999989</v>
      </c>
      <c r="Y34" s="42">
        <f t="shared" si="34"/>
        <v>1002.7750000000001</v>
      </c>
      <c r="Z34" s="39">
        <f t="shared" si="44"/>
        <v>162.42500000000001</v>
      </c>
      <c r="AA34" s="39">
        <f t="shared" si="45"/>
        <v>97.574999999999989</v>
      </c>
      <c r="AB34" s="40">
        <f t="shared" si="46"/>
        <v>0.37528846153846152</v>
      </c>
      <c r="AC34" s="53">
        <f t="shared" si="47"/>
        <v>0.16197551793772283</v>
      </c>
    </row>
    <row r="35" spans="1:29" x14ac:dyDescent="0.2">
      <c r="A35" s="14">
        <f t="shared" si="48"/>
        <v>1350</v>
      </c>
      <c r="B35" s="29">
        <f t="shared" si="24"/>
        <v>450</v>
      </c>
      <c r="C35" s="36">
        <f t="shared" si="25"/>
        <v>0.49712770658418026</v>
      </c>
      <c r="D35" s="30">
        <f t="shared" si="26"/>
        <v>103.4</v>
      </c>
      <c r="E35" s="37">
        <f t="shared" si="27"/>
        <v>1008.6</v>
      </c>
      <c r="F35" s="14">
        <f t="shared" si="35"/>
        <v>346.6</v>
      </c>
      <c r="G35" s="29">
        <f t="shared" si="36"/>
        <v>103.39999999999998</v>
      </c>
      <c r="H35" s="40">
        <f t="shared" si="37"/>
        <v>0.22977777777777772</v>
      </c>
      <c r="I35" s="57">
        <f t="shared" si="38"/>
        <v>0.34364465595875471</v>
      </c>
      <c r="J35" s="27"/>
      <c r="K35" s="14">
        <f t="shared" si="49"/>
        <v>1350</v>
      </c>
      <c r="L35" s="29">
        <f t="shared" si="39"/>
        <v>337.5</v>
      </c>
      <c r="M35" s="36">
        <f t="shared" si="28"/>
        <v>0.37284577993813522</v>
      </c>
      <c r="N35" s="30">
        <f t="shared" si="29"/>
        <v>103.4</v>
      </c>
      <c r="O35" s="37">
        <f t="shared" si="30"/>
        <v>1008.6</v>
      </c>
      <c r="P35" s="14">
        <f t="shared" si="40"/>
        <v>234.1</v>
      </c>
      <c r="Q35" s="29">
        <f t="shared" si="41"/>
        <v>103.4</v>
      </c>
      <c r="R35" s="40">
        <f t="shared" si="42"/>
        <v>0.3063703703703704</v>
      </c>
      <c r="S35" s="57">
        <f t="shared" si="43"/>
        <v>0.23210390640491771</v>
      </c>
      <c r="T35" s="27"/>
      <c r="U35" s="14">
        <f t="shared" si="50"/>
        <v>1350</v>
      </c>
      <c r="V35" s="29">
        <f t="shared" si="31"/>
        <v>270</v>
      </c>
      <c r="W35" s="36">
        <f t="shared" si="32"/>
        <v>0.29827662395050814</v>
      </c>
      <c r="X35" s="30">
        <f t="shared" si="33"/>
        <v>103.4</v>
      </c>
      <c r="Y35" s="37">
        <f t="shared" si="34"/>
        <v>1008.6</v>
      </c>
      <c r="Z35" s="14">
        <f t="shared" si="44"/>
        <v>166.6</v>
      </c>
      <c r="AA35" s="29">
        <f t="shared" si="45"/>
        <v>103.4</v>
      </c>
      <c r="AB35" s="40">
        <f t="shared" si="46"/>
        <v>0.382962962962963</v>
      </c>
      <c r="AC35" s="57">
        <f t="shared" si="47"/>
        <v>0.16517945667261549</v>
      </c>
    </row>
    <row r="36" spans="1:29" x14ac:dyDescent="0.2">
      <c r="A36" s="21"/>
      <c r="B36" s="16"/>
      <c r="C36" s="16"/>
      <c r="D36" s="16"/>
      <c r="E36" s="16"/>
      <c r="F36" s="22"/>
      <c r="G36" s="22"/>
      <c r="H36" s="22"/>
      <c r="I36" s="22"/>
      <c r="K36" s="22"/>
      <c r="L36" s="16"/>
      <c r="M36" s="16"/>
      <c r="N36" s="16"/>
      <c r="O36" s="16"/>
      <c r="P36" s="23"/>
      <c r="Q36" s="16"/>
      <c r="R36" s="16"/>
      <c r="S36" s="16"/>
      <c r="T36" s="4"/>
      <c r="U36" s="22"/>
      <c r="V36" s="16"/>
      <c r="W36" s="16"/>
      <c r="X36" s="16"/>
      <c r="Y36" s="16"/>
      <c r="Z36" s="23"/>
      <c r="AA36" s="16"/>
      <c r="AB36" s="16"/>
      <c r="AC36" s="16"/>
    </row>
    <row r="37" spans="1:29" x14ac:dyDescent="0.2">
      <c r="A37" s="13"/>
    </row>
    <row r="38" spans="1:29" x14ac:dyDescent="0.2">
      <c r="A38" s="13"/>
    </row>
    <row r="39" spans="1:29" ht="26.25" x14ac:dyDescent="0.2">
      <c r="A39" s="45" t="s">
        <v>18</v>
      </c>
      <c r="B39" s="48"/>
      <c r="C39" s="48"/>
      <c r="D39" s="48"/>
    </row>
    <row r="40" spans="1:29" ht="15.75" x14ac:dyDescent="0.2">
      <c r="A40" s="26"/>
      <c r="D40" s="34" t="s">
        <v>13</v>
      </c>
    </row>
    <row r="41" spans="1:29" customFormat="1" x14ac:dyDescent="0.2">
      <c r="A41" s="25" t="s">
        <v>27</v>
      </c>
      <c r="B41" s="3"/>
      <c r="C41" s="3">
        <v>1200.9000000000001</v>
      </c>
      <c r="D41" s="32">
        <f>C41/2</f>
        <v>600.45000000000005</v>
      </c>
    </row>
    <row r="42" spans="1:29" x14ac:dyDescent="0.2">
      <c r="D42"/>
    </row>
    <row r="43" spans="1:29" ht="18" x14ac:dyDescent="0.2">
      <c r="A43" s="17" t="s">
        <v>1</v>
      </c>
      <c r="F43" s="8"/>
      <c r="G43" s="8"/>
      <c r="H43" s="8"/>
      <c r="I43" s="8"/>
      <c r="J43" s="8"/>
      <c r="K43" s="8"/>
    </row>
    <row r="44" spans="1:29" x14ac:dyDescent="0.2">
      <c r="A44" s="11" t="s">
        <v>3</v>
      </c>
      <c r="C44" s="12">
        <v>0.75</v>
      </c>
      <c r="F44" s="3"/>
      <c r="G44" s="3"/>
      <c r="H44" s="3"/>
      <c r="I44" s="12"/>
      <c r="J44" s="12"/>
    </row>
    <row r="45" spans="1:29" x14ac:dyDescent="0.2">
      <c r="A45" s="9" t="s">
        <v>6</v>
      </c>
      <c r="C45" s="15">
        <v>154.80000000000001</v>
      </c>
      <c r="D45" s="35">
        <f>C45/2</f>
        <v>77.400000000000006</v>
      </c>
      <c r="I45" s="15"/>
      <c r="J45" s="15"/>
    </row>
    <row r="46" spans="1:29" x14ac:dyDescent="0.2">
      <c r="A46" s="9" t="s">
        <v>7</v>
      </c>
      <c r="C46" s="15">
        <v>349.83</v>
      </c>
      <c r="D46" s="35">
        <f>C46/2</f>
        <v>174.91499999999999</v>
      </c>
      <c r="I46" s="15"/>
      <c r="J46" s="15"/>
    </row>
    <row r="47" spans="1:29" x14ac:dyDescent="0.2">
      <c r="A47" s="9" t="s">
        <v>8</v>
      </c>
      <c r="C47" s="15">
        <v>146.27000000000001</v>
      </c>
      <c r="D47" s="52">
        <f>C47/2</f>
        <v>73.135000000000005</v>
      </c>
      <c r="I47" s="15"/>
      <c r="J47" s="15"/>
    </row>
    <row r="48" spans="1:29" x14ac:dyDescent="0.2">
      <c r="I48" s="8"/>
      <c r="J48" s="8"/>
      <c r="K48" s="8"/>
    </row>
    <row r="49" spans="1:29" x14ac:dyDescent="0.2">
      <c r="A49" s="43" t="s">
        <v>5</v>
      </c>
      <c r="B49" s="44">
        <v>3</v>
      </c>
      <c r="D49" s="54" t="s">
        <v>28</v>
      </c>
      <c r="E49" s="6"/>
      <c r="F49" s="5"/>
      <c r="G49" s="5"/>
      <c r="H49" s="5"/>
      <c r="I49" s="5"/>
      <c r="J49" s="5"/>
      <c r="K49" s="43" t="s">
        <v>5</v>
      </c>
      <c r="L49" s="44">
        <v>4</v>
      </c>
      <c r="N49" s="54" t="s">
        <v>28</v>
      </c>
      <c r="O49" s="6"/>
      <c r="P49" s="5"/>
      <c r="Q49" s="5"/>
      <c r="R49" s="5"/>
      <c r="S49" s="5"/>
      <c r="T49" s="5"/>
      <c r="U49" s="43" t="s">
        <v>5</v>
      </c>
      <c r="V49" s="44">
        <v>5</v>
      </c>
      <c r="X49" s="54" t="s">
        <v>28</v>
      </c>
      <c r="Y49" s="6"/>
      <c r="Z49" s="5"/>
      <c r="AA49" s="5"/>
      <c r="AB49" s="5"/>
    </row>
    <row r="50" spans="1:29" x14ac:dyDescent="0.2">
      <c r="A50" s="24"/>
      <c r="B50" s="25"/>
      <c r="D50" s="6"/>
      <c r="E50" s="6"/>
      <c r="F50" s="5"/>
      <c r="G50" s="5"/>
      <c r="H50" s="5"/>
      <c r="I50" s="5"/>
      <c r="J50" s="5"/>
      <c r="K50" s="24"/>
      <c r="L50" s="25"/>
      <c r="N50" s="6"/>
      <c r="O50" s="6"/>
      <c r="P50" s="5"/>
      <c r="Q50" s="5"/>
      <c r="R50" s="5"/>
      <c r="S50" s="5"/>
      <c r="T50" s="5"/>
      <c r="U50" s="24"/>
      <c r="V50" s="25"/>
      <c r="X50" s="6"/>
      <c r="Y50" s="6"/>
      <c r="Z50" s="5"/>
      <c r="AA50" s="5"/>
      <c r="AB50" s="5"/>
    </row>
    <row r="51" spans="1:29" ht="18" x14ac:dyDescent="0.2">
      <c r="A51" s="17" t="s">
        <v>10</v>
      </c>
      <c r="B51" s="6"/>
      <c r="F51" s="5"/>
      <c r="G51" s="5"/>
      <c r="H51" s="5"/>
      <c r="I51" s="5"/>
      <c r="J51" s="5"/>
      <c r="K51" s="17" t="s">
        <v>10</v>
      </c>
      <c r="L51" s="6"/>
      <c r="P51" s="5"/>
      <c r="Q51" s="5"/>
      <c r="R51" s="5"/>
      <c r="S51" s="5"/>
      <c r="T51" s="5"/>
      <c r="U51" s="17" t="s">
        <v>10</v>
      </c>
      <c r="V51" s="6"/>
      <c r="Z51" s="5"/>
      <c r="AA51" s="5"/>
      <c r="AB51" s="5"/>
    </row>
    <row r="52" spans="1:29" ht="45" x14ac:dyDescent="0.2">
      <c r="A52" s="18" t="s">
        <v>4</v>
      </c>
      <c r="B52" s="19" t="s">
        <v>20</v>
      </c>
      <c r="C52" s="19" t="s">
        <v>14</v>
      </c>
      <c r="D52" s="20" t="s">
        <v>2</v>
      </c>
      <c r="E52" s="20" t="s">
        <v>16</v>
      </c>
      <c r="F52" s="19" t="s">
        <v>25</v>
      </c>
      <c r="G52" s="19" t="s">
        <v>15</v>
      </c>
      <c r="H52" s="19" t="s">
        <v>19</v>
      </c>
      <c r="I52" s="19" t="s">
        <v>26</v>
      </c>
      <c r="J52" s="38"/>
      <c r="K52" s="18" t="s">
        <v>4</v>
      </c>
      <c r="L52" s="19" t="s">
        <v>20</v>
      </c>
      <c r="M52" s="19" t="s">
        <v>14</v>
      </c>
      <c r="N52" s="20" t="s">
        <v>2</v>
      </c>
      <c r="O52" s="20" t="s">
        <v>16</v>
      </c>
      <c r="P52" s="19" t="s">
        <v>25</v>
      </c>
      <c r="Q52" s="19" t="s">
        <v>15</v>
      </c>
      <c r="R52" s="19" t="s">
        <v>19</v>
      </c>
      <c r="S52" s="19" t="s">
        <v>26</v>
      </c>
      <c r="T52" s="38"/>
      <c r="U52" s="18" t="s">
        <v>4</v>
      </c>
      <c r="V52" s="19" t="s">
        <v>20</v>
      </c>
      <c r="W52" s="19" t="s">
        <v>14</v>
      </c>
      <c r="X52" s="20" t="s">
        <v>2</v>
      </c>
      <c r="Y52" s="20" t="s">
        <v>16</v>
      </c>
      <c r="Z52" s="19" t="s">
        <v>25</v>
      </c>
      <c r="AA52" s="19" t="s">
        <v>15</v>
      </c>
      <c r="AB52" s="19" t="s">
        <v>19</v>
      </c>
      <c r="AC52" s="19" t="s">
        <v>26</v>
      </c>
    </row>
    <row r="53" spans="1:29" x14ac:dyDescent="0.2">
      <c r="A53" s="14">
        <v>500</v>
      </c>
      <c r="B53" s="29">
        <f t="shared" ref="B53:B56" si="51">$A53/$B$49</f>
        <v>166.66666666666666</v>
      </c>
      <c r="C53" s="36">
        <f t="shared" ref="C53:C56" si="52">B53/$D$41</f>
        <v>0.27756960057734475</v>
      </c>
      <c r="D53" s="30">
        <f t="shared" ref="D53:D56" si="53">IF(B53&gt;$D$45,IF($C$44*(B53-$D$45)&gt;$D$47,$D$47,$C$44*(B53-$D$45)),0)</f>
        <v>66.949999999999989</v>
      </c>
      <c r="E53" s="37">
        <f t="shared" ref="E53:E56" si="54">$D$41+D53</f>
        <v>667.40000000000009</v>
      </c>
      <c r="F53" s="14">
        <f t="shared" ref="F53:F56" si="55">B53-D53</f>
        <v>99.716666666666669</v>
      </c>
      <c r="G53" s="29">
        <f t="shared" ref="G53:G56" si="56">B53-F53</f>
        <v>66.949999999999989</v>
      </c>
      <c r="H53" s="40">
        <f t="shared" ref="H53:H56" si="57">G53/B53</f>
        <v>0.40169999999999995</v>
      </c>
      <c r="I53" s="36">
        <f t="shared" ref="I53:I56" si="58">F53/E53</f>
        <v>0.14941064828688441</v>
      </c>
      <c r="J53" s="27"/>
      <c r="K53" s="14">
        <v>500</v>
      </c>
      <c r="L53" s="29">
        <f t="shared" ref="L53:L56" si="59">$K53/$L$49</f>
        <v>125</v>
      </c>
      <c r="M53" s="36">
        <f t="shared" ref="M53:M56" si="60">L53/$D$41</f>
        <v>0.20817720043300855</v>
      </c>
      <c r="N53" s="30">
        <f t="shared" ref="N53:N56" si="61">IF(L53&gt;$D$45,IF($C$44*(L53-$D$45)&gt;$D$47,$D$47,$C$44*(L53-$D$45)),0)</f>
        <v>35.699999999999996</v>
      </c>
      <c r="O53" s="37">
        <f t="shared" ref="O53:O56" si="62">$D$41+N53</f>
        <v>636.15000000000009</v>
      </c>
      <c r="P53" s="14">
        <f t="shared" ref="P53:P56" si="63">L53-N53</f>
        <v>89.300000000000011</v>
      </c>
      <c r="Q53" s="29">
        <f t="shared" ref="Q53:Q56" si="64">L53-P53</f>
        <v>35.699999999999989</v>
      </c>
      <c r="R53" s="40">
        <f t="shared" ref="R53:R56" si="65">Q53/L53</f>
        <v>0.28559999999999991</v>
      </c>
      <c r="S53" s="36">
        <f t="shared" ref="S53:S56" si="66">P53/O53</f>
        <v>0.14037569755560794</v>
      </c>
      <c r="T53" s="27"/>
      <c r="U53" s="14">
        <v>500</v>
      </c>
      <c r="V53" s="29">
        <f t="shared" ref="V53:V56" si="67">$U53/$V$49</f>
        <v>100</v>
      </c>
      <c r="W53" s="36">
        <f t="shared" ref="W53:W56" si="68">V53/$D$41</f>
        <v>0.16654176034640686</v>
      </c>
      <c r="X53" s="30">
        <f t="shared" ref="X53:X56" si="69">IF(V53&gt;$D$45,IF($C$44*(V53-$D$45)&gt;$D$47,$D$47,$C$44*(V53-$D$45)),0)</f>
        <v>16.949999999999996</v>
      </c>
      <c r="Y53" s="37">
        <f t="shared" ref="Y53:Y56" si="70">$D$41+X53</f>
        <v>617.40000000000009</v>
      </c>
      <c r="Z53" s="14">
        <f t="shared" ref="Z53:Z56" si="71">V53-X53</f>
        <v>83.050000000000011</v>
      </c>
      <c r="AA53" s="29">
        <f t="shared" ref="AA53:AA56" si="72">V53-Z53</f>
        <v>16.949999999999989</v>
      </c>
      <c r="AB53" s="40">
        <f t="shared" ref="AB53:AB56" si="73">AA53/V53</f>
        <v>0.16949999999999987</v>
      </c>
      <c r="AC53" s="36">
        <f t="shared" ref="AC53:AC56" si="74">Z53/Y53</f>
        <v>0.13451571104632329</v>
      </c>
    </row>
    <row r="54" spans="1:29" x14ac:dyDescent="0.2">
      <c r="A54" s="56">
        <v>550</v>
      </c>
      <c r="B54" s="39">
        <f t="shared" si="51"/>
        <v>183.33333333333334</v>
      </c>
      <c r="C54" s="53">
        <f t="shared" si="52"/>
        <v>0.30532656063507924</v>
      </c>
      <c r="D54" s="41">
        <f t="shared" si="53"/>
        <v>73.135000000000005</v>
      </c>
      <c r="E54" s="42">
        <f t="shared" si="54"/>
        <v>673.58500000000004</v>
      </c>
      <c r="F54" s="39">
        <f t="shared" si="55"/>
        <v>110.19833333333334</v>
      </c>
      <c r="G54" s="39">
        <f t="shared" si="56"/>
        <v>73.135000000000005</v>
      </c>
      <c r="H54" s="40">
        <f t="shared" si="57"/>
        <v>0.39891818181818184</v>
      </c>
      <c r="I54" s="53">
        <f t="shared" si="58"/>
        <v>0.16359974366016661</v>
      </c>
      <c r="J54" s="27"/>
      <c r="K54" s="14">
        <v>550</v>
      </c>
      <c r="L54" s="29">
        <f t="shared" si="59"/>
        <v>137.5</v>
      </c>
      <c r="M54" s="36">
        <f t="shared" si="60"/>
        <v>0.22899492047630943</v>
      </c>
      <c r="N54" s="30">
        <f t="shared" si="61"/>
        <v>45.074999999999996</v>
      </c>
      <c r="O54" s="37">
        <f t="shared" si="62"/>
        <v>645.52500000000009</v>
      </c>
      <c r="P54" s="14">
        <f t="shared" si="63"/>
        <v>92.425000000000011</v>
      </c>
      <c r="Q54" s="29">
        <f t="shared" si="64"/>
        <v>45.074999999999989</v>
      </c>
      <c r="R54" s="40">
        <f t="shared" si="65"/>
        <v>0.32781818181818173</v>
      </c>
      <c r="S54" s="36">
        <f t="shared" si="66"/>
        <v>0.14317803338367996</v>
      </c>
      <c r="T54" s="27"/>
      <c r="U54" s="14">
        <v>550</v>
      </c>
      <c r="V54" s="29">
        <f t="shared" si="67"/>
        <v>110</v>
      </c>
      <c r="W54" s="36">
        <f t="shared" si="68"/>
        <v>0.18319593638104753</v>
      </c>
      <c r="X54" s="30">
        <f t="shared" si="69"/>
        <v>24.449999999999996</v>
      </c>
      <c r="Y54" s="37">
        <f t="shared" si="70"/>
        <v>624.90000000000009</v>
      </c>
      <c r="Z54" s="14">
        <f t="shared" si="71"/>
        <v>85.550000000000011</v>
      </c>
      <c r="AA54" s="29">
        <f t="shared" si="72"/>
        <v>24.449999999999989</v>
      </c>
      <c r="AB54" s="40">
        <f t="shared" si="73"/>
        <v>0.22227272727272718</v>
      </c>
      <c r="AC54" s="36">
        <f t="shared" si="74"/>
        <v>0.13690190430468874</v>
      </c>
    </row>
    <row r="55" spans="1:29" x14ac:dyDescent="0.2">
      <c r="A55" s="14">
        <v>600</v>
      </c>
      <c r="B55" s="29">
        <f t="shared" si="51"/>
        <v>200</v>
      </c>
      <c r="C55" s="36">
        <f t="shared" si="52"/>
        <v>0.33308352069281372</v>
      </c>
      <c r="D55" s="30">
        <f t="shared" si="53"/>
        <v>73.135000000000005</v>
      </c>
      <c r="E55" s="37">
        <f t="shared" si="54"/>
        <v>673.58500000000004</v>
      </c>
      <c r="F55" s="14">
        <f t="shared" si="55"/>
        <v>126.86499999999999</v>
      </c>
      <c r="G55" s="29">
        <f t="shared" si="56"/>
        <v>73.135000000000005</v>
      </c>
      <c r="H55" s="40">
        <f t="shared" si="57"/>
        <v>0.36567500000000003</v>
      </c>
      <c r="I55" s="57">
        <f t="shared" si="58"/>
        <v>0.18834297082031221</v>
      </c>
      <c r="J55" s="27"/>
      <c r="K55" s="14">
        <v>600</v>
      </c>
      <c r="L55" s="29">
        <f t="shared" si="59"/>
        <v>150</v>
      </c>
      <c r="M55" s="36">
        <f t="shared" si="60"/>
        <v>0.24981264051961027</v>
      </c>
      <c r="N55" s="30">
        <f t="shared" si="61"/>
        <v>54.449999999999996</v>
      </c>
      <c r="O55" s="37">
        <f t="shared" si="62"/>
        <v>654.90000000000009</v>
      </c>
      <c r="P55" s="14">
        <f t="shared" si="63"/>
        <v>95.550000000000011</v>
      </c>
      <c r="Q55" s="29">
        <f t="shared" si="64"/>
        <v>54.449999999999989</v>
      </c>
      <c r="R55" s="40">
        <f t="shared" si="65"/>
        <v>0.36299999999999993</v>
      </c>
      <c r="S55" s="36">
        <f t="shared" si="66"/>
        <v>0.14590013742556115</v>
      </c>
      <c r="T55" s="27"/>
      <c r="U55" s="14">
        <v>600</v>
      </c>
      <c r="V55" s="29">
        <f t="shared" si="67"/>
        <v>120</v>
      </c>
      <c r="W55" s="36">
        <f t="shared" si="68"/>
        <v>0.19985011241568823</v>
      </c>
      <c r="X55" s="30">
        <f t="shared" si="69"/>
        <v>31.949999999999996</v>
      </c>
      <c r="Y55" s="37">
        <f t="shared" si="70"/>
        <v>632.40000000000009</v>
      </c>
      <c r="Z55" s="14">
        <f t="shared" si="71"/>
        <v>88.050000000000011</v>
      </c>
      <c r="AA55" s="29">
        <f t="shared" si="72"/>
        <v>31.949999999999989</v>
      </c>
      <c r="AB55" s="40">
        <f t="shared" si="73"/>
        <v>0.26624999999999993</v>
      </c>
      <c r="AC55" s="36">
        <f t="shared" si="74"/>
        <v>0.13923149905123339</v>
      </c>
    </row>
    <row r="56" spans="1:29" x14ac:dyDescent="0.2">
      <c r="A56" s="14">
        <v>650</v>
      </c>
      <c r="B56" s="29">
        <f t="shared" si="51"/>
        <v>216.66666666666666</v>
      </c>
      <c r="C56" s="36">
        <f t="shared" si="52"/>
        <v>0.36084048075054814</v>
      </c>
      <c r="D56" s="30">
        <f t="shared" si="53"/>
        <v>73.135000000000005</v>
      </c>
      <c r="E56" s="37">
        <f t="shared" si="54"/>
        <v>673.58500000000004</v>
      </c>
      <c r="F56" s="14">
        <f t="shared" si="55"/>
        <v>143.53166666666664</v>
      </c>
      <c r="G56" s="29">
        <f t="shared" si="56"/>
        <v>73.135000000000019</v>
      </c>
      <c r="H56" s="40">
        <f t="shared" si="57"/>
        <v>0.33754615384615394</v>
      </c>
      <c r="I56" s="57">
        <f t="shared" si="58"/>
        <v>0.21308619798045775</v>
      </c>
      <c r="J56" s="27"/>
      <c r="K56" s="14">
        <v>650</v>
      </c>
      <c r="L56" s="29">
        <f t="shared" si="59"/>
        <v>162.5</v>
      </c>
      <c r="M56" s="36">
        <f t="shared" si="60"/>
        <v>0.27063036056291112</v>
      </c>
      <c r="N56" s="30">
        <f t="shared" si="61"/>
        <v>63.824999999999996</v>
      </c>
      <c r="O56" s="37">
        <f t="shared" si="62"/>
        <v>664.27500000000009</v>
      </c>
      <c r="P56" s="14">
        <f t="shared" si="63"/>
        <v>98.675000000000011</v>
      </c>
      <c r="Q56" s="29">
        <f t="shared" si="64"/>
        <v>63.824999999999989</v>
      </c>
      <c r="R56" s="40">
        <f t="shared" si="65"/>
        <v>0.3927692307692307</v>
      </c>
      <c r="S56" s="36">
        <f t="shared" si="66"/>
        <v>0.14854540664634375</v>
      </c>
      <c r="T56" s="27"/>
      <c r="U56" s="14">
        <v>650</v>
      </c>
      <c r="V56" s="29">
        <f t="shared" si="67"/>
        <v>130</v>
      </c>
      <c r="W56" s="36">
        <f t="shared" si="68"/>
        <v>0.2165042884503289</v>
      </c>
      <c r="X56" s="30">
        <f t="shared" si="69"/>
        <v>39.449999999999996</v>
      </c>
      <c r="Y56" s="37">
        <f t="shared" si="70"/>
        <v>639.90000000000009</v>
      </c>
      <c r="Z56" s="14">
        <f t="shared" si="71"/>
        <v>90.550000000000011</v>
      </c>
      <c r="AA56" s="29">
        <f t="shared" si="72"/>
        <v>39.449999999999989</v>
      </c>
      <c r="AB56" s="40">
        <f t="shared" si="73"/>
        <v>0.30346153846153839</v>
      </c>
      <c r="AC56" s="36">
        <f t="shared" si="74"/>
        <v>0.14150648538834193</v>
      </c>
    </row>
    <row r="57" spans="1:29" x14ac:dyDescent="0.2">
      <c r="A57" s="14">
        <v>700</v>
      </c>
      <c r="B57" s="29">
        <f t="shared" ref="B57:B70" si="75">$A57/$B$49</f>
        <v>233.33333333333334</v>
      </c>
      <c r="C57" s="36">
        <f>B57/$D$41</f>
        <v>0.38859744080828268</v>
      </c>
      <c r="D57" s="30">
        <f>IF(B57&gt;$D$45,IF($C$44*(B57-$D$45)&gt;$D$47,$D$47,$C$44*(B57-$D$45)),0)</f>
        <v>73.135000000000005</v>
      </c>
      <c r="E57" s="37">
        <f>$D$41+D57</f>
        <v>673.58500000000004</v>
      </c>
      <c r="F57" s="14">
        <f>B57-D57</f>
        <v>160.19833333333332</v>
      </c>
      <c r="G57" s="29">
        <f>B57-F57</f>
        <v>73.135000000000019</v>
      </c>
      <c r="H57" s="40">
        <f>G57/B57</f>
        <v>0.31343571428571437</v>
      </c>
      <c r="I57" s="57">
        <f>F57/E57</f>
        <v>0.23782942514060337</v>
      </c>
      <c r="J57" s="27"/>
      <c r="K57" s="56">
        <v>700</v>
      </c>
      <c r="L57" s="39">
        <f>$K57/$L$49</f>
        <v>175</v>
      </c>
      <c r="M57" s="53">
        <f>L57/$D$41</f>
        <v>0.29144808060621197</v>
      </c>
      <c r="N57" s="41">
        <f>IF(L57&gt;$D$45,IF($C$44*(L57-$D$45)&gt;$D$47,$D$47,$C$44*(L57-$D$45)),0)</f>
        <v>73.135000000000005</v>
      </c>
      <c r="O57" s="42">
        <f>$D$41+N57</f>
        <v>673.58500000000004</v>
      </c>
      <c r="P57" s="39">
        <f>L57-N57</f>
        <v>101.86499999999999</v>
      </c>
      <c r="Q57" s="39">
        <f>L57-P57</f>
        <v>73.135000000000005</v>
      </c>
      <c r="R57" s="40">
        <f>Q57/L57</f>
        <v>0.41791428571428574</v>
      </c>
      <c r="S57" s="53">
        <f>P57/O57</f>
        <v>0.15122813008009381</v>
      </c>
      <c r="T57" s="27"/>
      <c r="U57" s="14">
        <v>700</v>
      </c>
      <c r="V57" s="29">
        <f>$U57/$V$49</f>
        <v>140</v>
      </c>
      <c r="W57" s="36">
        <f>V57/$D$41</f>
        <v>0.2331584644849696</v>
      </c>
      <c r="X57" s="30">
        <f>IF(V57&gt;$D$45,IF($C$44*(V57-$D$45)&gt;$D$47,$D$47,$C$44*(V57-$D$45)),0)</f>
        <v>46.949999999999996</v>
      </c>
      <c r="Y57" s="37">
        <f>$D$41+X57</f>
        <v>647.40000000000009</v>
      </c>
      <c r="Z57" s="14">
        <f>V57-X57</f>
        <v>93.050000000000011</v>
      </c>
      <c r="AA57" s="29">
        <f>V57-Z57</f>
        <v>46.949999999999989</v>
      </c>
      <c r="AB57" s="40">
        <f>AA57/V57</f>
        <v>0.3353571428571428</v>
      </c>
      <c r="AC57" s="36">
        <f>Z57/Y57</f>
        <v>0.14372876119864073</v>
      </c>
    </row>
    <row r="58" spans="1:29" x14ac:dyDescent="0.2">
      <c r="A58" s="14">
        <f>A57+50</f>
        <v>750</v>
      </c>
      <c r="B58" s="29">
        <f t="shared" si="75"/>
        <v>250</v>
      </c>
      <c r="C58" s="36">
        <f t="shared" ref="C58:C70" si="76">B58/$D$41</f>
        <v>0.4163544008660171</v>
      </c>
      <c r="D58" s="30">
        <f t="shared" ref="D58:D70" si="77">IF(B58&gt;$D$45,IF($C$44*(B58-$D$45)&gt;$D$47,$D$47,$C$44*(B58-$D$45)),0)</f>
        <v>73.135000000000005</v>
      </c>
      <c r="E58" s="37">
        <f t="shared" ref="E58:E70" si="78">$D$41+D58</f>
        <v>673.58500000000004</v>
      </c>
      <c r="F58" s="14">
        <f t="shared" ref="F58:F70" si="79">B58-D58</f>
        <v>176.86500000000001</v>
      </c>
      <c r="G58" s="29">
        <f t="shared" ref="G58:G70" si="80">B58-F58</f>
        <v>73.134999999999991</v>
      </c>
      <c r="H58" s="40">
        <f t="shared" ref="H58:H70" si="81">G58/B58</f>
        <v>0.29253999999999997</v>
      </c>
      <c r="I58" s="57">
        <f t="shared" ref="I58:I70" si="82">F58/E58</f>
        <v>0.262572652300749</v>
      </c>
      <c r="J58" s="27"/>
      <c r="K58" s="14">
        <f>K57+50</f>
        <v>750</v>
      </c>
      <c r="L58" s="29">
        <f t="shared" ref="L58:L70" si="83">$K58/$L$49</f>
        <v>187.5</v>
      </c>
      <c r="M58" s="36">
        <f t="shared" ref="M58:M70" si="84">L58/$D$41</f>
        <v>0.31226580064951281</v>
      </c>
      <c r="N58" s="30">
        <f t="shared" ref="N58:N70" si="85">IF(L58&gt;$D$45,IF($C$44*(L58-$D$45)&gt;$D$47,$D$47,$C$44*(L58-$D$45)),0)</f>
        <v>73.135000000000005</v>
      </c>
      <c r="O58" s="37">
        <f t="shared" ref="O58:O70" si="86">$D$41+N58</f>
        <v>673.58500000000004</v>
      </c>
      <c r="P58" s="14">
        <f t="shared" ref="P58:P70" si="87">L58-N58</f>
        <v>114.36499999999999</v>
      </c>
      <c r="Q58" s="29">
        <f t="shared" ref="Q58:Q70" si="88">L58-P58</f>
        <v>73.135000000000005</v>
      </c>
      <c r="R58" s="40">
        <f t="shared" ref="R58:R70" si="89">Q58/L58</f>
        <v>0.39005333333333336</v>
      </c>
      <c r="S58" s="57">
        <f t="shared" ref="S58:S70" si="90">P58/O58</f>
        <v>0.16978555045020299</v>
      </c>
      <c r="T58" s="27"/>
      <c r="U58" s="14">
        <f>U57+50</f>
        <v>750</v>
      </c>
      <c r="V58" s="29">
        <f t="shared" ref="V58:V70" si="91">$U58/$V$49</f>
        <v>150</v>
      </c>
      <c r="W58" s="36">
        <f t="shared" ref="W58:W70" si="92">V58/$D$41</f>
        <v>0.24981264051961027</v>
      </c>
      <c r="X58" s="30">
        <f t="shared" ref="X58:X70" si="93">IF(V58&gt;$D$45,IF($C$44*(V58-$D$45)&gt;$D$47,$D$47,$C$44*(V58-$D$45)),0)</f>
        <v>54.449999999999996</v>
      </c>
      <c r="Y58" s="37">
        <f t="shared" ref="Y58:Y70" si="94">$D$41+X58</f>
        <v>654.90000000000009</v>
      </c>
      <c r="Z58" s="14">
        <f t="shared" ref="Z58:Z70" si="95">V58-X58</f>
        <v>95.550000000000011</v>
      </c>
      <c r="AA58" s="29">
        <f t="shared" ref="AA58:AA70" si="96">V58-Z58</f>
        <v>54.449999999999989</v>
      </c>
      <c r="AB58" s="40">
        <f t="shared" ref="AB58:AB70" si="97">AA58/V58</f>
        <v>0.36299999999999993</v>
      </c>
      <c r="AC58" s="36">
        <f t="shared" ref="AC58:AC70" si="98">Z58/Y58</f>
        <v>0.14590013742556115</v>
      </c>
    </row>
    <row r="59" spans="1:29" x14ac:dyDescent="0.2">
      <c r="A59" s="55">
        <f t="shared" ref="A59:A70" si="99">A58+50</f>
        <v>800</v>
      </c>
      <c r="B59" s="29">
        <f t="shared" si="75"/>
        <v>266.66666666666669</v>
      </c>
      <c r="C59" s="36">
        <f t="shared" si="76"/>
        <v>0.44411136092375164</v>
      </c>
      <c r="D59" s="30">
        <f t="shared" si="77"/>
        <v>73.135000000000005</v>
      </c>
      <c r="E59" s="37">
        <f t="shared" si="78"/>
        <v>673.58500000000004</v>
      </c>
      <c r="F59" s="14">
        <f t="shared" si="79"/>
        <v>193.53166666666669</v>
      </c>
      <c r="G59" s="29">
        <f t="shared" si="80"/>
        <v>73.134999999999991</v>
      </c>
      <c r="H59" s="40">
        <f t="shared" si="81"/>
        <v>0.27425624999999992</v>
      </c>
      <c r="I59" s="58">
        <f t="shared" si="82"/>
        <v>0.2873158794608946</v>
      </c>
      <c r="J59" s="27"/>
      <c r="K59" s="14">
        <f t="shared" ref="K59:K70" si="100">K58+50</f>
        <v>800</v>
      </c>
      <c r="L59" s="29">
        <f t="shared" si="83"/>
        <v>200</v>
      </c>
      <c r="M59" s="36">
        <f t="shared" si="84"/>
        <v>0.33308352069281372</v>
      </c>
      <c r="N59" s="30">
        <f t="shared" si="85"/>
        <v>73.135000000000005</v>
      </c>
      <c r="O59" s="37">
        <f t="shared" si="86"/>
        <v>673.58500000000004</v>
      </c>
      <c r="P59" s="14">
        <f t="shared" si="87"/>
        <v>126.86499999999999</v>
      </c>
      <c r="Q59" s="29">
        <f t="shared" si="88"/>
        <v>73.135000000000005</v>
      </c>
      <c r="R59" s="40">
        <f t="shared" si="89"/>
        <v>0.36567500000000003</v>
      </c>
      <c r="S59" s="57">
        <f t="shared" si="90"/>
        <v>0.18834297082031221</v>
      </c>
      <c r="T59" s="27"/>
      <c r="U59" s="14">
        <f t="shared" ref="U59:U70" si="101">U58+50</f>
        <v>800</v>
      </c>
      <c r="V59" s="29">
        <f t="shared" si="91"/>
        <v>160</v>
      </c>
      <c r="W59" s="36">
        <f t="shared" si="92"/>
        <v>0.26646681655425097</v>
      </c>
      <c r="X59" s="30">
        <f t="shared" si="93"/>
        <v>61.949999999999996</v>
      </c>
      <c r="Y59" s="37">
        <f t="shared" si="94"/>
        <v>662.40000000000009</v>
      </c>
      <c r="Z59" s="14">
        <f t="shared" si="95"/>
        <v>98.050000000000011</v>
      </c>
      <c r="AA59" s="29">
        <f t="shared" si="96"/>
        <v>61.949999999999989</v>
      </c>
      <c r="AB59" s="40">
        <f t="shared" si="97"/>
        <v>0.38718749999999991</v>
      </c>
      <c r="AC59" s="36">
        <f t="shared" si="98"/>
        <v>0.14802234299516909</v>
      </c>
    </row>
    <row r="60" spans="1:29" x14ac:dyDescent="0.2">
      <c r="A60" s="14">
        <f t="shared" si="99"/>
        <v>850</v>
      </c>
      <c r="B60" s="29">
        <f t="shared" si="75"/>
        <v>283.33333333333331</v>
      </c>
      <c r="C60" s="36">
        <f t="shared" si="76"/>
        <v>0.47186832098148607</v>
      </c>
      <c r="D60" s="30">
        <f t="shared" si="77"/>
        <v>73.135000000000005</v>
      </c>
      <c r="E60" s="37">
        <f t="shared" si="78"/>
        <v>673.58500000000004</v>
      </c>
      <c r="F60" s="14">
        <f t="shared" si="79"/>
        <v>210.19833333333332</v>
      </c>
      <c r="G60" s="29">
        <f t="shared" si="80"/>
        <v>73.134999999999991</v>
      </c>
      <c r="H60" s="40">
        <f t="shared" si="81"/>
        <v>0.2581235294117647</v>
      </c>
      <c r="I60" s="57">
        <f t="shared" si="82"/>
        <v>0.31205910662104014</v>
      </c>
      <c r="J60" s="27"/>
      <c r="K60" s="14">
        <f t="shared" si="100"/>
        <v>850</v>
      </c>
      <c r="L60" s="29">
        <f t="shared" si="83"/>
        <v>212.5</v>
      </c>
      <c r="M60" s="36">
        <f t="shared" si="84"/>
        <v>0.35390124073611456</v>
      </c>
      <c r="N60" s="30">
        <f t="shared" si="85"/>
        <v>73.135000000000005</v>
      </c>
      <c r="O60" s="37">
        <f t="shared" si="86"/>
        <v>673.58500000000004</v>
      </c>
      <c r="P60" s="14">
        <f t="shared" si="87"/>
        <v>139.36500000000001</v>
      </c>
      <c r="Q60" s="29">
        <f t="shared" si="88"/>
        <v>73.134999999999991</v>
      </c>
      <c r="R60" s="40">
        <f t="shared" si="89"/>
        <v>0.34416470588235287</v>
      </c>
      <c r="S60" s="57">
        <f t="shared" si="90"/>
        <v>0.20690039119042142</v>
      </c>
      <c r="T60" s="27"/>
      <c r="U60" s="14">
        <f t="shared" si="101"/>
        <v>850</v>
      </c>
      <c r="V60" s="29">
        <f t="shared" si="91"/>
        <v>170</v>
      </c>
      <c r="W60" s="36">
        <f t="shared" si="92"/>
        <v>0.28312099258889162</v>
      </c>
      <c r="X60" s="30">
        <f t="shared" si="93"/>
        <v>69.449999999999989</v>
      </c>
      <c r="Y60" s="37">
        <f t="shared" si="94"/>
        <v>669.90000000000009</v>
      </c>
      <c r="Z60" s="14">
        <f t="shared" si="95"/>
        <v>100.55000000000001</v>
      </c>
      <c r="AA60" s="29">
        <f t="shared" si="96"/>
        <v>69.449999999999989</v>
      </c>
      <c r="AB60" s="40">
        <f t="shared" si="97"/>
        <v>0.40852941176470581</v>
      </c>
      <c r="AC60" s="36">
        <f t="shared" si="98"/>
        <v>0.15009702940737424</v>
      </c>
    </row>
    <row r="61" spans="1:29" x14ac:dyDescent="0.2">
      <c r="A61" s="14">
        <f t="shared" si="99"/>
        <v>900</v>
      </c>
      <c r="B61" s="29">
        <f t="shared" si="75"/>
        <v>300</v>
      </c>
      <c r="C61" s="36">
        <f t="shared" si="76"/>
        <v>0.49962528103922055</v>
      </c>
      <c r="D61" s="30">
        <f t="shared" si="77"/>
        <v>73.135000000000005</v>
      </c>
      <c r="E61" s="37">
        <f t="shared" si="78"/>
        <v>673.58500000000004</v>
      </c>
      <c r="F61" s="14">
        <f t="shared" si="79"/>
        <v>226.86500000000001</v>
      </c>
      <c r="G61" s="29">
        <f t="shared" si="80"/>
        <v>73.134999999999991</v>
      </c>
      <c r="H61" s="40">
        <f t="shared" si="81"/>
        <v>0.2437833333333333</v>
      </c>
      <c r="I61" s="57">
        <f t="shared" si="82"/>
        <v>0.33680233378118574</v>
      </c>
      <c r="J61" s="27"/>
      <c r="K61" s="14">
        <f t="shared" si="100"/>
        <v>900</v>
      </c>
      <c r="L61" s="29">
        <f t="shared" si="83"/>
        <v>225</v>
      </c>
      <c r="M61" s="36">
        <f t="shared" si="84"/>
        <v>0.37471896077941541</v>
      </c>
      <c r="N61" s="30">
        <f t="shared" si="85"/>
        <v>73.135000000000005</v>
      </c>
      <c r="O61" s="37">
        <f t="shared" si="86"/>
        <v>673.58500000000004</v>
      </c>
      <c r="P61" s="14">
        <f t="shared" si="87"/>
        <v>151.86500000000001</v>
      </c>
      <c r="Q61" s="29">
        <f t="shared" si="88"/>
        <v>73.134999999999991</v>
      </c>
      <c r="R61" s="40">
        <f t="shared" si="89"/>
        <v>0.32504444444444441</v>
      </c>
      <c r="S61" s="57">
        <f t="shared" si="90"/>
        <v>0.2254578115605306</v>
      </c>
      <c r="T61" s="27"/>
      <c r="U61" s="56">
        <f t="shared" si="101"/>
        <v>900</v>
      </c>
      <c r="V61" s="39">
        <f t="shared" si="91"/>
        <v>180</v>
      </c>
      <c r="W61" s="53">
        <f t="shared" si="92"/>
        <v>0.29977516862353232</v>
      </c>
      <c r="X61" s="41">
        <f t="shared" si="93"/>
        <v>73.135000000000005</v>
      </c>
      <c r="Y61" s="42">
        <f t="shared" si="94"/>
        <v>673.58500000000004</v>
      </c>
      <c r="Z61" s="39">
        <f t="shared" si="95"/>
        <v>106.86499999999999</v>
      </c>
      <c r="AA61" s="39">
        <f t="shared" si="96"/>
        <v>73.135000000000005</v>
      </c>
      <c r="AB61" s="40">
        <f t="shared" si="97"/>
        <v>0.40630555555555559</v>
      </c>
      <c r="AC61" s="53">
        <f t="shared" si="98"/>
        <v>0.1586510982281375</v>
      </c>
    </row>
    <row r="62" spans="1:29" x14ac:dyDescent="0.2">
      <c r="A62" s="14">
        <f t="shared" si="99"/>
        <v>950</v>
      </c>
      <c r="B62" s="29">
        <f t="shared" si="75"/>
        <v>316.66666666666669</v>
      </c>
      <c r="C62" s="36">
        <f t="shared" si="76"/>
        <v>0.52738224109695508</v>
      </c>
      <c r="D62" s="30">
        <f t="shared" si="77"/>
        <v>73.135000000000005</v>
      </c>
      <c r="E62" s="37">
        <f t="shared" si="78"/>
        <v>673.58500000000004</v>
      </c>
      <c r="F62" s="14">
        <f t="shared" si="79"/>
        <v>243.53166666666669</v>
      </c>
      <c r="G62" s="29">
        <f t="shared" si="80"/>
        <v>73.134999999999991</v>
      </c>
      <c r="H62" s="40">
        <f t="shared" si="81"/>
        <v>0.23095263157894733</v>
      </c>
      <c r="I62" s="57">
        <f t="shared" si="82"/>
        <v>0.36154556094133133</v>
      </c>
      <c r="J62" s="27"/>
      <c r="K62" s="14">
        <f t="shared" si="100"/>
        <v>950</v>
      </c>
      <c r="L62" s="29">
        <f t="shared" si="83"/>
        <v>237.5</v>
      </c>
      <c r="M62" s="36">
        <f t="shared" si="84"/>
        <v>0.39553668082271626</v>
      </c>
      <c r="N62" s="30">
        <f t="shared" si="85"/>
        <v>73.135000000000005</v>
      </c>
      <c r="O62" s="37">
        <f t="shared" si="86"/>
        <v>673.58500000000004</v>
      </c>
      <c r="P62" s="14">
        <f t="shared" si="87"/>
        <v>164.36500000000001</v>
      </c>
      <c r="Q62" s="29">
        <f t="shared" si="88"/>
        <v>73.134999999999991</v>
      </c>
      <c r="R62" s="40">
        <f t="shared" si="89"/>
        <v>0.30793684210526312</v>
      </c>
      <c r="S62" s="57">
        <f t="shared" si="90"/>
        <v>0.24401523193063979</v>
      </c>
      <c r="T62" s="27"/>
      <c r="U62" s="14">
        <f t="shared" si="101"/>
        <v>950</v>
      </c>
      <c r="V62" s="29">
        <f t="shared" si="91"/>
        <v>190</v>
      </c>
      <c r="W62" s="36">
        <f t="shared" si="92"/>
        <v>0.31642934465817302</v>
      </c>
      <c r="X62" s="30">
        <f t="shared" si="93"/>
        <v>73.135000000000005</v>
      </c>
      <c r="Y62" s="37">
        <f t="shared" si="94"/>
        <v>673.58500000000004</v>
      </c>
      <c r="Z62" s="14">
        <f t="shared" si="95"/>
        <v>116.86499999999999</v>
      </c>
      <c r="AA62" s="29">
        <f t="shared" si="96"/>
        <v>73.135000000000005</v>
      </c>
      <c r="AB62" s="40">
        <f t="shared" si="97"/>
        <v>0.384921052631579</v>
      </c>
      <c r="AC62" s="57">
        <f t="shared" si="98"/>
        <v>0.17349703452422485</v>
      </c>
    </row>
    <row r="63" spans="1:29" x14ac:dyDescent="0.2">
      <c r="A63" s="14">
        <f t="shared" si="99"/>
        <v>1000</v>
      </c>
      <c r="B63" s="29">
        <f t="shared" si="75"/>
        <v>333.33333333333331</v>
      </c>
      <c r="C63" s="36">
        <f t="shared" si="76"/>
        <v>0.55513920115468951</v>
      </c>
      <c r="D63" s="30">
        <f t="shared" si="77"/>
        <v>73.135000000000005</v>
      </c>
      <c r="E63" s="37">
        <f t="shared" si="78"/>
        <v>673.58500000000004</v>
      </c>
      <c r="F63" s="14">
        <f t="shared" si="79"/>
        <v>260.19833333333332</v>
      </c>
      <c r="G63" s="29">
        <f t="shared" si="80"/>
        <v>73.134999999999991</v>
      </c>
      <c r="H63" s="40">
        <f t="shared" si="81"/>
        <v>0.21940499999999999</v>
      </c>
      <c r="I63" s="57">
        <f t="shared" si="82"/>
        <v>0.38628878810147688</v>
      </c>
      <c r="J63" s="27"/>
      <c r="K63" s="14">
        <f t="shared" si="100"/>
        <v>1000</v>
      </c>
      <c r="L63" s="29">
        <f t="shared" si="83"/>
        <v>250</v>
      </c>
      <c r="M63" s="36">
        <f t="shared" si="84"/>
        <v>0.4163544008660171</v>
      </c>
      <c r="N63" s="30">
        <f t="shared" si="85"/>
        <v>73.135000000000005</v>
      </c>
      <c r="O63" s="37">
        <f t="shared" si="86"/>
        <v>673.58500000000004</v>
      </c>
      <c r="P63" s="14">
        <f t="shared" si="87"/>
        <v>176.86500000000001</v>
      </c>
      <c r="Q63" s="29">
        <f t="shared" si="88"/>
        <v>73.134999999999991</v>
      </c>
      <c r="R63" s="40">
        <f t="shared" si="89"/>
        <v>0.29253999999999997</v>
      </c>
      <c r="S63" s="57">
        <f t="shared" si="90"/>
        <v>0.262572652300749</v>
      </c>
      <c r="T63" s="27"/>
      <c r="U63" s="14">
        <f t="shared" si="101"/>
        <v>1000</v>
      </c>
      <c r="V63" s="29">
        <f t="shared" si="91"/>
        <v>200</v>
      </c>
      <c r="W63" s="36">
        <f t="shared" si="92"/>
        <v>0.33308352069281372</v>
      </c>
      <c r="X63" s="30">
        <f t="shared" si="93"/>
        <v>73.135000000000005</v>
      </c>
      <c r="Y63" s="37">
        <f t="shared" si="94"/>
        <v>673.58500000000004</v>
      </c>
      <c r="Z63" s="14">
        <f t="shared" si="95"/>
        <v>126.86499999999999</v>
      </c>
      <c r="AA63" s="29">
        <f t="shared" si="96"/>
        <v>73.135000000000005</v>
      </c>
      <c r="AB63" s="40">
        <f t="shared" si="97"/>
        <v>0.36567500000000003</v>
      </c>
      <c r="AC63" s="57">
        <f t="shared" si="98"/>
        <v>0.18834297082031221</v>
      </c>
    </row>
    <row r="64" spans="1:29" x14ac:dyDescent="0.2">
      <c r="A64" s="14">
        <f t="shared" si="99"/>
        <v>1050</v>
      </c>
      <c r="B64" s="29">
        <f t="shared" si="75"/>
        <v>350</v>
      </c>
      <c r="C64" s="36">
        <f t="shared" si="76"/>
        <v>0.58289616121242394</v>
      </c>
      <c r="D64" s="30">
        <f t="shared" si="77"/>
        <v>73.135000000000005</v>
      </c>
      <c r="E64" s="37">
        <f t="shared" si="78"/>
        <v>673.58500000000004</v>
      </c>
      <c r="F64" s="14">
        <f t="shared" si="79"/>
        <v>276.86500000000001</v>
      </c>
      <c r="G64" s="29">
        <f t="shared" si="80"/>
        <v>73.134999999999991</v>
      </c>
      <c r="H64" s="40">
        <f t="shared" si="81"/>
        <v>0.20895714285714284</v>
      </c>
      <c r="I64" s="57">
        <f t="shared" si="82"/>
        <v>0.41103201526162253</v>
      </c>
      <c r="J64" s="27"/>
      <c r="K64" s="14">
        <f t="shared" si="100"/>
        <v>1050</v>
      </c>
      <c r="L64" s="29">
        <f t="shared" si="83"/>
        <v>262.5</v>
      </c>
      <c r="M64" s="36">
        <f t="shared" si="84"/>
        <v>0.43717212090931795</v>
      </c>
      <c r="N64" s="30">
        <f t="shared" si="85"/>
        <v>73.135000000000005</v>
      </c>
      <c r="O64" s="37">
        <f t="shared" si="86"/>
        <v>673.58500000000004</v>
      </c>
      <c r="P64" s="14">
        <f t="shared" si="87"/>
        <v>189.36500000000001</v>
      </c>
      <c r="Q64" s="29">
        <f t="shared" si="88"/>
        <v>73.134999999999991</v>
      </c>
      <c r="R64" s="40">
        <f t="shared" si="89"/>
        <v>0.27860952380952375</v>
      </c>
      <c r="S64" s="57">
        <f t="shared" si="90"/>
        <v>0.28113007267085816</v>
      </c>
      <c r="T64" s="27"/>
      <c r="U64" s="14">
        <f t="shared" si="101"/>
        <v>1050</v>
      </c>
      <c r="V64" s="29">
        <f t="shared" si="91"/>
        <v>210</v>
      </c>
      <c r="W64" s="36">
        <f t="shared" si="92"/>
        <v>0.34973769672745436</v>
      </c>
      <c r="X64" s="30">
        <f t="shared" si="93"/>
        <v>73.135000000000005</v>
      </c>
      <c r="Y64" s="37">
        <f t="shared" si="94"/>
        <v>673.58500000000004</v>
      </c>
      <c r="Z64" s="14">
        <f t="shared" si="95"/>
        <v>136.86500000000001</v>
      </c>
      <c r="AA64" s="29">
        <f t="shared" si="96"/>
        <v>73.134999999999991</v>
      </c>
      <c r="AB64" s="40">
        <f t="shared" si="97"/>
        <v>0.34826190476190472</v>
      </c>
      <c r="AC64" s="57">
        <f t="shared" si="98"/>
        <v>0.20318890711639956</v>
      </c>
    </row>
    <row r="65" spans="1:29" x14ac:dyDescent="0.2">
      <c r="A65" s="14">
        <f t="shared" si="99"/>
        <v>1100</v>
      </c>
      <c r="B65" s="29">
        <f t="shared" si="75"/>
        <v>366.66666666666669</v>
      </c>
      <c r="C65" s="36">
        <f t="shared" si="76"/>
        <v>0.61065312127015847</v>
      </c>
      <c r="D65" s="30">
        <f t="shared" si="77"/>
        <v>73.135000000000005</v>
      </c>
      <c r="E65" s="37">
        <f t="shared" si="78"/>
        <v>673.58500000000004</v>
      </c>
      <c r="F65" s="14">
        <f t="shared" si="79"/>
        <v>293.53166666666669</v>
      </c>
      <c r="G65" s="29">
        <f t="shared" si="80"/>
        <v>73.134999999999991</v>
      </c>
      <c r="H65" s="40">
        <f t="shared" si="81"/>
        <v>0.19945909090909086</v>
      </c>
      <c r="I65" s="57">
        <f t="shared" si="82"/>
        <v>0.43577524242176813</v>
      </c>
      <c r="J65" s="27"/>
      <c r="K65" s="55">
        <f t="shared" si="100"/>
        <v>1100</v>
      </c>
      <c r="L65" s="29">
        <f t="shared" si="83"/>
        <v>275</v>
      </c>
      <c r="M65" s="36">
        <f t="shared" si="84"/>
        <v>0.45798984095261885</v>
      </c>
      <c r="N65" s="30">
        <f t="shared" si="85"/>
        <v>73.135000000000005</v>
      </c>
      <c r="O65" s="37">
        <f t="shared" si="86"/>
        <v>673.58500000000004</v>
      </c>
      <c r="P65" s="14">
        <f t="shared" si="87"/>
        <v>201.86500000000001</v>
      </c>
      <c r="Q65" s="29">
        <f t="shared" si="88"/>
        <v>73.134999999999991</v>
      </c>
      <c r="R65" s="40">
        <f t="shared" si="89"/>
        <v>0.26594545454545448</v>
      </c>
      <c r="S65" s="58">
        <f t="shared" si="90"/>
        <v>0.29968749304096737</v>
      </c>
      <c r="T65" s="27"/>
      <c r="U65" s="14">
        <f t="shared" si="101"/>
        <v>1100</v>
      </c>
      <c r="V65" s="29">
        <f t="shared" si="91"/>
        <v>220</v>
      </c>
      <c r="W65" s="36">
        <f t="shared" si="92"/>
        <v>0.36639187276209506</v>
      </c>
      <c r="X65" s="30">
        <f t="shared" si="93"/>
        <v>73.135000000000005</v>
      </c>
      <c r="Y65" s="37">
        <f t="shared" si="94"/>
        <v>673.58500000000004</v>
      </c>
      <c r="Z65" s="14">
        <f t="shared" si="95"/>
        <v>146.86500000000001</v>
      </c>
      <c r="AA65" s="29">
        <f t="shared" si="96"/>
        <v>73.134999999999991</v>
      </c>
      <c r="AB65" s="40">
        <f t="shared" si="97"/>
        <v>0.33243181818181816</v>
      </c>
      <c r="AC65" s="57">
        <f t="shared" si="98"/>
        <v>0.21803484341248691</v>
      </c>
    </row>
    <row r="66" spans="1:29" x14ac:dyDescent="0.2">
      <c r="A66" s="14">
        <f t="shared" si="99"/>
        <v>1150</v>
      </c>
      <c r="B66" s="29">
        <f t="shared" si="75"/>
        <v>383.33333333333331</v>
      </c>
      <c r="C66" s="36">
        <f t="shared" si="76"/>
        <v>0.6384100813278929</v>
      </c>
      <c r="D66" s="30">
        <f t="shared" si="77"/>
        <v>73.135000000000005</v>
      </c>
      <c r="E66" s="37">
        <f t="shared" si="78"/>
        <v>673.58500000000004</v>
      </c>
      <c r="F66" s="14">
        <f t="shared" si="79"/>
        <v>310.19833333333332</v>
      </c>
      <c r="G66" s="29">
        <f t="shared" si="80"/>
        <v>73.134999999999991</v>
      </c>
      <c r="H66" s="40">
        <f t="shared" si="81"/>
        <v>0.1907869565217391</v>
      </c>
      <c r="I66" s="57">
        <f t="shared" si="82"/>
        <v>0.46051846958191367</v>
      </c>
      <c r="J66" s="27"/>
      <c r="K66" s="14">
        <f t="shared" si="100"/>
        <v>1150</v>
      </c>
      <c r="L66" s="29">
        <f t="shared" si="83"/>
        <v>287.5</v>
      </c>
      <c r="M66" s="36">
        <f t="shared" si="84"/>
        <v>0.4788075609959197</v>
      </c>
      <c r="N66" s="30">
        <f t="shared" si="85"/>
        <v>73.135000000000005</v>
      </c>
      <c r="O66" s="37">
        <f t="shared" si="86"/>
        <v>673.58500000000004</v>
      </c>
      <c r="P66" s="14">
        <f t="shared" si="87"/>
        <v>214.36500000000001</v>
      </c>
      <c r="Q66" s="29">
        <f t="shared" si="88"/>
        <v>73.134999999999991</v>
      </c>
      <c r="R66" s="40">
        <f t="shared" si="89"/>
        <v>0.25438260869565216</v>
      </c>
      <c r="S66" s="57">
        <f t="shared" si="90"/>
        <v>0.31824491341107652</v>
      </c>
      <c r="T66" s="27"/>
      <c r="U66" s="14">
        <f t="shared" si="101"/>
        <v>1150</v>
      </c>
      <c r="V66" s="29">
        <f t="shared" si="91"/>
        <v>230</v>
      </c>
      <c r="W66" s="36">
        <f t="shared" si="92"/>
        <v>0.38304604879673576</v>
      </c>
      <c r="X66" s="30">
        <f t="shared" si="93"/>
        <v>73.135000000000005</v>
      </c>
      <c r="Y66" s="37">
        <f t="shared" si="94"/>
        <v>673.58500000000004</v>
      </c>
      <c r="Z66" s="14">
        <f t="shared" si="95"/>
        <v>156.86500000000001</v>
      </c>
      <c r="AA66" s="29">
        <f t="shared" si="96"/>
        <v>73.134999999999991</v>
      </c>
      <c r="AB66" s="40">
        <f t="shared" si="97"/>
        <v>0.31797826086956515</v>
      </c>
      <c r="AC66" s="57">
        <f t="shared" si="98"/>
        <v>0.23288077970857426</v>
      </c>
    </row>
    <row r="67" spans="1:29" x14ac:dyDescent="0.2">
      <c r="A67" s="14">
        <f t="shared" si="99"/>
        <v>1200</v>
      </c>
      <c r="B67" s="29">
        <f t="shared" si="75"/>
        <v>400</v>
      </c>
      <c r="C67" s="36">
        <f t="shared" si="76"/>
        <v>0.66616704138562743</v>
      </c>
      <c r="D67" s="30">
        <f t="shared" si="77"/>
        <v>73.135000000000005</v>
      </c>
      <c r="E67" s="37">
        <f t="shared" si="78"/>
        <v>673.58500000000004</v>
      </c>
      <c r="F67" s="14">
        <f t="shared" si="79"/>
        <v>326.86500000000001</v>
      </c>
      <c r="G67" s="29">
        <f t="shared" si="80"/>
        <v>73.134999999999991</v>
      </c>
      <c r="H67" s="40">
        <f t="shared" si="81"/>
        <v>0.18283749999999999</v>
      </c>
      <c r="I67" s="57">
        <f t="shared" si="82"/>
        <v>0.48526169674205927</v>
      </c>
      <c r="J67" s="27"/>
      <c r="K67" s="14">
        <f t="shared" si="100"/>
        <v>1200</v>
      </c>
      <c r="L67" s="29">
        <f t="shared" si="83"/>
        <v>300</v>
      </c>
      <c r="M67" s="36">
        <f t="shared" si="84"/>
        <v>0.49962528103922055</v>
      </c>
      <c r="N67" s="30">
        <f t="shared" si="85"/>
        <v>73.135000000000005</v>
      </c>
      <c r="O67" s="37">
        <f t="shared" si="86"/>
        <v>673.58500000000004</v>
      </c>
      <c r="P67" s="14">
        <f t="shared" si="87"/>
        <v>226.86500000000001</v>
      </c>
      <c r="Q67" s="29">
        <f t="shared" si="88"/>
        <v>73.134999999999991</v>
      </c>
      <c r="R67" s="40">
        <f t="shared" si="89"/>
        <v>0.2437833333333333</v>
      </c>
      <c r="S67" s="57">
        <f t="shared" si="90"/>
        <v>0.33680233378118574</v>
      </c>
      <c r="T67" s="27"/>
      <c r="U67" s="14">
        <f t="shared" si="101"/>
        <v>1200</v>
      </c>
      <c r="V67" s="29">
        <f t="shared" si="91"/>
        <v>240</v>
      </c>
      <c r="W67" s="36">
        <f t="shared" si="92"/>
        <v>0.39970022483137646</v>
      </c>
      <c r="X67" s="30">
        <f t="shared" si="93"/>
        <v>73.135000000000005</v>
      </c>
      <c r="Y67" s="37">
        <f t="shared" si="94"/>
        <v>673.58500000000004</v>
      </c>
      <c r="Z67" s="14">
        <f t="shared" si="95"/>
        <v>166.86500000000001</v>
      </c>
      <c r="AA67" s="29">
        <f t="shared" si="96"/>
        <v>73.134999999999991</v>
      </c>
      <c r="AB67" s="40">
        <f t="shared" si="97"/>
        <v>0.30472916666666661</v>
      </c>
      <c r="AC67" s="57">
        <f t="shared" si="98"/>
        <v>0.24772671600466162</v>
      </c>
    </row>
    <row r="68" spans="1:29" x14ac:dyDescent="0.2">
      <c r="A68" s="14">
        <f t="shared" si="99"/>
        <v>1250</v>
      </c>
      <c r="B68" s="29">
        <f t="shared" si="75"/>
        <v>416.66666666666669</v>
      </c>
      <c r="C68" s="36">
        <f t="shared" si="76"/>
        <v>0.69392400144336186</v>
      </c>
      <c r="D68" s="30">
        <f t="shared" si="77"/>
        <v>73.135000000000005</v>
      </c>
      <c r="E68" s="37">
        <f t="shared" si="78"/>
        <v>673.58500000000004</v>
      </c>
      <c r="F68" s="14">
        <f t="shared" si="79"/>
        <v>343.53166666666669</v>
      </c>
      <c r="G68" s="29">
        <f t="shared" si="80"/>
        <v>73.134999999999991</v>
      </c>
      <c r="H68" s="40">
        <f t="shared" si="81"/>
        <v>0.17552399999999996</v>
      </c>
      <c r="I68" s="57">
        <f t="shared" si="82"/>
        <v>0.51000492390220487</v>
      </c>
      <c r="J68" s="27"/>
      <c r="K68" s="14">
        <f t="shared" si="100"/>
        <v>1250</v>
      </c>
      <c r="L68" s="29">
        <f t="shared" si="83"/>
        <v>312.5</v>
      </c>
      <c r="M68" s="36">
        <f t="shared" si="84"/>
        <v>0.52044300108252139</v>
      </c>
      <c r="N68" s="30">
        <f t="shared" si="85"/>
        <v>73.135000000000005</v>
      </c>
      <c r="O68" s="37">
        <f t="shared" si="86"/>
        <v>673.58500000000004</v>
      </c>
      <c r="P68" s="14">
        <f t="shared" si="87"/>
        <v>239.36500000000001</v>
      </c>
      <c r="Q68" s="29">
        <f t="shared" si="88"/>
        <v>73.134999999999991</v>
      </c>
      <c r="R68" s="40">
        <f t="shared" si="89"/>
        <v>0.23403199999999996</v>
      </c>
      <c r="S68" s="57">
        <f t="shared" si="90"/>
        <v>0.35535975415129495</v>
      </c>
      <c r="T68" s="27"/>
      <c r="U68" s="14">
        <f t="shared" si="101"/>
        <v>1250</v>
      </c>
      <c r="V68" s="29">
        <f t="shared" si="91"/>
        <v>250</v>
      </c>
      <c r="W68" s="36">
        <f t="shared" si="92"/>
        <v>0.4163544008660171</v>
      </c>
      <c r="X68" s="30">
        <f t="shared" si="93"/>
        <v>73.135000000000005</v>
      </c>
      <c r="Y68" s="37">
        <f t="shared" si="94"/>
        <v>673.58500000000004</v>
      </c>
      <c r="Z68" s="14">
        <f t="shared" si="95"/>
        <v>176.86500000000001</v>
      </c>
      <c r="AA68" s="29">
        <f t="shared" si="96"/>
        <v>73.134999999999991</v>
      </c>
      <c r="AB68" s="40">
        <f t="shared" si="97"/>
        <v>0.29253999999999997</v>
      </c>
      <c r="AC68" s="57">
        <f t="shared" si="98"/>
        <v>0.262572652300749</v>
      </c>
    </row>
    <row r="69" spans="1:29" x14ac:dyDescent="0.2">
      <c r="A69" s="14">
        <f t="shared" si="99"/>
        <v>1300</v>
      </c>
      <c r="B69" s="29">
        <f t="shared" si="75"/>
        <v>433.33333333333331</v>
      </c>
      <c r="C69" s="36">
        <f t="shared" si="76"/>
        <v>0.72168096150109629</v>
      </c>
      <c r="D69" s="30">
        <f t="shared" si="77"/>
        <v>73.135000000000005</v>
      </c>
      <c r="E69" s="37">
        <f t="shared" si="78"/>
        <v>673.58500000000004</v>
      </c>
      <c r="F69" s="14">
        <f t="shared" si="79"/>
        <v>360.19833333333332</v>
      </c>
      <c r="G69" s="29">
        <f t="shared" si="80"/>
        <v>73.134999999999991</v>
      </c>
      <c r="H69" s="40">
        <f t="shared" si="81"/>
        <v>0.16877307692307691</v>
      </c>
      <c r="I69" s="57">
        <f t="shared" si="82"/>
        <v>0.53474815106235041</v>
      </c>
      <c r="J69" s="27"/>
      <c r="K69" s="14">
        <f t="shared" si="100"/>
        <v>1300</v>
      </c>
      <c r="L69" s="29">
        <f t="shared" si="83"/>
        <v>325</v>
      </c>
      <c r="M69" s="36">
        <f t="shared" si="84"/>
        <v>0.54126072112582224</v>
      </c>
      <c r="N69" s="30">
        <f t="shared" si="85"/>
        <v>73.135000000000005</v>
      </c>
      <c r="O69" s="37">
        <f t="shared" si="86"/>
        <v>673.58500000000004</v>
      </c>
      <c r="P69" s="14">
        <f t="shared" si="87"/>
        <v>251.86500000000001</v>
      </c>
      <c r="Q69" s="29">
        <f t="shared" si="88"/>
        <v>73.134999999999991</v>
      </c>
      <c r="R69" s="40">
        <f t="shared" si="89"/>
        <v>0.2250307692307692</v>
      </c>
      <c r="S69" s="57">
        <f t="shared" si="90"/>
        <v>0.37391717452140411</v>
      </c>
      <c r="T69" s="27"/>
      <c r="U69" s="14">
        <f t="shared" si="101"/>
        <v>1300</v>
      </c>
      <c r="V69" s="29">
        <f t="shared" si="91"/>
        <v>260</v>
      </c>
      <c r="W69" s="36">
        <f t="shared" si="92"/>
        <v>0.4330085769006578</v>
      </c>
      <c r="X69" s="30">
        <f t="shared" si="93"/>
        <v>73.135000000000005</v>
      </c>
      <c r="Y69" s="37">
        <f t="shared" si="94"/>
        <v>673.58500000000004</v>
      </c>
      <c r="Z69" s="14">
        <f t="shared" si="95"/>
        <v>186.86500000000001</v>
      </c>
      <c r="AA69" s="29">
        <f t="shared" si="96"/>
        <v>73.134999999999991</v>
      </c>
      <c r="AB69" s="40">
        <f t="shared" si="97"/>
        <v>0.28128846153846149</v>
      </c>
      <c r="AC69" s="57">
        <f t="shared" si="98"/>
        <v>0.27741858859683632</v>
      </c>
    </row>
    <row r="70" spans="1:29" x14ac:dyDescent="0.2">
      <c r="A70" s="14">
        <f t="shared" si="99"/>
        <v>1350</v>
      </c>
      <c r="B70" s="29">
        <f t="shared" si="75"/>
        <v>450</v>
      </c>
      <c r="C70" s="36">
        <f t="shared" si="76"/>
        <v>0.74943792155883082</v>
      </c>
      <c r="D70" s="30">
        <f t="shared" si="77"/>
        <v>73.135000000000005</v>
      </c>
      <c r="E70" s="37">
        <f t="shared" si="78"/>
        <v>673.58500000000004</v>
      </c>
      <c r="F70" s="14">
        <f t="shared" si="79"/>
        <v>376.86500000000001</v>
      </c>
      <c r="G70" s="29">
        <f t="shared" si="80"/>
        <v>73.134999999999991</v>
      </c>
      <c r="H70" s="40">
        <f t="shared" si="81"/>
        <v>0.16252222222222221</v>
      </c>
      <c r="I70" s="57">
        <f t="shared" si="82"/>
        <v>0.55949137822249606</v>
      </c>
      <c r="J70" s="27"/>
      <c r="K70" s="14">
        <f t="shared" si="100"/>
        <v>1350</v>
      </c>
      <c r="L70" s="29">
        <f t="shared" si="83"/>
        <v>337.5</v>
      </c>
      <c r="M70" s="36">
        <f t="shared" si="84"/>
        <v>0.56207844116912309</v>
      </c>
      <c r="N70" s="30">
        <f t="shared" si="85"/>
        <v>73.135000000000005</v>
      </c>
      <c r="O70" s="37">
        <f t="shared" si="86"/>
        <v>673.58500000000004</v>
      </c>
      <c r="P70" s="14">
        <f t="shared" si="87"/>
        <v>264.36500000000001</v>
      </c>
      <c r="Q70" s="29">
        <f t="shared" si="88"/>
        <v>73.134999999999991</v>
      </c>
      <c r="R70" s="40">
        <f t="shared" si="89"/>
        <v>0.21669629629629628</v>
      </c>
      <c r="S70" s="57">
        <f t="shared" si="90"/>
        <v>0.39247459489151332</v>
      </c>
      <c r="T70" s="27"/>
      <c r="U70" s="55">
        <f t="shared" si="101"/>
        <v>1350</v>
      </c>
      <c r="V70" s="29">
        <f t="shared" si="91"/>
        <v>270</v>
      </c>
      <c r="W70" s="36">
        <f t="shared" si="92"/>
        <v>0.4496627529352985</v>
      </c>
      <c r="X70" s="30">
        <f t="shared" si="93"/>
        <v>73.135000000000005</v>
      </c>
      <c r="Y70" s="37">
        <f t="shared" si="94"/>
        <v>673.58500000000004</v>
      </c>
      <c r="Z70" s="14">
        <f t="shared" si="95"/>
        <v>196.86500000000001</v>
      </c>
      <c r="AA70" s="29">
        <f t="shared" si="96"/>
        <v>73.134999999999991</v>
      </c>
      <c r="AB70" s="40">
        <f t="shared" si="97"/>
        <v>0.27087037037037032</v>
      </c>
      <c r="AC70" s="58">
        <f t="shared" si="98"/>
        <v>0.2922645248929237</v>
      </c>
    </row>
    <row r="71" spans="1:29" x14ac:dyDescent="0.2">
      <c r="A71" s="21"/>
      <c r="B71" s="16"/>
      <c r="C71" s="16"/>
      <c r="D71" s="16"/>
      <c r="E71" s="16"/>
      <c r="F71" s="22"/>
      <c r="G71" s="22"/>
      <c r="H71" s="22"/>
      <c r="I71" s="22"/>
      <c r="K71" s="22"/>
      <c r="L71" s="16"/>
      <c r="M71" s="16"/>
      <c r="N71" s="16"/>
      <c r="O71" s="16"/>
      <c r="P71" s="23"/>
      <c r="Q71" s="16"/>
      <c r="R71" s="16"/>
      <c r="S71" s="16"/>
      <c r="T71" s="4"/>
      <c r="U71" s="22"/>
      <c r="V71" s="16"/>
      <c r="W71" s="16"/>
      <c r="X71" s="16"/>
      <c r="Y71" s="16"/>
      <c r="Z71" s="16"/>
      <c r="AA71" s="16"/>
      <c r="AB71" s="16"/>
      <c r="AC71" s="16"/>
    </row>
  </sheetData>
  <sheetProtection insertColumns="0" insertRows="0" insertHyperlinks="0" deleteColumns="0" deleteRows="0" sort="0"/>
  <conditionalFormatting sqref="A29">
    <cfRule type="expression" dxfId="5" priority="6">
      <formula>"d26&gt;=$c$13"</formula>
    </cfRule>
  </conditionalFormatting>
  <conditionalFormatting sqref="A64">
    <cfRule type="expression" dxfId="4" priority="3">
      <formula>"d26&gt;=$c$13"</formula>
    </cfRule>
  </conditionalFormatting>
  <conditionalFormatting sqref="K29">
    <cfRule type="expression" dxfId="3" priority="5">
      <formula>"d26&gt;=$c$13"</formula>
    </cfRule>
  </conditionalFormatting>
  <conditionalFormatting sqref="K64">
    <cfRule type="expression" dxfId="2" priority="2">
      <formula>"d26&gt;=$c$13"</formula>
    </cfRule>
  </conditionalFormatting>
  <conditionalFormatting sqref="U29">
    <cfRule type="expression" dxfId="1" priority="4">
      <formula>"d26&gt;=$c$13"</formula>
    </cfRule>
  </conditionalFormatting>
  <conditionalFormatting sqref="U64">
    <cfRule type="expression" dxfId="0" priority="1">
      <formula>"d26&gt;=$c$13"</formula>
    </cfRule>
  </conditionalFormatting>
  <pageMargins left="0.39370078740157483" right="0.39370078740157483" top="0.39370078740157483" bottom="0.39370078740157483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HSS Rent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</dc:creator>
  <cp:lastModifiedBy>DEC</cp:lastModifiedBy>
  <cp:lastPrinted>2025-11-23T11:47:03Z</cp:lastPrinted>
  <dcterms:created xsi:type="dcterms:W3CDTF">2025-11-20T15:52:02Z</dcterms:created>
  <dcterms:modified xsi:type="dcterms:W3CDTF">2026-07-05T19:23:05Z</dcterms:modified>
</cp:coreProperties>
</file>