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cousaech\OneDrive - Vlaamse overheid - Office 365\Back-up privaat\"/>
    </mc:Choice>
  </mc:AlternateContent>
  <xr:revisionPtr revIDLastSave="0" documentId="8_{2AEBEDAC-E2A9-4B8A-9223-2FF3B90A7FCA}" xr6:coauthVersionLast="45" xr6:coauthVersionMax="45" xr10:uidLastSave="{00000000-0000-0000-0000-000000000000}"/>
  <bookViews>
    <workbookView xWindow="-108" yWindow="-108" windowWidth="23256" windowHeight="12576" xr2:uid="{00000000-000D-0000-FFFF-FFFF00000000}"/>
  </bookViews>
  <sheets>
    <sheet name="inleiding" sheetId="1" r:id="rId1"/>
    <sheet name="BEHEER" sheetId="2" r:id="rId2"/>
    <sheet name="MOBILITEIT" sheetId="3" r:id="rId3"/>
    <sheet name="MATERIAAL" sheetId="7" r:id="rId4"/>
    <sheet name="ENERGIE" sheetId="8" r:id="rId5"/>
    <sheet name="WATER" sheetId="10" r:id="rId6"/>
    <sheet name="WELZIJN" sheetId="9" r:id="rId7"/>
    <sheet name="tool WAT" sheetId="14" r:id="rId8"/>
    <sheet name="Info" sheetId="16" r:id="rId9"/>
    <sheet name="lijsten" sheetId="15" r:id="rId10"/>
  </sheets>
  <externalReferences>
    <externalReference r:id="rId11"/>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 i="10" l="1"/>
  <c r="D2" i="2" l="1"/>
  <c r="J3" i="9" l="1"/>
  <c r="K12" i="9"/>
  <c r="J3" i="7" l="1"/>
  <c r="J3" i="3" l="1"/>
  <c r="J3" i="8" l="1"/>
  <c r="G40" i="14"/>
  <c r="H40" i="14"/>
  <c r="I40" i="14"/>
  <c r="J40" i="14"/>
  <c r="B27" i="16"/>
  <c r="B28" i="16" s="1"/>
  <c r="C27" i="16"/>
  <c r="C28" i="16" s="1"/>
  <c r="D27" i="16"/>
  <c r="D28" i="16" s="1"/>
  <c r="E27" i="16"/>
  <c r="E28" i="16" s="1"/>
  <c r="F27" i="16"/>
  <c r="F28" i="16" s="1"/>
  <c r="G27" i="16"/>
  <c r="G28" i="16" s="1"/>
  <c r="H27" i="16"/>
  <c r="H28" i="16" s="1"/>
  <c r="A27" i="16"/>
  <c r="A28" i="16" s="1"/>
  <c r="J38" i="14"/>
  <c r="I38" i="14"/>
  <c r="H38" i="14"/>
  <c r="G38" i="14"/>
  <c r="F38" i="14"/>
  <c r="E38" i="14"/>
  <c r="D38" i="14"/>
  <c r="C38" i="14"/>
  <c r="J34" i="14"/>
  <c r="I34" i="14"/>
  <c r="H34" i="14"/>
  <c r="G34" i="14"/>
  <c r="F34" i="14"/>
  <c r="E34" i="14"/>
  <c r="D34" i="14"/>
  <c r="C34" i="14"/>
  <c r="J30" i="14"/>
  <c r="I30" i="14"/>
  <c r="H30" i="14"/>
  <c r="G30" i="14"/>
  <c r="F30" i="14"/>
  <c r="E30" i="14"/>
  <c r="D30" i="14"/>
  <c r="C30" i="14"/>
  <c r="J26" i="14"/>
  <c r="I26" i="14"/>
  <c r="H26" i="14"/>
  <c r="G26" i="14"/>
  <c r="F26" i="14"/>
  <c r="E26" i="14"/>
  <c r="D26" i="14"/>
  <c r="C26" i="14"/>
  <c r="J22" i="14"/>
  <c r="I22" i="14"/>
  <c r="H22" i="14"/>
  <c r="G22" i="14"/>
  <c r="F22" i="14"/>
  <c r="E22" i="14"/>
  <c r="D22" i="14"/>
  <c r="C22" i="14"/>
  <c r="J18" i="14"/>
  <c r="I18" i="14"/>
  <c r="H18" i="14"/>
  <c r="G18" i="14"/>
  <c r="F18" i="14"/>
  <c r="E18" i="14"/>
  <c r="D18" i="14"/>
  <c r="C18" i="14"/>
  <c r="J14" i="14"/>
  <c r="I14" i="14"/>
  <c r="H14" i="14"/>
  <c r="G14" i="14"/>
  <c r="F14" i="14"/>
  <c r="E14" i="14"/>
  <c r="D14" i="14"/>
  <c r="C14" i="14"/>
  <c r="J10" i="14"/>
  <c r="I10" i="14"/>
  <c r="H10" i="14"/>
  <c r="G10" i="14"/>
  <c r="F10" i="14"/>
  <c r="F40" i="14" s="1"/>
  <c r="E10" i="14"/>
  <c r="E40" i="14" s="1"/>
  <c r="D10" i="14"/>
  <c r="D40" i="14"/>
  <c r="C10" i="14"/>
  <c r="K3" i="9"/>
  <c r="K3" i="10"/>
  <c r="K3" i="8"/>
  <c r="L3" i="8" s="1"/>
  <c r="K3" i="7"/>
  <c r="C16" i="1"/>
  <c r="C15" i="1"/>
  <c r="E15" i="1" s="1"/>
  <c r="C14" i="1"/>
  <c r="E14" i="1" s="1"/>
  <c r="K3" i="2"/>
  <c r="K3" i="3"/>
  <c r="L3" i="3" s="1"/>
  <c r="C13" i="1"/>
  <c r="E13" i="1" s="1"/>
  <c r="C17" i="1"/>
  <c r="E17" i="1" s="1"/>
  <c r="J3" i="2"/>
  <c r="C12" i="1" s="1"/>
  <c r="E12" i="1" s="1"/>
  <c r="D3" i="9"/>
  <c r="D2" i="9"/>
  <c r="D3" i="10"/>
  <c r="D2" i="10"/>
  <c r="D3" i="8"/>
  <c r="D2" i="8"/>
  <c r="D3" i="7"/>
  <c r="D2" i="7"/>
  <c r="D3" i="3"/>
  <c r="D2" i="3"/>
  <c r="D3" i="2"/>
  <c r="D18" i="1"/>
  <c r="A29" i="16" l="1"/>
  <c r="C41" i="14" s="1"/>
  <c r="C40" i="14"/>
  <c r="L3" i="7"/>
  <c r="E29" i="16"/>
  <c r="G41" i="14" s="1"/>
  <c r="G42" i="14" s="1"/>
  <c r="H29" i="16"/>
  <c r="J41" i="14" s="1"/>
  <c r="J42" i="14" s="1"/>
  <c r="D29" i="16"/>
  <c r="F41" i="14" s="1"/>
  <c r="F42" i="14" s="1"/>
  <c r="C29" i="16"/>
  <c r="E41" i="14" s="1"/>
  <c r="E42" i="14" s="1"/>
  <c r="G29" i="16"/>
  <c r="I41" i="14" s="1"/>
  <c r="I42" i="14" s="1"/>
  <c r="B29" i="16"/>
  <c r="D41" i="14" s="1"/>
  <c r="D42" i="14" s="1"/>
  <c r="L3" i="10"/>
  <c r="L3" i="9"/>
  <c r="L3" i="2"/>
  <c r="C18" i="1"/>
  <c r="E18" i="1" s="1"/>
  <c r="E16" i="1"/>
  <c r="F29" i="16"/>
  <c r="H41" i="14" s="1"/>
  <c r="H42" i="14" s="1"/>
  <c r="C42" i="14" l="1"/>
  <c r="C44" i="14" l="1"/>
  <c r="C45" i="14" s="1"/>
</calcChain>
</file>

<file path=xl/sharedStrings.xml><?xml version="1.0" encoding="utf-8"?>
<sst xmlns="http://schemas.openxmlformats.org/spreadsheetml/2006/main" count="495" uniqueCount="220">
  <si>
    <t>Het klimaatvisieplan geeft aan welke impact een voorziening vandaag heeft op het klimaat en welke stappen ze kan zetten om deze impact te verlagen</t>
  </si>
  <si>
    <t>De klimaatverantwoordelijke is de contactpersoon voor de voorziening die verantwoordelijk is voor het beheer van het klimaatvisieplan.</t>
  </si>
  <si>
    <t>voorziening:</t>
  </si>
  <si>
    <t>klimaatverantwoordelijke</t>
  </si>
  <si>
    <t>email</t>
  </si>
  <si>
    <t>telefoon</t>
  </si>
  <si>
    <t>het KLIMAATVISIEPLAN vertrekt vanuit verschillende thema's die elk een tabblad krijgen:</t>
  </si>
  <si>
    <t>score</t>
  </si>
  <si>
    <t>Beheer</t>
  </si>
  <si>
    <t>Mobiliteit</t>
  </si>
  <si>
    <t>Materiaalgebruik</t>
  </si>
  <si>
    <t>Energie</t>
  </si>
  <si>
    <t>Water</t>
  </si>
  <si>
    <t>Welzijn, comfort en gezondheid</t>
  </si>
  <si>
    <t>afkortingen</t>
  </si>
  <si>
    <t>MVO</t>
  </si>
  <si>
    <t>Maatschappellijk Verantwoord Ondernemen</t>
  </si>
  <si>
    <t>SDG's</t>
  </si>
  <si>
    <t>Strategic Development Goals van de Verenigde naties</t>
  </si>
  <si>
    <t>GRI</t>
  </si>
  <si>
    <t>Global Reporting Initiative, voorzieningen rapporteren systematisch over hun duurzame beleidskeuzes</t>
  </si>
  <si>
    <t>KPI</t>
  </si>
  <si>
    <t>Key Performance Indicators</t>
  </si>
  <si>
    <t>voorziening</t>
  </si>
  <si>
    <t>totaalscore thema:</t>
  </si>
  <si>
    <t>code</t>
  </si>
  <si>
    <t>Titel</t>
  </si>
  <si>
    <t>maatregel</t>
  </si>
  <si>
    <t>Doelstelling</t>
  </si>
  <si>
    <t>Prioriteit</t>
  </si>
  <si>
    <t>Termijn</t>
  </si>
  <si>
    <t>Middelen</t>
  </si>
  <si>
    <t>Verantwoordelijke</t>
  </si>
  <si>
    <t>Score</t>
  </si>
  <si>
    <t>MAX</t>
  </si>
  <si>
    <t>opmerkingen</t>
  </si>
  <si>
    <t>BE01</t>
  </si>
  <si>
    <t>Beleidsvisie</t>
  </si>
  <si>
    <t>Er wordt een beleidsvisie opgesteld door de raad van bestuur waarin beschreven wordt hoe de voorziening zijn klimaatimpact gaat reduceren. De directie geeft ook de tijd en ruimte aan een klimaatverantwoordelijke om het klimaatvisieplan te beheren. Er wordt daarnaast een kerngroep samengesteld die periodiek kan worden geconsulteerd als klankbordgroep.</t>
  </si>
  <si>
    <t>Het klimaat-thema maakt deel uit van de missie en visie van de voorziening</t>
  </si>
  <si>
    <t>selecteren</t>
  </si>
  <si>
    <t>BE02</t>
  </si>
  <si>
    <t>Monitoring</t>
  </si>
  <si>
    <t>maandelijkse monitoring van het energie- en waterverbruik en een plan van aanpak voor het ingrijpen bij afwijkende meetresultaten. Strenger voor grote voorzieningen: periodiek (4 keer per jaar) controleren en bijstellen van de instellingen van de installaties.</t>
  </si>
  <si>
    <t>Optimale prestaties nastreven en inefficiënt gebruik beperken  door reguliere monitoring en bijstellen van de installaties.</t>
  </si>
  <si>
    <t>BE03</t>
  </si>
  <si>
    <t>Communicatie</t>
  </si>
  <si>
    <t>Het gebouw als informatiebron maar ook systematische communicatie naar werknemers en gebruikers over de duurzaamheidsinitiatieven van de voorziening. Waarden van energie- en watermeters worden getoond op zichtbare plek.</t>
  </si>
  <si>
    <t>Door een open en positieve communicatie maakt duurzaamheid deel uit van het DNA van de voorziening.</t>
  </si>
  <si>
    <t>BE04</t>
  </si>
  <si>
    <t>duurzame aankopen</t>
  </si>
  <si>
    <t>Een duurzaam aankoopbeleid is een van de meest effectieve maatregelen om tot een lagere klimaatimpact te komen.  Dit uit zich op verschillende fronten: groene energie, duurzame schoonmaakproducten, kantoormateriaal en -toestellen, drank &amp; voeding en in het algemeen de keuze van de leveranciers, naast de prijs worden ook steeds duurzaamheidscriteria gehanteerd.</t>
  </si>
  <si>
    <t>Via een duurzaam aankoopbeleid kan een voorziening de indirecte CO2-uitstoot verlagen.</t>
  </si>
  <si>
    <t>MO-01</t>
  </si>
  <si>
    <t>fietsvergoeding</t>
  </si>
  <si>
    <t>De werknemers krijgen een fietsvergoeding voor hun woon-werkverplaatsingen.</t>
  </si>
  <si>
    <t>fietsgebruik stimuleren</t>
  </si>
  <si>
    <t>MO-02</t>
  </si>
  <si>
    <t>fietsvoorzieningen</t>
  </si>
  <si>
    <t>De aantrekkelijkheid van fietsen als transportmiddel maximaliseren door goede fietsvoorzieningen te integreren: locatie t.o.v ingangen, afsluitbaar voor werknemers, voldoende capaciteit, douchegelegenheden, lockers, mogelijkheid kleine herstellingen.</t>
  </si>
  <si>
    <t>fietsgebruik nog verder stimuleren</t>
  </si>
  <si>
    <t>MO-03</t>
  </si>
  <si>
    <t>Openvaar vervoer terugbetalen</t>
  </si>
  <si>
    <t>De werkgever betaalt het abonnement op het openbaar vervoer of op deelfietsen terug voor de woon-werk verplaatsingen.</t>
  </si>
  <si>
    <t>Het gebruik van openbaar vervoer stimuleren</t>
  </si>
  <si>
    <t>MO-04</t>
  </si>
  <si>
    <t>bereikbaarheidsfiche</t>
  </si>
  <si>
    <t xml:space="preserve">Een bereikbaarheidsfiche waarin de duurzame vervoerswijzen in de verf worden gezet voor werknemers en bezoekers </t>
  </si>
  <si>
    <t>Alle duurzame vervoerswijzen stimuleren</t>
  </si>
  <si>
    <t>link met Beheer- Communicatie</t>
  </si>
  <si>
    <t>MO-05</t>
  </si>
  <si>
    <t>oplaadpunten</t>
  </si>
  <si>
    <t>oplaadpunten voor elektrische auto's en/of fietsen</t>
  </si>
  <si>
    <t>De drempel om met de fiets langere afstanden te overbruggen verlagen en de overstap naar elektrische wagens faciliteren.</t>
  </si>
  <si>
    <t>MA-01</t>
  </si>
  <si>
    <t>Duurzame herinrichting</t>
  </si>
  <si>
    <t>bij kleine aanpassingswerken wordt systematisch maximaal ingezet op duurzame materialen</t>
  </si>
  <si>
    <t>circulaire economie stimuleren</t>
  </si>
  <si>
    <t>enkel bij kleine aanpassingswerken</t>
  </si>
  <si>
    <t>MA 02</t>
  </si>
  <si>
    <t>afvalbeheer en preventie</t>
  </si>
  <si>
    <t>onnodige afvalstromen vermijden, hergebruik mogelijk maken en recyclage stimuleren</t>
  </si>
  <si>
    <t>afvalberg reduceren</t>
  </si>
  <si>
    <t>MA-03</t>
  </si>
  <si>
    <t>duurzame koeling</t>
  </si>
  <si>
    <t>In koelmiddel en (nieuwe) beglazing geen gassen gebruiken met GWP (Global Warming Potential) &gt; 5</t>
  </si>
  <si>
    <t>broeikasgassen verbannen</t>
  </si>
  <si>
    <t>MA-04</t>
  </si>
  <si>
    <t>schadelijke stoffen</t>
  </si>
  <si>
    <t>in het zorgproces worden geen schadelijke stoffen (CMR-stoffen met Carcinogene, Mutagene (chemische stof of elektromagnetische straling die het DNA beschadigd) en Reproductietoxische eigenschappen) gebruikt.</t>
  </si>
  <si>
    <t>ongezonde materialen vermijden</t>
  </si>
  <si>
    <t>Carcinogene stof = kankerverwekkende stof, Mutagene stof = chemische stof of elektromagnetische straling die het DNA beschadigd Reproductietoxische stof = stof die schade veroorzaakt aan de vruchtbaarheid.</t>
  </si>
  <si>
    <t>EN-01</t>
  </si>
  <si>
    <t>Energieverbruik</t>
  </si>
  <si>
    <t>score t.o.v benchmark, score trapsgewijs van 1 tot 10 volgens kengetal t.o.v. de referentiewaarde, score 0 als daarboven, score 10 als volledig energieonafhankelijk.</t>
  </si>
  <si>
    <t>Goede algemene energieprestaties van de gebouwen aanmoedigen om zo tot een CO2-neutraal gebouwenpark te komen.</t>
  </si>
  <si>
    <t>benchmark nog te bepalen!</t>
  </si>
  <si>
    <t>EN-02</t>
  </si>
  <si>
    <t>BEN</t>
  </si>
  <si>
    <t>gebouw is aanpasbaar tot een Bijna Energie-Neutraal(BEN)-gebouw, aan te tonen via onderhoudsplan met een overzicht van alle maatregelen om tot BEN te komen.</t>
  </si>
  <si>
    <t>EN-03</t>
  </si>
  <si>
    <t>Energiebeheer</t>
  </si>
  <si>
    <t>De voorziening beschikt over submeters volgens energiedrager en geeft minimum een onderscheid tussen: verwarming, sanitair warm water, koeling, ventilatie, liften en hernieuwbare energie. Er wordt een energieboekhouding bijgehouden.</t>
  </si>
  <si>
    <t>Meten is weten, inzicht doet gericht ingrijpen en bijsturen waar nodig.</t>
  </si>
  <si>
    <t>EN-04</t>
  </si>
  <si>
    <t>Handleiding</t>
  </si>
  <si>
    <t xml:space="preserve">Er is een gids beschikbaar voor alle belangrijke technische installaties en apparaten (verwarming, ventilatie, koeling, elektriciteit, domotica, sanitair. Inclusief (eventueel door externen) te volgen onderhoudscycli. </t>
  </si>
  <si>
    <t>Opleiden over en vergemakkelijken van beheer en onderhoud van het gebouw</t>
  </si>
  <si>
    <t>EN-05</t>
  </si>
  <si>
    <t>hernieuwbare energie</t>
  </si>
  <si>
    <t>De haalbaarheid van hernieuwbare energiebronnen onderzoeken (1 punt). De energiebronnen implementeren voor een aandeel in de energiebehoefte van minstens 5 % (1 punt) of minstens 13% (2 punten)</t>
  </si>
  <si>
    <t>Het aandeel van hernieuwbare energiebronnen verhogen</t>
  </si>
  <si>
    <t>EN-06</t>
  </si>
  <si>
    <t>lichtvervuiling</t>
  </si>
  <si>
    <t>beperking van de lichtuitstraling buiten van het gebouw, indien straling naar de hemel is de score 0, bij buitenverlichting van de benedenverdieping met uistluitend straling naar beneden 1 punt, daarbij ook een klok/timer tussen 23u/7u dan 2 punten en indien enkel veiligheids- of noodverlichting 3 punten</t>
  </si>
  <si>
    <t>De lichtuitstraling naar de hemelkoepel en lichthinder naar omringende percelen te voorkomen.</t>
  </si>
  <si>
    <t>WA-01</t>
  </si>
  <si>
    <t>Waterbeheer</t>
  </si>
  <si>
    <t>drukregeling (voor alle) en lekdetectie (vanaf bepaalde grootte), onderhoudsplan  (inculsief preventie legionella)+ monitoring waterverbruik (inclusief regenwater) per maand en per functionele eenheid</t>
  </si>
  <si>
    <t>Water- en energiezuinige waterinstallatie en waterdistributie.</t>
  </si>
  <si>
    <t>WA-02</t>
  </si>
  <si>
    <t>Gescheiden afvoer</t>
  </si>
  <si>
    <t>Het afvoerstelsel van het regenwater is gescheiden van het grijs en zwart water (1 punt), extra punt als de afvalstromen bemeterd zijn.</t>
  </si>
  <si>
    <t>scheiden van waterafvoerstromen waardoor de zuiveringsinstallatie efficiënter kan werken.</t>
  </si>
  <si>
    <t>WA-03</t>
  </si>
  <si>
    <t>Verbruik</t>
  </si>
  <si>
    <t>Waterzuinige sanitaire toestellen (zie Tool)</t>
  </si>
  <si>
    <t>Gebruik van waterzuinige sanitaire toestellen om het verbruik van (drinkbaar) stadswater te beperken.</t>
  </si>
  <si>
    <t>WA-04</t>
  </si>
  <si>
    <t>Regenwaterrecuperatie</t>
  </si>
  <si>
    <t>er is een regenwaterrecuperatie voorzien (1 punt), hierop zijn toiletten aangesloten (2 punten), minimum 50 procent van de toileteen zijn hierop aangesloten (3 punten) en er is daarnaast ook een extra mogelijkheid tot hergebruik zoals wasmachines of besproeiing (4 punten)</t>
  </si>
  <si>
    <t xml:space="preserve">Hergebruik van regenwater verzekeren door een goed ontwerp van het regenwaterrecuperatiesysteem.  </t>
  </si>
  <si>
    <t>WA-05</t>
  </si>
  <si>
    <t>Drinkwater</t>
  </si>
  <si>
    <t>Drinkwater steeds met kraantjeswater en nooit in flessen (glas of PET) en nergens wegwerpbekers.</t>
  </si>
  <si>
    <t>De indirecte uitstoot terugdringen van de productie en het transport van drinkbaar water in flessen.</t>
  </si>
  <si>
    <t>WE-01</t>
  </si>
  <si>
    <t>Thermisch comfort zomer</t>
  </si>
  <si>
    <t>Er is externe zonnewering (1 punt), die zicht naar buiten toelaat (2 punten)</t>
  </si>
  <si>
    <t xml:space="preserve">Het thermisch comfort in de zomer te verzekeren. </t>
  </si>
  <si>
    <t>WE-02</t>
  </si>
  <si>
    <t>Thermisch comfort winter</t>
  </si>
  <si>
    <t>De minimumtemperatuur is per ruimte regelbaar</t>
  </si>
  <si>
    <t xml:space="preserve">In de winter een adequaat warmtegevoel verzekeren door in te grijpen op de parameters van het thermisch comfort </t>
  </si>
  <si>
    <t>WE-03</t>
  </si>
  <si>
    <t>Natuurlijke lichtinval</t>
  </si>
  <si>
    <t>Zo veel mogelijk natuurlijk daglicht in het gebouw brengen. Aanpasbaar door de gebruiker.</t>
  </si>
  <si>
    <t>Deze maatregel valoriseert de optimalisatie van de natuurlijke verlichting in een gebouw en de beheersing van de bronnen van ongemak.</t>
  </si>
  <si>
    <t>WE-04</t>
  </si>
  <si>
    <t>Kunstlicht</t>
  </si>
  <si>
    <t>Voldoende verlichtingsniveau volgens EN 12464-1, automatische verlichting, automatische daglichtdimming. Elk goed voor 1 punt.</t>
  </si>
  <si>
    <t>Deze maatregel valoriseert de geïnstalleerde voorzieningen voor kunstlicht die een uitvoering van de activiteiten met optimaal comfort mogelijk maken, idealiter met automatische verlichting en automatische daglichtdimming.</t>
  </si>
  <si>
    <t>WE-05</t>
  </si>
  <si>
    <t>Binnenlucht</t>
  </si>
  <si>
    <t>Luchtkwaliteit (IDA klasse), opname verse lucht niet nabij afval, parkeerterrein of weg. Laag emmissieve materialen in contact met binennklimaat.</t>
  </si>
  <si>
    <t xml:space="preserve">Deze maatregel heeft tot doel (rekening houdend met de kenmerken van de site) om binnen het gebouw de best mogelijke luchtkwaliteit te realiseren. </t>
  </si>
  <si>
    <t>WE-06</t>
  </si>
  <si>
    <t>Welzijnsgroen</t>
  </si>
  <si>
    <t>Valorisatie van groene elementen in binnen- en buitenomgeving</t>
  </si>
  <si>
    <t>Groene elementen in binnen- en buitenomgeving scheppen een aangenaam ‘healing environment’</t>
  </si>
  <si>
    <t>Rekentool voor het thema WATER</t>
  </si>
  <si>
    <t>Efficiëntiecijfer</t>
  </si>
  <si>
    <t>Waterefficiëntie</t>
  </si>
  <si>
    <t>WC</t>
  </si>
  <si>
    <t>Urinoir</t>
  </si>
  <si>
    <t>Handwasmeubel</t>
  </si>
  <si>
    <t>Douche</t>
  </si>
  <si>
    <t>Bad</t>
  </si>
  <si>
    <t xml:space="preserve">Keukentap </t>
  </si>
  <si>
    <t>Wasmachines</t>
  </si>
  <si>
    <t>Vaatwas</t>
  </si>
  <si>
    <t>Komt dit toestel voor in het gebouw?</t>
  </si>
  <si>
    <t>Ja</t>
  </si>
  <si>
    <t>Nee</t>
  </si>
  <si>
    <t>Toestel</t>
  </si>
  <si>
    <t>&gt;9</t>
  </si>
  <si>
    <t>Liter</t>
  </si>
  <si>
    <t>Is het verbruiksdebiet van het toestel gekend?</t>
  </si>
  <si>
    <t xml:space="preserve">Ja </t>
  </si>
  <si>
    <t>&gt;6</t>
  </si>
  <si>
    <t>Liter/min</t>
  </si>
  <si>
    <t>Hoeveel verschillende types van dit toestel komen in het gebouw voor?</t>
  </si>
  <si>
    <t>Handwas</t>
  </si>
  <si>
    <t>ja</t>
  </si>
  <si>
    <t/>
  </si>
  <si>
    <t>&gt;10</t>
  </si>
  <si>
    <t>Welk efficiëntiecijfer krijgt dit type?</t>
  </si>
  <si>
    <t>&gt;180</t>
  </si>
  <si>
    <t>Aantal toestellen van dit type?</t>
  </si>
  <si>
    <t>&gt;15</t>
  </si>
  <si>
    <t>Gewogen score voor dit type</t>
  </si>
  <si>
    <t>Wasmachine</t>
  </si>
  <si>
    <t>&gt;60</t>
  </si>
  <si>
    <t>Liter/cyclus</t>
  </si>
  <si>
    <t>&gt;16</t>
  </si>
  <si>
    <t>Welk efficiëntiecijfer krijgt dit toestel?</t>
  </si>
  <si>
    <t>Aantal toestellen</t>
  </si>
  <si>
    <t>Gewogen score voor dit toestel</t>
  </si>
  <si>
    <t>Totaal score per soort toestel</t>
  </si>
  <si>
    <t>Aandeel in totaalscore van gebouw</t>
  </si>
  <si>
    <t>Bijdrage tot totaalscore van gebouw</t>
  </si>
  <si>
    <t xml:space="preserve">Score in te vullen voor criterium WA-03 :  </t>
  </si>
  <si>
    <t>Percentuele score</t>
  </si>
  <si>
    <t>Komt dit toestel voor?</t>
  </si>
  <si>
    <t>Hoeveel verschillende types komen in het gebouw voor?</t>
  </si>
  <si>
    <t>Efficiëntiescore</t>
  </si>
  <si>
    <t>Spoelvolume [l]</t>
  </si>
  <si>
    <t>Liter/spoelkom/uur</t>
  </si>
  <si>
    <t>Verhoudingen toestellen t.o.v. elkaar</t>
  </si>
  <si>
    <t>Bepaling aandeel in eindscore</t>
  </si>
  <si>
    <t>prioriteit</t>
  </si>
  <si>
    <t>Zeer belangrijk</t>
  </si>
  <si>
    <t>Belangrijk</t>
  </si>
  <si>
    <t>Minder belangrijk</t>
  </si>
  <si>
    <t>Geen onmiddellijke prioriteit</t>
  </si>
  <si>
    <t>Wettelijke verplichting</t>
  </si>
  <si>
    <t>termijn</t>
  </si>
  <si>
    <t>Korte termijn (1 jaar)</t>
  </si>
  <si>
    <t>Middellange termijn (2-3 jaar)</t>
  </si>
  <si>
    <t>Lange Termijn (4-5 jaar)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</si>
</sst>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00"/>
    <numFmt numFmtId="165" formatCode="0.0"/>
  </numFmts>
  <fonts count="23" x14ac:knownFonts="1">
    <font>
      <sz val="11"/>
      <color theme="1"/>
      <name val="Calibri"/>
      <family val="2"/>
      <scheme val="minor"/>
    </font>
    <font>
      <b/>
      <u/>
      <sz val="11"/>
      <color theme="1"/>
      <name val="Calibri"/>
      <family val="2"/>
      <scheme val="minor"/>
    </font>
    <font>
      <i/>
      <sz val="11"/>
      <color theme="1"/>
      <name val="Calibri"/>
      <family val="2"/>
      <scheme val="minor"/>
    </font>
    <font>
      <sz val="11"/>
      <color theme="1"/>
      <name val="Calibri"/>
      <family val="2"/>
    </font>
    <font>
      <sz val="11"/>
      <color theme="1"/>
      <name val="Calibri"/>
      <family val="2"/>
      <scheme val="minor"/>
    </font>
    <font>
      <sz val="11"/>
      <color indexed="8"/>
      <name val="Calibri"/>
      <family val="2"/>
    </font>
    <font>
      <b/>
      <sz val="16"/>
      <color theme="0"/>
      <name val="Arial"/>
      <family val="2"/>
    </font>
    <font>
      <sz val="11"/>
      <color theme="1"/>
      <name val="Arial"/>
      <family val="2"/>
    </font>
    <font>
      <sz val="10"/>
      <name val="Arial"/>
      <family val="2"/>
    </font>
    <font>
      <b/>
      <sz val="14"/>
      <color theme="0"/>
      <name val="Arial"/>
      <family val="2"/>
    </font>
    <font>
      <b/>
      <sz val="12"/>
      <color theme="0"/>
      <name val="Arial"/>
      <family val="2"/>
    </font>
    <font>
      <sz val="11"/>
      <color theme="3"/>
      <name val="Arial"/>
      <family val="2"/>
    </font>
    <font>
      <sz val="11"/>
      <color theme="0"/>
      <name val="Arial"/>
      <family val="2"/>
    </font>
    <font>
      <sz val="10"/>
      <color theme="3"/>
      <name val="Arial"/>
      <family val="2"/>
    </font>
    <font>
      <b/>
      <sz val="14"/>
      <color theme="3"/>
      <name val="Arial"/>
      <family val="2"/>
    </font>
    <font>
      <sz val="11"/>
      <color theme="3"/>
      <name val="Calibri"/>
      <family val="2"/>
      <scheme val="minor"/>
    </font>
    <font>
      <sz val="11"/>
      <color theme="4" tint="-0.499984740745262"/>
      <name val="Calibri"/>
      <family val="2"/>
      <scheme val="minor"/>
    </font>
    <font>
      <sz val="11"/>
      <color theme="4"/>
      <name val="Calibri"/>
      <family val="2"/>
      <scheme val="minor"/>
    </font>
    <font>
      <b/>
      <sz val="9"/>
      <color theme="1"/>
      <name val="Arial"/>
      <family val="2"/>
    </font>
    <font>
      <sz val="9"/>
      <color theme="1"/>
      <name val="Arial"/>
      <family val="2"/>
    </font>
    <font>
      <sz val="9"/>
      <color theme="1"/>
      <name val="Calibri"/>
      <family val="2"/>
      <scheme val="minor"/>
    </font>
    <font>
      <sz val="9"/>
      <color theme="0"/>
      <name val="Arial"/>
      <family val="2"/>
    </font>
    <font>
      <sz val="9"/>
      <name val="Arial"/>
      <family val="2"/>
    </font>
  </fonts>
  <fills count="14">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3"/>
        <bgColor indexed="64"/>
      </patternFill>
    </fill>
    <fill>
      <patternFill patternType="solid">
        <fgColor theme="3"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4"/>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4.9989318521683403E-2"/>
        <bgColor indexed="64"/>
      </patternFill>
    </fill>
  </fills>
  <borders count="28">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auto="1"/>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9" fontId="4" fillId="0" borderId="0" applyFont="0" applyFill="0" applyBorder="0" applyAlignment="0" applyProtection="0"/>
    <xf numFmtId="0" fontId="4" fillId="0" borderId="0"/>
    <xf numFmtId="0" fontId="5" fillId="0" borderId="0"/>
    <xf numFmtId="0" fontId="8" fillId="0" borderId="0"/>
    <xf numFmtId="0" fontId="4" fillId="0" borderId="0"/>
  </cellStyleXfs>
  <cellXfs count="150">
    <xf numFmtId="0" fontId="0" fillId="0" borderId="0" xfId="0"/>
    <xf numFmtId="0" fontId="0" fillId="0" borderId="0" xfId="0" applyAlignment="1">
      <alignment wrapText="1"/>
    </xf>
    <xf numFmtId="0" fontId="0" fillId="0" borderId="0" xfId="0" applyAlignment="1">
      <alignment vertical="top"/>
    </xf>
    <xf numFmtId="0" fontId="1" fillId="0" borderId="0" xfId="0" applyFont="1"/>
    <xf numFmtId="0" fontId="3" fillId="0" borderId="0" xfId="0" applyFont="1" applyAlignment="1">
      <alignment horizontal="justify" vertical="center"/>
    </xf>
    <xf numFmtId="0" fontId="0" fillId="0" borderId="0" xfId="0" applyAlignment="1"/>
    <xf numFmtId="0" fontId="0" fillId="2" borderId="0" xfId="0" applyFill="1"/>
    <xf numFmtId="0" fontId="7" fillId="0" borderId="0" xfId="0" applyFont="1"/>
    <xf numFmtId="0" fontId="7" fillId="0" borderId="0" xfId="0" applyFont="1" applyBorder="1"/>
    <xf numFmtId="0" fontId="7" fillId="3" borderId="12" xfId="5" applyFont="1" applyFill="1" applyBorder="1" applyProtection="1">
      <protection hidden="1"/>
    </xf>
    <xf numFmtId="0" fontId="7" fillId="3" borderId="10" xfId="5" applyFont="1" applyFill="1" applyBorder="1" applyProtection="1">
      <protection hidden="1"/>
    </xf>
    <xf numFmtId="0" fontId="11" fillId="7" borderId="8" xfId="4" applyFont="1" applyFill="1" applyBorder="1" applyAlignment="1" applyProtection="1">
      <alignment horizontal="center" wrapText="1"/>
      <protection hidden="1"/>
    </xf>
    <xf numFmtId="0" fontId="11" fillId="7" borderId="6" xfId="4" applyFont="1" applyFill="1" applyBorder="1" applyAlignment="1" applyProtection="1">
      <alignment horizontal="center" wrapText="1"/>
      <protection hidden="1"/>
    </xf>
    <xf numFmtId="0" fontId="12" fillId="5" borderId="8" xfId="4" applyFont="1" applyFill="1" applyBorder="1" applyAlignment="1" applyProtection="1">
      <alignment horizontal="center" wrapText="1"/>
      <protection hidden="1"/>
    </xf>
    <xf numFmtId="0" fontId="11" fillId="3" borderId="8" xfId="4" applyFont="1" applyFill="1" applyBorder="1" applyAlignment="1" applyProtection="1">
      <alignment horizontal="center" wrapText="1"/>
      <protection hidden="1"/>
    </xf>
    <xf numFmtId="0" fontId="11" fillId="0" borderId="8" xfId="0" applyFont="1" applyBorder="1" applyAlignment="1">
      <alignment horizontal="center"/>
    </xf>
    <xf numFmtId="0" fontId="11" fillId="0" borderId="11" xfId="0" applyFont="1" applyBorder="1" applyAlignment="1"/>
    <xf numFmtId="0" fontId="11" fillId="0" borderId="0" xfId="0" applyFont="1" applyBorder="1" applyAlignment="1">
      <alignment horizontal="left"/>
    </xf>
    <xf numFmtId="0" fontId="0" fillId="0" borderId="0" xfId="0" applyAlignment="1">
      <alignment horizontal="left"/>
    </xf>
    <xf numFmtId="0" fontId="11" fillId="3" borderId="8" xfId="4" applyFont="1" applyFill="1" applyBorder="1" applyAlignment="1" applyProtection="1">
      <alignment horizontal="center" vertical="center" wrapText="1"/>
      <protection locked="0" hidden="1"/>
    </xf>
    <xf numFmtId="0" fontId="13" fillId="0" borderId="11" xfId="4" applyFont="1" applyBorder="1"/>
    <xf numFmtId="0" fontId="11" fillId="3" borderId="0" xfId="5" applyFont="1" applyFill="1" applyBorder="1" applyProtection="1">
      <protection hidden="1"/>
    </xf>
    <xf numFmtId="0" fontId="14" fillId="3" borderId="0" xfId="5" applyFont="1" applyFill="1" applyBorder="1" applyAlignment="1" applyProtection="1">
      <alignment horizontal="center" vertical="top"/>
      <protection hidden="1"/>
    </xf>
    <xf numFmtId="0" fontId="11" fillId="3" borderId="8" xfId="5" applyFont="1" applyFill="1" applyBorder="1" applyAlignment="1" applyProtection="1">
      <alignment horizontal="center"/>
      <protection locked="0" hidden="1"/>
    </xf>
    <xf numFmtId="2" fontId="11" fillId="8" borderId="8" xfId="5" applyNumberFormat="1" applyFont="1" applyFill="1" applyBorder="1" applyAlignment="1" applyProtection="1">
      <alignment horizontal="center"/>
      <protection hidden="1"/>
    </xf>
    <xf numFmtId="0" fontId="11" fillId="3" borderId="0" xfId="5" applyFont="1" applyFill="1" applyBorder="1" applyAlignment="1" applyProtection="1">
      <alignment horizontal="center"/>
      <protection hidden="1"/>
    </xf>
    <xf numFmtId="2" fontId="7" fillId="0" borderId="0" xfId="0" applyNumberFormat="1" applyFont="1"/>
    <xf numFmtId="0" fontId="11" fillId="3" borderId="11" xfId="5" applyFont="1" applyFill="1" applyBorder="1" applyAlignment="1" applyProtection="1">
      <protection hidden="1"/>
    </xf>
    <xf numFmtId="0" fontId="11" fillId="3" borderId="0" xfId="5" applyFont="1" applyFill="1" applyBorder="1" applyAlignment="1" applyProtection="1">
      <protection hidden="1"/>
    </xf>
    <xf numFmtId="0" fontId="8" fillId="0" borderId="11" xfId="4" applyFont="1" applyBorder="1"/>
    <xf numFmtId="0" fontId="7" fillId="3" borderId="0" xfId="5" applyFont="1" applyFill="1" applyBorder="1" applyProtection="1">
      <protection hidden="1"/>
    </xf>
    <xf numFmtId="4" fontId="7" fillId="4" borderId="8" xfId="5" applyNumberFormat="1" applyFont="1" applyFill="1" applyBorder="1" applyAlignment="1" applyProtection="1">
      <alignment horizontal="center"/>
      <protection hidden="1"/>
    </xf>
    <xf numFmtId="10" fontId="7" fillId="4" borderId="8" xfId="5" applyNumberFormat="1" applyFont="1" applyFill="1" applyBorder="1" applyAlignment="1" applyProtection="1">
      <alignment horizontal="center"/>
      <protection hidden="1"/>
    </xf>
    <xf numFmtId="2" fontId="7" fillId="4" borderId="8" xfId="5" applyNumberFormat="1" applyFont="1" applyFill="1" applyBorder="1" applyAlignment="1" applyProtection="1">
      <alignment horizontal="center"/>
      <protection hidden="1"/>
    </xf>
    <xf numFmtId="0" fontId="7" fillId="0" borderId="12" xfId="0" applyFont="1" applyBorder="1"/>
    <xf numFmtId="0" fontId="7" fillId="3" borderId="10" xfId="0" applyFont="1" applyFill="1" applyBorder="1"/>
    <xf numFmtId="0" fontId="1" fillId="0" borderId="0" xfId="0" applyFont="1" applyAlignment="1">
      <alignment vertical="top"/>
    </xf>
    <xf numFmtId="0" fontId="0" fillId="0" borderId="0" xfId="0" applyAlignment="1">
      <alignment horizontal="center" vertical="center"/>
    </xf>
    <xf numFmtId="0" fontId="0" fillId="2" borderId="0" xfId="0" applyFill="1" applyAlignment="1">
      <alignment horizontal="center" vertical="center"/>
    </xf>
    <xf numFmtId="0" fontId="0" fillId="0" borderId="0" xfId="0" applyAlignment="1">
      <alignment wrapText="1"/>
    </xf>
    <xf numFmtId="0" fontId="0" fillId="0" borderId="0" xfId="0" applyAlignment="1">
      <alignment vertical="top"/>
    </xf>
    <xf numFmtId="0" fontId="0" fillId="0" borderId="0" xfId="0" applyAlignment="1">
      <alignment vertical="top" wrapText="1"/>
    </xf>
    <xf numFmtId="0" fontId="0" fillId="2" borderId="0" xfId="0" applyFill="1" applyAlignment="1">
      <alignment wrapText="1"/>
    </xf>
    <xf numFmtId="0" fontId="0" fillId="11" borderId="0" xfId="0" applyFill="1"/>
    <xf numFmtId="0" fontId="0" fillId="0" borderId="0" xfId="0" applyAlignment="1">
      <alignment vertical="center"/>
    </xf>
    <xf numFmtId="0" fontId="0" fillId="0" borderId="0" xfId="0" applyFill="1" applyAlignment="1">
      <alignment vertical="top"/>
    </xf>
    <xf numFmtId="0" fontId="0" fillId="0" borderId="0" xfId="0" applyFill="1"/>
    <xf numFmtId="0" fontId="2" fillId="0" borderId="0" xfId="0" applyFont="1" applyAlignment="1">
      <alignment vertical="top"/>
    </xf>
    <xf numFmtId="0" fontId="2" fillId="0" borderId="0" xfId="0" quotePrefix="1" applyFont="1" applyAlignment="1">
      <alignment vertical="top"/>
    </xf>
    <xf numFmtId="0" fontId="0" fillId="0" borderId="9" xfId="0" applyFill="1" applyBorder="1"/>
    <xf numFmtId="0" fontId="16" fillId="12" borderId="10" xfId="0" applyFont="1" applyFill="1" applyBorder="1"/>
    <xf numFmtId="0" fontId="0" fillId="12" borderId="10" xfId="0" applyFill="1" applyBorder="1"/>
    <xf numFmtId="0" fontId="0" fillId="12" borderId="14" xfId="0" applyFill="1" applyBorder="1"/>
    <xf numFmtId="49" fontId="16" fillId="12" borderId="16" xfId="0" applyNumberFormat="1" applyFont="1" applyFill="1" applyBorder="1"/>
    <xf numFmtId="0" fontId="0" fillId="12" borderId="16" xfId="0" applyFill="1" applyBorder="1"/>
    <xf numFmtId="0" fontId="0" fillId="12" borderId="17" xfId="0" applyFill="1" applyBorder="1"/>
    <xf numFmtId="0" fontId="0" fillId="12" borderId="14" xfId="0" applyFill="1" applyBorder="1" applyAlignment="1">
      <alignment horizontal="left" vertical="top"/>
    </xf>
    <xf numFmtId="49" fontId="0" fillId="12" borderId="17" xfId="0" applyNumberFormat="1" applyFill="1" applyBorder="1" applyAlignment="1">
      <alignment horizontal="left" vertical="top"/>
    </xf>
    <xf numFmtId="0" fontId="0" fillId="0" borderId="0" xfId="0" applyFill="1" applyAlignment="1">
      <alignment vertical="top" wrapText="1"/>
    </xf>
    <xf numFmtId="0" fontId="0" fillId="0" borderId="0" xfId="0" applyFill="1" applyAlignment="1">
      <alignment horizontal="center" vertical="top" wrapText="1"/>
    </xf>
    <xf numFmtId="164" fontId="0" fillId="0" borderId="0" xfId="0" applyNumberFormat="1" applyFill="1" applyAlignment="1">
      <alignment horizontal="center" vertical="top"/>
    </xf>
    <xf numFmtId="0" fontId="0" fillId="11" borderId="6" xfId="0" applyFill="1" applyBorder="1" applyAlignment="1">
      <alignment horizontal="right" vertical="center"/>
    </xf>
    <xf numFmtId="0" fontId="0" fillId="11" borderId="1" xfId="0" applyFill="1" applyBorder="1"/>
    <xf numFmtId="0" fontId="17" fillId="11" borderId="0" xfId="0" applyFont="1" applyFill="1" applyAlignment="1">
      <alignment vertical="top"/>
    </xf>
    <xf numFmtId="0" fontId="17" fillId="11" borderId="1" xfId="0" applyFont="1" applyFill="1" applyBorder="1"/>
    <xf numFmtId="0" fontId="17" fillId="0" borderId="0" xfId="0" applyFont="1" applyFill="1" applyAlignment="1">
      <alignment vertical="top"/>
    </xf>
    <xf numFmtId="9" fontId="2" fillId="11" borderId="2" xfId="0" applyNumberFormat="1" applyFont="1" applyFill="1" applyBorder="1" applyAlignment="1">
      <alignment horizontal="center"/>
    </xf>
    <xf numFmtId="0" fontId="0" fillId="2" borderId="0" xfId="0" applyFill="1" applyAlignment="1"/>
    <xf numFmtId="0" fontId="18" fillId="0" borderId="3" xfId="0" applyFont="1" applyBorder="1"/>
    <xf numFmtId="0" fontId="19" fillId="0" borderId="4" xfId="0" applyFont="1" applyBorder="1"/>
    <xf numFmtId="0" fontId="19" fillId="0" borderId="5" xfId="0" applyFont="1" applyBorder="1"/>
    <xf numFmtId="0" fontId="19" fillId="0" borderId="0" xfId="0" applyFont="1"/>
    <xf numFmtId="0" fontId="20" fillId="0" borderId="0" xfId="0" applyFont="1"/>
    <xf numFmtId="49" fontId="19" fillId="0" borderId="11" xfId="0" applyNumberFormat="1" applyFont="1" applyBorder="1"/>
    <xf numFmtId="0" fontId="19" fillId="0" borderId="0" xfId="0" applyFont="1" applyBorder="1"/>
    <xf numFmtId="0" fontId="19" fillId="0" borderId="18" xfId="0" applyFont="1" applyBorder="1"/>
    <xf numFmtId="0" fontId="18" fillId="0" borderId="19" xfId="0" applyFont="1" applyBorder="1"/>
    <xf numFmtId="0" fontId="19" fillId="0" borderId="20" xfId="0" applyFont="1" applyBorder="1"/>
    <xf numFmtId="0" fontId="19" fillId="0" borderId="21" xfId="0" applyFont="1" applyBorder="1"/>
    <xf numFmtId="0" fontId="19" fillId="0" borderId="6" xfId="0" applyFont="1" applyBorder="1" applyAlignment="1">
      <alignment horizontal="center"/>
    </xf>
    <xf numFmtId="0" fontId="19" fillId="0" borderId="1" xfId="0" applyFont="1" applyBorder="1" applyAlignment="1">
      <alignment horizontal="center"/>
    </xf>
    <xf numFmtId="0" fontId="19" fillId="0" borderId="2" xfId="0" applyFont="1" applyBorder="1" applyAlignment="1">
      <alignment horizontal="center"/>
    </xf>
    <xf numFmtId="0" fontId="21" fillId="9" borderId="22" xfId="4" applyFont="1" applyFill="1" applyBorder="1" applyAlignment="1" applyProtection="1">
      <alignment horizontal="center" wrapText="1"/>
      <protection hidden="1"/>
    </xf>
    <xf numFmtId="0" fontId="22" fillId="0" borderId="3" xfId="0" applyFont="1" applyBorder="1" applyAlignment="1">
      <alignment horizontal="center"/>
    </xf>
    <xf numFmtId="0" fontId="22" fillId="0" borderId="4" xfId="0" applyFont="1" applyBorder="1" applyAlignment="1">
      <alignment horizontal="center"/>
    </xf>
    <xf numFmtId="0" fontId="22" fillId="0" borderId="5" xfId="0" applyFont="1" applyBorder="1" applyAlignment="1">
      <alignment horizontal="center"/>
    </xf>
    <xf numFmtId="0" fontId="19" fillId="0" borderId="19" xfId="0" applyFont="1" applyBorder="1"/>
    <xf numFmtId="0" fontId="19" fillId="0" borderId="3" xfId="0" applyFont="1" applyBorder="1"/>
    <xf numFmtId="0" fontId="19" fillId="13" borderId="3" xfId="0" applyFont="1" applyFill="1" applyBorder="1" applyAlignment="1">
      <alignment horizontal="center"/>
    </xf>
    <xf numFmtId="0" fontId="19" fillId="0" borderId="4" xfId="0" applyFont="1" applyBorder="1" applyAlignment="1">
      <alignment horizontal="center"/>
    </xf>
    <xf numFmtId="0" fontId="19" fillId="0" borderId="5" xfId="0" applyFont="1" applyBorder="1" applyAlignment="1">
      <alignment horizontal="center"/>
    </xf>
    <xf numFmtId="165" fontId="19" fillId="0" borderId="19" xfId="0" applyNumberFormat="1" applyFont="1" applyBorder="1"/>
    <xf numFmtId="165" fontId="19" fillId="0" borderId="23" xfId="0" applyNumberFormat="1" applyFont="1" applyBorder="1"/>
    <xf numFmtId="165" fontId="19" fillId="0" borderId="0" xfId="0" applyNumberFormat="1" applyFont="1" applyBorder="1"/>
    <xf numFmtId="165" fontId="19" fillId="0" borderId="24" xfId="0" applyNumberFormat="1" applyFont="1" applyBorder="1"/>
    <xf numFmtId="165" fontId="19" fillId="0" borderId="25" xfId="0" applyNumberFormat="1" applyFont="1" applyBorder="1"/>
    <xf numFmtId="165" fontId="19" fillId="0" borderId="26" xfId="0" applyNumberFormat="1" applyFont="1" applyBorder="1"/>
    <xf numFmtId="165" fontId="19" fillId="0" borderId="27" xfId="0" applyNumberFormat="1" applyFont="1" applyBorder="1"/>
    <xf numFmtId="9" fontId="0" fillId="0" borderId="0" xfId="0" applyNumberFormat="1"/>
    <xf numFmtId="0" fontId="0" fillId="0" borderId="0" xfId="0" applyAlignment="1">
      <alignment vertical="center" wrapText="1"/>
    </xf>
    <xf numFmtId="49" fontId="16" fillId="12" borderId="0" xfId="0" applyNumberFormat="1" applyFont="1" applyFill="1" applyBorder="1"/>
    <xf numFmtId="0" fontId="0" fillId="12" borderId="0" xfId="0" applyFill="1" applyBorder="1"/>
    <xf numFmtId="0" fontId="0" fillId="12" borderId="18" xfId="0" applyFill="1" applyBorder="1"/>
    <xf numFmtId="0" fontId="0" fillId="0" borderId="0" xfId="0" applyBorder="1"/>
    <xf numFmtId="0" fontId="0" fillId="0" borderId="13" xfId="0" applyFill="1" applyBorder="1"/>
    <xf numFmtId="0" fontId="2" fillId="0" borderId="13" xfId="0" applyFont="1" applyFill="1" applyBorder="1" applyAlignment="1">
      <alignment horizontal="right"/>
    </xf>
    <xf numFmtId="0" fontId="2" fillId="0" borderId="7" xfId="0" applyFont="1" applyFill="1" applyBorder="1" applyAlignment="1">
      <alignment horizontal="right"/>
    </xf>
    <xf numFmtId="0" fontId="0" fillId="0" borderId="0" xfId="0" applyAlignment="1">
      <alignment horizontal="right"/>
    </xf>
    <xf numFmtId="0" fontId="0" fillId="0" borderId="12" xfId="0" applyFill="1" applyBorder="1" applyAlignment="1">
      <alignment horizontal="left" vertical="top"/>
    </xf>
    <xf numFmtId="0" fontId="0" fillId="0" borderId="14" xfId="0" applyFill="1" applyBorder="1" applyAlignment="1">
      <alignment horizontal="left" vertical="top"/>
    </xf>
    <xf numFmtId="0" fontId="0" fillId="0" borderId="15" xfId="0" applyFill="1" applyBorder="1" applyAlignment="1">
      <alignment horizontal="left" vertical="top"/>
    </xf>
    <xf numFmtId="0" fontId="0" fillId="0" borderId="17" xfId="0" applyFill="1" applyBorder="1" applyAlignment="1">
      <alignment horizontal="left" vertical="top"/>
    </xf>
    <xf numFmtId="0" fontId="12" fillId="9" borderId="6" xfId="4" applyFont="1" applyFill="1" applyBorder="1" applyAlignment="1" applyProtection="1">
      <alignment horizontal="right" wrapText="1"/>
      <protection hidden="1"/>
    </xf>
    <xf numFmtId="0" fontId="12" fillId="9" borderId="2" xfId="4" applyFont="1" applyFill="1" applyBorder="1" applyAlignment="1" applyProtection="1">
      <alignment horizontal="right" wrapText="1"/>
      <protection hidden="1"/>
    </xf>
    <xf numFmtId="0" fontId="6" fillId="10" borderId="3" xfId="4" applyFont="1" applyFill="1" applyBorder="1" applyAlignment="1" applyProtection="1">
      <alignment horizontal="center" wrapText="1"/>
      <protection hidden="1"/>
    </xf>
    <xf numFmtId="0" fontId="6" fillId="10" borderId="5" xfId="4" applyFont="1" applyFill="1" applyBorder="1" applyAlignment="1" applyProtection="1">
      <alignment horizontal="center" wrapText="1"/>
      <protection hidden="1"/>
    </xf>
    <xf numFmtId="1" fontId="6" fillId="10" borderId="3" xfId="5" applyNumberFormat="1" applyFont="1" applyFill="1" applyBorder="1" applyAlignment="1" applyProtection="1">
      <alignment horizontal="center"/>
      <protection hidden="1"/>
    </xf>
    <xf numFmtId="1" fontId="6" fillId="10" borderId="4" xfId="5" applyNumberFormat="1" applyFont="1" applyFill="1" applyBorder="1" applyAlignment="1" applyProtection="1">
      <alignment horizontal="center"/>
      <protection hidden="1"/>
    </xf>
    <xf numFmtId="1" fontId="6" fillId="10" borderId="5" xfId="5" applyNumberFormat="1" applyFont="1" applyFill="1" applyBorder="1" applyAlignment="1" applyProtection="1">
      <alignment horizontal="center"/>
      <protection hidden="1"/>
    </xf>
    <xf numFmtId="9" fontId="6" fillId="10" borderId="3" xfId="1" applyFont="1" applyFill="1" applyBorder="1" applyAlignment="1" applyProtection="1">
      <alignment horizontal="center"/>
      <protection hidden="1"/>
    </xf>
    <xf numFmtId="9" fontId="6" fillId="10" borderId="4" xfId="1" applyFont="1" applyFill="1" applyBorder="1" applyAlignment="1" applyProtection="1">
      <alignment horizontal="center"/>
      <protection hidden="1"/>
    </xf>
    <xf numFmtId="9" fontId="6" fillId="10" borderId="5" xfId="1" applyFont="1" applyFill="1" applyBorder="1" applyAlignment="1" applyProtection="1">
      <alignment horizontal="center"/>
      <protection hidden="1"/>
    </xf>
    <xf numFmtId="0" fontId="11" fillId="7" borderId="6" xfId="4" applyFont="1" applyFill="1" applyBorder="1" applyAlignment="1" applyProtection="1">
      <alignment horizontal="right" vertical="center" wrapText="1"/>
      <protection hidden="1"/>
    </xf>
    <xf numFmtId="0" fontId="15" fillId="7" borderId="2" xfId="0" applyFont="1" applyFill="1" applyBorder="1" applyAlignment="1">
      <alignment horizontal="right" vertical="center" wrapText="1"/>
    </xf>
    <xf numFmtId="0" fontId="11" fillId="7" borderId="6" xfId="4" applyFont="1" applyFill="1" applyBorder="1" applyAlignment="1" applyProtection="1">
      <alignment horizontal="right" wrapText="1"/>
      <protection hidden="1"/>
    </xf>
    <xf numFmtId="0" fontId="15" fillId="7" borderId="2" xfId="0" applyFont="1" applyFill="1" applyBorder="1" applyAlignment="1">
      <alignment horizontal="right" wrapText="1"/>
    </xf>
    <xf numFmtId="0" fontId="6" fillId="5" borderId="6" xfId="3" applyFont="1" applyFill="1" applyBorder="1" applyAlignment="1" applyProtection="1">
      <alignment horizontal="center" vertical="center"/>
    </xf>
    <xf numFmtId="0" fontId="6" fillId="5" borderId="1" xfId="3" applyFont="1" applyFill="1" applyBorder="1" applyAlignment="1" applyProtection="1">
      <alignment horizontal="center" vertical="center"/>
    </xf>
    <xf numFmtId="0" fontId="6" fillId="5" borderId="2" xfId="3" applyFont="1" applyFill="1" applyBorder="1" applyAlignment="1" applyProtection="1">
      <alignment horizontal="center" vertical="center"/>
    </xf>
    <xf numFmtId="0" fontId="9" fillId="5" borderId="8" xfId="4" applyFont="1" applyFill="1" applyBorder="1" applyAlignment="1" applyProtection="1">
      <alignment horizontal="center" wrapText="1"/>
      <protection hidden="1"/>
    </xf>
    <xf numFmtId="0" fontId="9" fillId="6" borderId="6" xfId="4" applyFont="1" applyFill="1" applyBorder="1" applyAlignment="1" applyProtection="1">
      <alignment horizontal="center" vertical="center"/>
      <protection hidden="1"/>
    </xf>
    <xf numFmtId="0" fontId="9" fillId="6" borderId="1" xfId="4" applyFont="1" applyFill="1" applyBorder="1" applyAlignment="1" applyProtection="1">
      <alignment horizontal="center" vertical="center"/>
      <protection hidden="1"/>
    </xf>
    <xf numFmtId="0" fontId="9" fillId="6" borderId="2" xfId="4" applyFont="1" applyFill="1" applyBorder="1" applyAlignment="1" applyProtection="1">
      <alignment horizontal="center" vertical="center"/>
      <protection hidden="1"/>
    </xf>
    <xf numFmtId="0" fontId="10" fillId="5" borderId="6" xfId="4" applyFont="1" applyFill="1" applyBorder="1" applyAlignment="1" applyProtection="1">
      <alignment horizontal="center" wrapText="1"/>
      <protection hidden="1"/>
    </xf>
    <xf numFmtId="0" fontId="10" fillId="5" borderId="1" xfId="4" applyFont="1" applyFill="1" applyBorder="1" applyAlignment="1" applyProtection="1">
      <alignment horizontal="center" wrapText="1"/>
      <protection hidden="1"/>
    </xf>
    <xf numFmtId="0" fontId="10" fillId="5" borderId="2" xfId="4" applyFont="1" applyFill="1" applyBorder="1" applyAlignment="1" applyProtection="1">
      <alignment horizontal="center" wrapText="1"/>
      <protection hidden="1"/>
    </xf>
    <xf numFmtId="0" fontId="11" fillId="7" borderId="2" xfId="4" applyFont="1" applyFill="1" applyBorder="1" applyAlignment="1" applyProtection="1">
      <alignment horizontal="right" vertical="center" wrapText="1"/>
      <protection hidden="1"/>
    </xf>
    <xf numFmtId="0" fontId="10" fillId="5" borderId="9" xfId="4" applyFont="1" applyFill="1" applyBorder="1" applyAlignment="1" applyProtection="1">
      <alignment horizontal="center" vertical="center" textRotation="90" wrapText="1"/>
      <protection hidden="1"/>
    </xf>
    <xf numFmtId="0" fontId="10" fillId="5" borderId="13" xfId="4" applyFont="1" applyFill="1" applyBorder="1" applyAlignment="1" applyProtection="1">
      <alignment horizontal="center" vertical="center" textRotation="90" wrapText="1"/>
      <protection hidden="1"/>
    </xf>
    <xf numFmtId="0" fontId="10" fillId="5" borderId="7" xfId="4" applyFont="1" applyFill="1" applyBorder="1" applyAlignment="1" applyProtection="1">
      <alignment horizontal="center" vertical="center" textRotation="90" wrapText="1"/>
      <protection hidden="1"/>
    </xf>
    <xf numFmtId="0" fontId="11" fillId="7" borderId="12" xfId="4" applyFont="1" applyFill="1" applyBorder="1" applyAlignment="1" applyProtection="1">
      <alignment horizontal="right" wrapText="1"/>
      <protection hidden="1"/>
    </xf>
    <xf numFmtId="0" fontId="11" fillId="7" borderId="14" xfId="4" applyFont="1" applyFill="1" applyBorder="1" applyAlignment="1" applyProtection="1">
      <alignment horizontal="right" wrapText="1"/>
      <protection hidden="1"/>
    </xf>
    <xf numFmtId="0" fontId="19" fillId="0" borderId="23" xfId="0" applyFont="1" applyBorder="1" applyAlignment="1">
      <alignment horizontal="left"/>
    </xf>
    <xf numFmtId="0" fontId="19" fillId="0" borderId="0" xfId="0" applyFont="1" applyAlignment="1">
      <alignment horizontal="left"/>
    </xf>
    <xf numFmtId="0" fontId="21" fillId="9" borderId="3" xfId="4" applyFont="1" applyFill="1" applyBorder="1" applyAlignment="1" applyProtection="1">
      <alignment horizontal="center" wrapText="1"/>
      <protection hidden="1"/>
    </xf>
    <xf numFmtId="0" fontId="21" fillId="9" borderId="4" xfId="4" applyFont="1" applyFill="1" applyBorder="1" applyAlignment="1" applyProtection="1">
      <alignment horizontal="center" wrapText="1"/>
      <protection hidden="1"/>
    </xf>
    <xf numFmtId="0" fontId="21" fillId="9" borderId="5" xfId="4" applyFont="1" applyFill="1" applyBorder="1" applyAlignment="1" applyProtection="1">
      <alignment horizontal="center" wrapText="1"/>
      <protection hidden="1"/>
    </xf>
    <xf numFmtId="0" fontId="21" fillId="9" borderId="19" xfId="4" applyFont="1" applyFill="1" applyBorder="1" applyAlignment="1" applyProtection="1">
      <alignment horizontal="center" wrapText="1"/>
      <protection hidden="1"/>
    </xf>
    <xf numFmtId="0" fontId="21" fillId="9" borderId="20" xfId="4" applyFont="1" applyFill="1" applyBorder="1" applyAlignment="1" applyProtection="1">
      <alignment horizontal="center" wrapText="1"/>
      <protection hidden="1"/>
    </xf>
    <xf numFmtId="0" fontId="21" fillId="9" borderId="21" xfId="4" applyFont="1" applyFill="1" applyBorder="1" applyAlignment="1" applyProtection="1">
      <alignment horizontal="center" wrapText="1"/>
      <protection hidden="1"/>
    </xf>
  </cellXfs>
  <cellStyles count="6">
    <cellStyle name="Normal 2" xfId="5" xr:uid="{00000000-0005-0000-0000-000000000000}"/>
    <cellStyle name="Normal 4" xfId="2" xr:uid="{00000000-0005-0000-0000-000001000000}"/>
    <cellStyle name="Procent" xfId="1" builtinId="5"/>
    <cellStyle name="Standaard" xfId="0" builtinId="0"/>
    <cellStyle name="Standaard 2" xfId="4" xr:uid="{00000000-0005-0000-0000-000004000000}"/>
    <cellStyle name="Standaard 3" xfId="3" xr:uid="{00000000-0005-0000-0000-000005000000}"/>
  </cellStyles>
  <dxfs count="476">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
      <fill>
        <patternFill>
          <bgColor theme="5" tint="0.39994506668294322"/>
        </patternFill>
      </fill>
    </dxf>
    <dxf>
      <fill>
        <patternFill>
          <bgColor theme="5" tint="0.59996337778862885"/>
        </patternFill>
      </fill>
    </dxf>
    <dxf>
      <fill>
        <patternFill>
          <bgColor theme="7" tint="0.39994506668294322"/>
        </patternFill>
      </fill>
    </dxf>
    <dxf>
      <fill>
        <patternFill>
          <bgColor theme="7" tint="0.59996337778862885"/>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eysth\AppData\Local\Temp\ARCEFAD\8.WAT.Rekentool%20VIPAZOR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kentool Water"/>
      <sheetName val="Info"/>
    </sheetNames>
    <sheetDataSet>
      <sheetData sheetId="0"/>
      <sheetData sheetId="1">
        <row r="5">
          <cell r="A5" t="str">
            <v xml:space="preserve">Ja </v>
          </cell>
        </row>
      </sheetData>
    </sheetDataSet>
  </externalBook>
</externalLink>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7"/>
  <sheetViews>
    <sheetView tabSelected="1" workbookViewId="0">
      <selection activeCell="B14" sqref="B14"/>
    </sheetView>
  </sheetViews>
  <sheetFormatPr defaultRowHeight="14.4" x14ac:dyDescent="0.3"/>
  <cols>
    <col min="2" max="2" width="31.44140625" customWidth="1"/>
  </cols>
  <sheetData>
    <row r="1" spans="1:7" x14ac:dyDescent="0.3">
      <c r="B1" s="103"/>
    </row>
    <row r="2" spans="1:7" x14ac:dyDescent="0.3">
      <c r="B2" s="48" t="s">
        <v>0</v>
      </c>
    </row>
    <row r="3" spans="1:7" x14ac:dyDescent="0.3">
      <c r="B3" s="47" t="s">
        <v>1</v>
      </c>
    </row>
    <row r="4" spans="1:7" x14ac:dyDescent="0.3">
      <c r="B4" s="47"/>
    </row>
    <row r="5" spans="1:7" x14ac:dyDescent="0.3">
      <c r="B5" s="49" t="s">
        <v>2</v>
      </c>
      <c r="C5" s="50"/>
      <c r="D5" s="51"/>
      <c r="E5" s="51"/>
      <c r="F5" s="51"/>
      <c r="G5" s="52"/>
    </row>
    <row r="6" spans="1:7" x14ac:dyDescent="0.3">
      <c r="B6" s="104" t="s">
        <v>3</v>
      </c>
      <c r="C6" s="100"/>
      <c r="D6" s="101"/>
      <c r="E6" s="101"/>
      <c r="F6" s="101"/>
      <c r="G6" s="102"/>
    </row>
    <row r="7" spans="1:7" x14ac:dyDescent="0.3">
      <c r="B7" s="105" t="s">
        <v>4</v>
      </c>
      <c r="C7" s="100"/>
      <c r="D7" s="101"/>
      <c r="E7" s="101"/>
      <c r="F7" s="101"/>
      <c r="G7" s="102"/>
    </row>
    <row r="8" spans="1:7" x14ac:dyDescent="0.3">
      <c r="B8" s="106" t="s">
        <v>5</v>
      </c>
      <c r="C8" s="53"/>
      <c r="D8" s="54"/>
      <c r="E8" s="54"/>
      <c r="F8" s="54"/>
      <c r="G8" s="55"/>
    </row>
    <row r="10" spans="1:7" x14ac:dyDescent="0.3">
      <c r="A10" t="s">
        <v>6</v>
      </c>
    </row>
    <row r="11" spans="1:7" x14ac:dyDescent="0.3">
      <c r="D11" t="s">
        <v>7</v>
      </c>
    </row>
    <row r="12" spans="1:7" x14ac:dyDescent="0.3">
      <c r="B12" t="s">
        <v>8</v>
      </c>
      <c r="C12">
        <f>BEHEER!J3</f>
        <v>0</v>
      </c>
      <c r="D12">
        <v>15</v>
      </c>
      <c r="E12" s="98">
        <f>C12/D12</f>
        <v>0</v>
      </c>
    </row>
    <row r="13" spans="1:7" x14ac:dyDescent="0.3">
      <c r="B13" t="s">
        <v>9</v>
      </c>
      <c r="C13">
        <f>MOBILITEIT!J3</f>
        <v>0</v>
      </c>
      <c r="D13">
        <v>10</v>
      </c>
      <c r="E13" s="98">
        <f t="shared" ref="E13:E18" si="0">C13/D13</f>
        <v>0</v>
      </c>
    </row>
    <row r="14" spans="1:7" x14ac:dyDescent="0.3">
      <c r="B14" t="s">
        <v>10</v>
      </c>
      <c r="C14">
        <f>MATERIAAL!J3</f>
        <v>0</v>
      </c>
      <c r="D14">
        <v>15</v>
      </c>
      <c r="E14" s="98">
        <f t="shared" si="0"/>
        <v>0</v>
      </c>
    </row>
    <row r="15" spans="1:7" x14ac:dyDescent="0.3">
      <c r="B15" t="s">
        <v>11</v>
      </c>
      <c r="C15">
        <f>ENERGIE!J3</f>
        <v>0</v>
      </c>
      <c r="D15">
        <v>25</v>
      </c>
      <c r="E15" s="98">
        <f t="shared" si="0"/>
        <v>0</v>
      </c>
    </row>
    <row r="16" spans="1:7" x14ac:dyDescent="0.3">
      <c r="B16" t="s">
        <v>12</v>
      </c>
      <c r="C16">
        <f>WATER!J3</f>
        <v>0</v>
      </c>
      <c r="D16">
        <v>20</v>
      </c>
      <c r="E16" s="98">
        <f t="shared" si="0"/>
        <v>0</v>
      </c>
    </row>
    <row r="17" spans="2:5" x14ac:dyDescent="0.3">
      <c r="B17" t="s">
        <v>13</v>
      </c>
      <c r="C17">
        <f>WELZIJN!J3</f>
        <v>0</v>
      </c>
      <c r="D17">
        <v>15</v>
      </c>
      <c r="E17" s="98">
        <f t="shared" si="0"/>
        <v>0</v>
      </c>
    </row>
    <row r="18" spans="2:5" x14ac:dyDescent="0.3">
      <c r="C18">
        <f>SUM(C12:C17)</f>
        <v>0</v>
      </c>
      <c r="D18">
        <f>SUM(D12:D17)</f>
        <v>100</v>
      </c>
      <c r="E18" s="98">
        <f t="shared" si="0"/>
        <v>0</v>
      </c>
    </row>
    <row r="20" spans="2:5" x14ac:dyDescent="0.3">
      <c r="B20" t="s">
        <v>14</v>
      </c>
    </row>
    <row r="21" spans="2:5" x14ac:dyDescent="0.3">
      <c r="B21" s="107" t="s">
        <v>15</v>
      </c>
      <c r="C21" t="s">
        <v>16</v>
      </c>
    </row>
    <row r="22" spans="2:5" x14ac:dyDescent="0.3">
      <c r="B22" s="107" t="s">
        <v>17</v>
      </c>
      <c r="C22" t="s">
        <v>18</v>
      </c>
    </row>
    <row r="23" spans="2:5" x14ac:dyDescent="0.3">
      <c r="B23" s="107" t="s">
        <v>19</v>
      </c>
      <c r="C23" t="s">
        <v>20</v>
      </c>
    </row>
    <row r="24" spans="2:5" x14ac:dyDescent="0.3">
      <c r="B24" s="107" t="s">
        <v>21</v>
      </c>
      <c r="C24" t="s">
        <v>22</v>
      </c>
    </row>
    <row r="27" spans="2:5" x14ac:dyDescent="0.3">
      <c r="B27" s="3"/>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4:B22"/>
  <sheetViews>
    <sheetView workbookViewId="0">
      <selection activeCell="A25" sqref="A25"/>
    </sheetView>
  </sheetViews>
  <sheetFormatPr defaultRowHeight="14.4" x14ac:dyDescent="0.3"/>
  <cols>
    <col min="2" max="2" width="19.6640625" customWidth="1"/>
  </cols>
  <sheetData>
    <row r="4" spans="1:2" x14ac:dyDescent="0.3">
      <c r="A4" t="s">
        <v>210</v>
      </c>
      <c r="B4" t="s">
        <v>40</v>
      </c>
    </row>
    <row r="5" spans="1:2" x14ac:dyDescent="0.3">
      <c r="B5" t="s">
        <v>211</v>
      </c>
    </row>
    <row r="6" spans="1:2" x14ac:dyDescent="0.3">
      <c r="B6" t="s">
        <v>212</v>
      </c>
    </row>
    <row r="7" spans="1:2" x14ac:dyDescent="0.3">
      <c r="B7" t="s">
        <v>213</v>
      </c>
    </row>
    <row r="8" spans="1:2" x14ac:dyDescent="0.3">
      <c r="B8" t="s">
        <v>214</v>
      </c>
    </row>
    <row r="9" spans="1:2" x14ac:dyDescent="0.3">
      <c r="B9" t="s">
        <v>215</v>
      </c>
    </row>
    <row r="11" spans="1:2" x14ac:dyDescent="0.3">
      <c r="A11" t="s">
        <v>216</v>
      </c>
      <c r="B11" t="s">
        <v>40</v>
      </c>
    </row>
    <row r="12" spans="1:2" x14ac:dyDescent="0.3">
      <c r="B12" t="s">
        <v>217</v>
      </c>
    </row>
    <row r="13" spans="1:2" x14ac:dyDescent="0.3">
      <c r="B13" s="40" t="s">
        <v>218</v>
      </c>
    </row>
    <row r="14" spans="1:2" x14ac:dyDescent="0.3">
      <c r="B14" t="s">
        <v>219</v>
      </c>
    </row>
    <row r="16" spans="1:2" x14ac:dyDescent="0.3">
      <c r="A16">
        <v>0</v>
      </c>
      <c r="B16">
        <v>0</v>
      </c>
    </row>
    <row r="17" spans="1:2" x14ac:dyDescent="0.3">
      <c r="A17">
        <v>1</v>
      </c>
      <c r="B17">
        <v>1</v>
      </c>
    </row>
    <row r="18" spans="1:2" x14ac:dyDescent="0.3">
      <c r="A18">
        <v>2</v>
      </c>
      <c r="B18">
        <v>3</v>
      </c>
    </row>
    <row r="19" spans="1:2" x14ac:dyDescent="0.3">
      <c r="A19">
        <v>3</v>
      </c>
    </row>
    <row r="20" spans="1:2" x14ac:dyDescent="0.3">
      <c r="A20">
        <v>4</v>
      </c>
    </row>
    <row r="21" spans="1:2" x14ac:dyDescent="0.3">
      <c r="A21">
        <v>5</v>
      </c>
    </row>
    <row r="22" spans="1:2" x14ac:dyDescent="0.3">
      <c r="A22">
        <v>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19"/>
  <sheetViews>
    <sheetView topLeftCell="E1" zoomScaleNormal="100" workbookViewId="0">
      <selection activeCell="Q6" sqref="Q6"/>
    </sheetView>
  </sheetViews>
  <sheetFormatPr defaultRowHeight="14.4" x14ac:dyDescent="0.3"/>
  <cols>
    <col min="1" max="1" width="1.6640625" customWidth="1"/>
    <col min="2" max="2" width="5.33203125" bestFit="1" customWidth="1"/>
    <col min="3" max="3" width="19.33203125" bestFit="1" customWidth="1"/>
    <col min="4" max="4" width="67.33203125" customWidth="1"/>
    <col min="5" max="5" width="34.109375" style="39" customWidth="1"/>
    <col min="6" max="7" width="14.44140625" style="37" customWidth="1"/>
    <col min="8" max="8" width="14.6640625" style="37" customWidth="1"/>
    <col min="9" max="9" width="18" style="37" bestFit="1" customWidth="1"/>
    <col min="10" max="10" width="5.88671875" bestFit="1" customWidth="1"/>
    <col min="11" max="11" width="5.109375" bestFit="1" customWidth="1"/>
    <col min="12" max="12" width="6.109375" bestFit="1" customWidth="1"/>
    <col min="13" max="13" width="18.109375" customWidth="1"/>
    <col min="14" max="14" width="4.44140625" customWidth="1"/>
    <col min="15" max="15" width="40.88671875" style="1" customWidth="1"/>
  </cols>
  <sheetData>
    <row r="1" spans="2:15" ht="15" customHeight="1" x14ac:dyDescent="0.3">
      <c r="O1" s="39"/>
    </row>
    <row r="2" spans="2:15" x14ac:dyDescent="0.3">
      <c r="B2" s="108" t="s">
        <v>23</v>
      </c>
      <c r="C2" s="109"/>
      <c r="D2" s="56">
        <f>inleiding!C5</f>
        <v>0</v>
      </c>
      <c r="O2" s="39"/>
    </row>
    <row r="3" spans="2:15" x14ac:dyDescent="0.3">
      <c r="B3" s="110" t="s">
        <v>3</v>
      </c>
      <c r="C3" s="111"/>
      <c r="D3" s="57">
        <f>inleiding!C6</f>
        <v>0</v>
      </c>
      <c r="I3" s="61" t="s">
        <v>24</v>
      </c>
      <c r="J3" s="64">
        <f>J6+J7+J8+J9</f>
        <v>0</v>
      </c>
      <c r="K3" s="62">
        <f>inleiding!D12</f>
        <v>15</v>
      </c>
      <c r="L3" s="66">
        <f>J3/K3</f>
        <v>0</v>
      </c>
      <c r="O3" s="39"/>
    </row>
    <row r="4" spans="2:15" ht="15" customHeight="1" x14ac:dyDescent="0.3">
      <c r="J4" s="43"/>
      <c r="O4" s="39"/>
    </row>
    <row r="5" spans="2:15" s="6" customFormat="1" x14ac:dyDescent="0.3">
      <c r="B5" s="6" t="s">
        <v>25</v>
      </c>
      <c r="C5" s="6" t="s">
        <v>26</v>
      </c>
      <c r="D5" s="6" t="s">
        <v>27</v>
      </c>
      <c r="E5" s="42" t="s">
        <v>28</v>
      </c>
      <c r="F5" s="38" t="s">
        <v>29</v>
      </c>
      <c r="G5" s="38" t="s">
        <v>30</v>
      </c>
      <c r="H5" s="38" t="s">
        <v>31</v>
      </c>
      <c r="I5" s="38" t="s">
        <v>32</v>
      </c>
      <c r="J5" s="6" t="s">
        <v>33</v>
      </c>
      <c r="K5" s="6" t="s">
        <v>34</v>
      </c>
      <c r="M5" s="42" t="s">
        <v>35</v>
      </c>
    </row>
    <row r="6" spans="2:15" s="46" customFormat="1" ht="77.400000000000006" customHeight="1" x14ac:dyDescent="0.3">
      <c r="B6" s="45" t="s">
        <v>36</v>
      </c>
      <c r="C6" s="45" t="s">
        <v>37</v>
      </c>
      <c r="D6" s="58" t="s">
        <v>38</v>
      </c>
      <c r="E6" s="58" t="s">
        <v>39</v>
      </c>
      <c r="F6" s="59" t="s">
        <v>40</v>
      </c>
      <c r="G6" s="59" t="s">
        <v>40</v>
      </c>
      <c r="H6" s="60"/>
      <c r="I6" s="59"/>
      <c r="J6" s="63">
        <v>0</v>
      </c>
      <c r="K6" s="45">
        <v>3</v>
      </c>
      <c r="O6" s="58"/>
    </row>
    <row r="7" spans="2:15" s="46" customFormat="1" ht="57.6" x14ac:dyDescent="0.3">
      <c r="B7" s="45" t="s">
        <v>41</v>
      </c>
      <c r="C7" s="45" t="s">
        <v>42</v>
      </c>
      <c r="D7" s="58" t="s">
        <v>43</v>
      </c>
      <c r="E7" s="58" t="s">
        <v>44</v>
      </c>
      <c r="F7" s="59" t="s">
        <v>40</v>
      </c>
      <c r="G7" s="59" t="s">
        <v>40</v>
      </c>
      <c r="H7" s="60"/>
      <c r="I7" s="59"/>
      <c r="J7" s="63">
        <v>0</v>
      </c>
      <c r="K7" s="45">
        <v>3</v>
      </c>
      <c r="O7" s="58"/>
    </row>
    <row r="8" spans="2:15" s="46" customFormat="1" ht="57.6" x14ac:dyDescent="0.3">
      <c r="B8" s="45" t="s">
        <v>45</v>
      </c>
      <c r="C8" s="45" t="s">
        <v>46</v>
      </c>
      <c r="D8" s="58" t="s">
        <v>47</v>
      </c>
      <c r="E8" s="58" t="s">
        <v>48</v>
      </c>
      <c r="F8" s="59" t="s">
        <v>40</v>
      </c>
      <c r="G8" s="59" t="s">
        <v>40</v>
      </c>
      <c r="H8" s="60"/>
      <c r="I8" s="59"/>
      <c r="J8" s="63">
        <v>0</v>
      </c>
      <c r="K8" s="45">
        <v>3</v>
      </c>
      <c r="O8" s="58"/>
    </row>
    <row r="9" spans="2:15" s="46" customFormat="1" ht="72" x14ac:dyDescent="0.3">
      <c r="B9" s="45" t="s">
        <v>49</v>
      </c>
      <c r="C9" s="45" t="s">
        <v>50</v>
      </c>
      <c r="D9" s="58" t="s">
        <v>51</v>
      </c>
      <c r="E9" s="58" t="s">
        <v>52</v>
      </c>
      <c r="F9" s="59" t="s">
        <v>40</v>
      </c>
      <c r="G9" s="59" t="s">
        <v>40</v>
      </c>
      <c r="H9" s="60"/>
      <c r="I9" s="59"/>
      <c r="J9" s="63">
        <v>0</v>
      </c>
      <c r="K9" s="45">
        <v>6</v>
      </c>
      <c r="O9" s="58"/>
    </row>
    <row r="10" spans="2:15" x14ac:dyDescent="0.3">
      <c r="D10" s="4"/>
      <c r="H10" s="60"/>
      <c r="O10" s="39"/>
    </row>
    <row r="12" spans="2:15" x14ac:dyDescent="0.3">
      <c r="D12" s="3"/>
      <c r="O12" s="39"/>
    </row>
    <row r="13" spans="2:15" x14ac:dyDescent="0.3">
      <c r="D13" s="39"/>
      <c r="O13" s="39"/>
    </row>
    <row r="14" spans="2:15" x14ac:dyDescent="0.3">
      <c r="E14"/>
      <c r="F14"/>
      <c r="G14"/>
      <c r="H14"/>
      <c r="I14"/>
      <c r="O14" s="39"/>
    </row>
    <row r="15" spans="2:15" x14ac:dyDescent="0.3">
      <c r="D15" s="39"/>
      <c r="O15" s="39"/>
    </row>
    <row r="16" spans="2:15" x14ac:dyDescent="0.3">
      <c r="D16" s="39"/>
      <c r="O16" s="39"/>
    </row>
    <row r="17" spans="4:4" x14ac:dyDescent="0.3">
      <c r="D17" s="39"/>
    </row>
    <row r="18" spans="4:4" x14ac:dyDescent="0.3">
      <c r="D18" s="39"/>
    </row>
    <row r="19" spans="4:4" x14ac:dyDescent="0.3">
      <c r="D19" s="39"/>
    </row>
  </sheetData>
  <mergeCells count="2">
    <mergeCell ref="B2:C2"/>
    <mergeCell ref="B3:C3"/>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6" id="{C337B72A-5387-418D-A705-0495510156F7}">
            <xm:f>$F6 = lijsten!$B$9</xm:f>
            <x14:dxf>
              <fill>
                <patternFill>
                  <bgColor theme="8" tint="0.79998168889431442"/>
                </patternFill>
              </fill>
            </x14:dxf>
          </x14:cfRule>
          <x14:cfRule type="expression" priority="27" id="{B42B67A8-DD85-4E84-AFF3-9479E60D5D61}">
            <xm:f>$F6=lijsten!$B$8</xm:f>
            <x14:dxf>
              <fill>
                <patternFill>
                  <bgColor theme="7" tint="0.59996337778862885"/>
                </patternFill>
              </fill>
            </x14:dxf>
          </x14:cfRule>
          <x14:cfRule type="expression" priority="28" id="{A7C011A3-9EEE-46F6-9321-319D9D9D7A0A}">
            <xm:f>$F6=lijsten!$B$7</xm:f>
            <x14:dxf>
              <fill>
                <patternFill>
                  <bgColor theme="7" tint="0.39994506668294322"/>
                </patternFill>
              </fill>
            </x14:dxf>
          </x14:cfRule>
          <x14:cfRule type="expression" priority="29" id="{803261D2-29DF-43D8-98F2-9E4DBF284FF6}">
            <xm:f>$F6=lijsten!$B$6</xm:f>
            <x14:dxf>
              <fill>
                <patternFill>
                  <bgColor theme="5" tint="0.59996337778862885"/>
                </patternFill>
              </fill>
            </x14:dxf>
          </x14:cfRule>
          <x14:cfRule type="expression" priority="33" id="{6A971D58-38EB-413B-8A6F-34AA155DEAE8}">
            <xm:f>$F6=lijsten!$B$5</xm:f>
            <x14:dxf>
              <fill>
                <patternFill>
                  <bgColor theme="5" tint="0.39994506668294322"/>
                </patternFill>
              </fill>
            </x14:dxf>
          </x14:cfRule>
          <xm:sqref>A6:I6 K6:XFD6</xm:sqref>
        </x14:conditionalFormatting>
        <x14:conditionalFormatting xmlns:xm="http://schemas.microsoft.com/office/excel/2006/main">
          <x14:cfRule type="expression" priority="21" id="{E7E43CF0-2033-42E3-80FB-A37626728195}">
            <xm:f>$F7 = lijsten!$B$9</xm:f>
            <x14:dxf>
              <fill>
                <patternFill>
                  <bgColor theme="8" tint="0.79998168889431442"/>
                </patternFill>
              </fill>
            </x14:dxf>
          </x14:cfRule>
          <x14:cfRule type="expression" priority="22" id="{FF37163D-32B9-4A40-9398-4305A424DF73}">
            <xm:f>$F7=lijsten!$B$8</xm:f>
            <x14:dxf>
              <fill>
                <patternFill>
                  <bgColor theme="7" tint="0.59996337778862885"/>
                </patternFill>
              </fill>
            </x14:dxf>
          </x14:cfRule>
          <x14:cfRule type="expression" priority="23" id="{8B0F2D71-0B98-4E15-BEB1-276CDC28471D}">
            <xm:f>$F7=lijsten!$B$7</xm:f>
            <x14:dxf>
              <fill>
                <patternFill>
                  <bgColor theme="7" tint="0.39994506668294322"/>
                </patternFill>
              </fill>
            </x14:dxf>
          </x14:cfRule>
          <x14:cfRule type="expression" priority="24" id="{A0507992-84DF-41AC-AA76-FFF1E0AEE360}">
            <xm:f>$F7=lijsten!$B$6</xm:f>
            <x14:dxf>
              <fill>
                <patternFill>
                  <bgColor theme="5" tint="0.59996337778862885"/>
                </patternFill>
              </fill>
            </x14:dxf>
          </x14:cfRule>
          <x14:cfRule type="expression" priority="25" id="{7E69BB7F-E234-4F7F-90F3-939AAE405BC2}">
            <xm:f>$F7=lijsten!$B$5</xm:f>
            <x14:dxf>
              <fill>
                <patternFill>
                  <bgColor theme="5" tint="0.39994506668294322"/>
                </patternFill>
              </fill>
            </x14:dxf>
          </x14:cfRule>
          <xm:sqref>A7:I7 K7:XFD7</xm:sqref>
        </x14:conditionalFormatting>
        <x14:conditionalFormatting xmlns:xm="http://schemas.microsoft.com/office/excel/2006/main">
          <x14:cfRule type="expression" priority="1" id="{49DC83E2-BDA3-40D9-99F9-20137743AA55}">
            <xm:f>$F8 = lijsten!$B$9</xm:f>
            <x14:dxf>
              <fill>
                <patternFill>
                  <bgColor theme="8" tint="0.79998168889431442"/>
                </patternFill>
              </fill>
            </x14:dxf>
          </x14:cfRule>
          <x14:cfRule type="expression" priority="2" id="{AA197E62-7CBC-4B14-87B3-0484C4D9E3E0}">
            <xm:f>$F8=lijsten!$B$8</xm:f>
            <x14:dxf>
              <fill>
                <patternFill>
                  <bgColor theme="7" tint="0.59996337778862885"/>
                </patternFill>
              </fill>
            </x14:dxf>
          </x14:cfRule>
          <x14:cfRule type="expression" priority="3" id="{521C4AC5-5112-4BBE-8A9B-E97146118FEB}">
            <xm:f>$F8=lijsten!$B$7</xm:f>
            <x14:dxf>
              <fill>
                <patternFill>
                  <bgColor theme="7" tint="0.39994506668294322"/>
                </patternFill>
              </fill>
            </x14:dxf>
          </x14:cfRule>
          <x14:cfRule type="expression" priority="4" id="{5C897D97-18FB-4C66-8842-5CD78CC9F27B}">
            <xm:f>$F8=lijsten!$B$6</xm:f>
            <x14:dxf>
              <fill>
                <patternFill>
                  <bgColor theme="5" tint="0.59996337778862885"/>
                </patternFill>
              </fill>
            </x14:dxf>
          </x14:cfRule>
          <x14:cfRule type="expression" priority="5" id="{878D26B3-2B10-41E4-871A-E88BE8E2E99F}">
            <xm:f>$F8=lijsten!$B$5</xm:f>
            <x14:dxf>
              <fill>
                <patternFill>
                  <bgColor theme="5" tint="0.39994506668294322"/>
                </patternFill>
              </fill>
            </x14:dxf>
          </x14:cfRule>
          <xm:sqref>A8:I9 K8:XFD9</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lijsten!$B$4:$B$9</xm:f>
          </x14:formula1>
          <xm:sqref>F6:F9</xm:sqref>
        </x14:dataValidation>
        <x14:dataValidation type="list" allowBlank="1" showInputMessage="1" showErrorMessage="1" xr:uid="{00000000-0002-0000-0100-000001000000}">
          <x14:formula1>
            <xm:f>lijsten!$B$11:$B$14</xm:f>
          </x14:formula1>
          <xm:sqref>G6:G9</xm:sqref>
        </x14:dataValidation>
        <x14:dataValidation type="list" allowBlank="1" showInputMessage="1" showErrorMessage="1" xr:uid="{0EC57D9D-DFBB-4570-9823-7534889E7EB2}">
          <x14:formula1>
            <xm:f>lijsten!$A$16:$A$19</xm:f>
          </x14:formula1>
          <xm:sqref>J6</xm:sqref>
        </x14:dataValidation>
        <x14:dataValidation type="list" allowBlank="1" showInputMessage="1" showErrorMessage="1" xr:uid="{0C269E21-2581-4537-B99E-3D42D98F0E67}">
          <x14:formula1>
            <xm:f>lijsten!$B$16:$B$18</xm:f>
          </x14:formula1>
          <xm:sqref>J7:J8</xm:sqref>
        </x14:dataValidation>
        <x14:dataValidation type="list" allowBlank="1" showInputMessage="1" showErrorMessage="1" xr:uid="{8161143B-3165-4918-A359-3731A9269159}">
          <x14:formula1>
            <xm:f>lijsten!$A$16:$A$22</xm:f>
          </x14:formula1>
          <xm:sqref>J9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O15"/>
  <sheetViews>
    <sheetView zoomScaleNormal="100" workbookViewId="0">
      <selection activeCell="A9" sqref="A9"/>
    </sheetView>
  </sheetViews>
  <sheetFormatPr defaultRowHeight="14.4" x14ac:dyDescent="0.3"/>
  <cols>
    <col min="1" max="1" width="1.6640625" customWidth="1"/>
    <col min="2" max="2" width="6.88671875" bestFit="1" customWidth="1"/>
    <col min="3" max="3" width="20.109375" bestFit="1" customWidth="1"/>
    <col min="4" max="4" width="60.6640625" customWidth="1"/>
    <col min="5" max="5" width="36.6640625" style="1" customWidth="1"/>
    <col min="6" max="6" width="14.6640625" style="37" customWidth="1"/>
    <col min="7" max="7" width="14.44140625" customWidth="1"/>
    <col min="8" max="8" width="14.6640625" customWidth="1"/>
    <col min="9" max="9" width="18" bestFit="1" customWidth="1"/>
    <col min="10" max="10" width="5.88671875" bestFit="1" customWidth="1"/>
    <col min="11" max="11" width="5.109375" style="1" bestFit="1" customWidth="1"/>
    <col min="12" max="12" width="9.33203125" bestFit="1" customWidth="1"/>
    <col min="13" max="13" width="42" customWidth="1"/>
    <col min="15" max="15" width="15.5546875" customWidth="1"/>
  </cols>
  <sheetData>
    <row r="2" spans="2:15" x14ac:dyDescent="0.3">
      <c r="B2" s="108" t="s">
        <v>23</v>
      </c>
      <c r="C2" s="109"/>
      <c r="D2" s="56">
        <f>inleiding!C5</f>
        <v>0</v>
      </c>
      <c r="E2" s="39"/>
      <c r="K2" s="39"/>
    </row>
    <row r="3" spans="2:15" x14ac:dyDescent="0.3">
      <c r="B3" s="110" t="s">
        <v>3</v>
      </c>
      <c r="C3" s="111"/>
      <c r="D3" s="57">
        <f>inleiding!C6</f>
        <v>0</v>
      </c>
      <c r="E3" s="39"/>
      <c r="I3" s="61" t="s">
        <v>24</v>
      </c>
      <c r="J3" s="64">
        <f>J6+J7+J9+J10+J8</f>
        <v>0</v>
      </c>
      <c r="K3" s="62">
        <f>inleiding!D13</f>
        <v>10</v>
      </c>
      <c r="L3" s="66">
        <f>J3/K3</f>
        <v>0</v>
      </c>
    </row>
    <row r="4" spans="2:15" x14ac:dyDescent="0.3">
      <c r="E4" s="39"/>
      <c r="I4" s="37"/>
      <c r="J4" s="43"/>
      <c r="K4"/>
    </row>
    <row r="5" spans="2:15" s="6" customFormat="1" x14ac:dyDescent="0.3">
      <c r="B5" s="6" t="s">
        <v>25</v>
      </c>
      <c r="C5" s="6" t="s">
        <v>26</v>
      </c>
      <c r="D5" s="6" t="s">
        <v>27</v>
      </c>
      <c r="E5" s="42" t="s">
        <v>28</v>
      </c>
      <c r="F5" s="38" t="s">
        <v>29</v>
      </c>
      <c r="G5" s="38" t="s">
        <v>30</v>
      </c>
      <c r="H5" s="38" t="s">
        <v>31</v>
      </c>
      <c r="I5" s="38" t="s">
        <v>32</v>
      </c>
      <c r="J5" s="6" t="s">
        <v>33</v>
      </c>
      <c r="K5" s="6" t="s">
        <v>34</v>
      </c>
      <c r="M5" s="42" t="s">
        <v>35</v>
      </c>
    </row>
    <row r="6" spans="2:15" s="46" customFormat="1" ht="28.8" x14ac:dyDescent="0.3">
      <c r="B6" s="45" t="s">
        <v>53</v>
      </c>
      <c r="C6" s="45" t="s">
        <v>54</v>
      </c>
      <c r="D6" s="58" t="s">
        <v>55</v>
      </c>
      <c r="E6" s="58" t="s">
        <v>56</v>
      </c>
      <c r="F6" s="59" t="s">
        <v>40</v>
      </c>
      <c r="G6" s="59" t="s">
        <v>40</v>
      </c>
      <c r="H6" s="60"/>
      <c r="I6" s="59"/>
      <c r="J6" s="63">
        <v>0</v>
      </c>
      <c r="K6" s="45">
        <v>3</v>
      </c>
      <c r="O6" s="58"/>
    </row>
    <row r="7" spans="2:15" s="46" customFormat="1" ht="57.6" x14ac:dyDescent="0.3">
      <c r="B7" s="45" t="s">
        <v>57</v>
      </c>
      <c r="C7" s="45" t="s">
        <v>58</v>
      </c>
      <c r="D7" s="58" t="s">
        <v>59</v>
      </c>
      <c r="E7" s="58" t="s">
        <v>60</v>
      </c>
      <c r="F7" s="59" t="s">
        <v>40</v>
      </c>
      <c r="G7" s="59" t="s">
        <v>40</v>
      </c>
      <c r="H7" s="60"/>
      <c r="I7" s="59"/>
      <c r="J7" s="63">
        <v>0</v>
      </c>
      <c r="K7" s="45">
        <v>3</v>
      </c>
      <c r="O7" s="58"/>
    </row>
    <row r="8" spans="2:15" s="46" customFormat="1" ht="28.8" x14ac:dyDescent="0.3">
      <c r="B8" s="45" t="s">
        <v>61</v>
      </c>
      <c r="C8" s="45" t="s">
        <v>62</v>
      </c>
      <c r="D8" s="58" t="s">
        <v>63</v>
      </c>
      <c r="E8" s="58" t="s">
        <v>64</v>
      </c>
      <c r="F8" s="59" t="s">
        <v>40</v>
      </c>
      <c r="G8" s="59" t="s">
        <v>40</v>
      </c>
      <c r="H8" s="60"/>
      <c r="I8" s="59"/>
      <c r="J8" s="63">
        <v>0</v>
      </c>
      <c r="K8" s="45">
        <v>2</v>
      </c>
      <c r="O8" s="58"/>
    </row>
    <row r="9" spans="2:15" s="46" customFormat="1" ht="28.8" x14ac:dyDescent="0.3">
      <c r="B9" s="45" t="s">
        <v>65</v>
      </c>
      <c r="C9" s="45" t="s">
        <v>66</v>
      </c>
      <c r="D9" s="58" t="s">
        <v>67</v>
      </c>
      <c r="E9" s="58" t="s">
        <v>68</v>
      </c>
      <c r="F9" s="59" t="s">
        <v>40</v>
      </c>
      <c r="G9" s="59" t="s">
        <v>40</v>
      </c>
      <c r="H9" s="60"/>
      <c r="I9" s="59"/>
      <c r="J9" s="63">
        <v>0</v>
      </c>
      <c r="K9" s="45">
        <v>1</v>
      </c>
      <c r="M9" s="46" t="s">
        <v>69</v>
      </c>
      <c r="O9" s="58"/>
    </row>
    <row r="10" spans="2:15" s="46" customFormat="1" ht="57.6" x14ac:dyDescent="0.3">
      <c r="B10" s="45" t="s">
        <v>70</v>
      </c>
      <c r="C10" s="45" t="s">
        <v>71</v>
      </c>
      <c r="D10" s="58" t="s">
        <v>72</v>
      </c>
      <c r="E10" s="58" t="s">
        <v>73</v>
      </c>
      <c r="F10" s="59" t="s">
        <v>40</v>
      </c>
      <c r="G10" s="59" t="s">
        <v>40</v>
      </c>
      <c r="H10" s="60"/>
      <c r="I10" s="59"/>
      <c r="J10" s="63">
        <v>0</v>
      </c>
      <c r="K10" s="45">
        <v>1</v>
      </c>
      <c r="O10" s="58"/>
    </row>
    <row r="12" spans="2:15" x14ac:dyDescent="0.3">
      <c r="D12" s="3"/>
      <c r="E12" s="39"/>
      <c r="K12" s="39"/>
    </row>
    <row r="13" spans="2:15" x14ac:dyDescent="0.3">
      <c r="D13" s="41"/>
      <c r="E13" s="39"/>
      <c r="K13" s="39"/>
    </row>
    <row r="14" spans="2:15" x14ac:dyDescent="0.3">
      <c r="E14" s="39"/>
      <c r="K14" s="39"/>
    </row>
    <row r="15" spans="2:15" x14ac:dyDescent="0.3">
      <c r="E15" s="39"/>
      <c r="K15" s="39"/>
    </row>
  </sheetData>
  <mergeCells count="2">
    <mergeCell ref="B2:C2"/>
    <mergeCell ref="B3:C3"/>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06" id="{615D5998-BCF1-40E3-A8A2-B8F6921DED20}">
            <xm:f>$F6 = lijsten!$B$9</xm:f>
            <x14:dxf>
              <fill>
                <patternFill>
                  <bgColor theme="8" tint="0.79998168889431442"/>
                </patternFill>
              </fill>
            </x14:dxf>
          </x14:cfRule>
          <x14:cfRule type="expression" priority="107" id="{9BF19F08-29A8-4ECD-9BB9-3D8E7A2D8ADD}">
            <xm:f>$F6=lijsten!$B$8</xm:f>
            <x14:dxf>
              <fill>
                <patternFill>
                  <bgColor theme="7" tint="0.59996337778862885"/>
                </patternFill>
              </fill>
            </x14:dxf>
          </x14:cfRule>
          <x14:cfRule type="expression" priority="108" id="{95077476-34E8-4AB9-BA21-F248553D903D}">
            <xm:f>$F6=lijsten!$B$7</xm:f>
            <x14:dxf>
              <fill>
                <patternFill>
                  <bgColor theme="7" tint="0.39994506668294322"/>
                </patternFill>
              </fill>
            </x14:dxf>
          </x14:cfRule>
          <x14:cfRule type="expression" priority="109" id="{664E7323-DD61-4264-B928-C1A47018D368}">
            <xm:f>$F6=lijsten!$B$6</xm:f>
            <x14:dxf>
              <fill>
                <patternFill>
                  <bgColor theme="5" tint="0.59996337778862885"/>
                </patternFill>
              </fill>
            </x14:dxf>
          </x14:cfRule>
          <x14:cfRule type="expression" priority="110" id="{EE3A27EF-FD7F-46A5-BC9F-D7192C740274}">
            <xm:f>$F6=lijsten!$B$5</xm:f>
            <x14:dxf>
              <fill>
                <patternFill>
                  <bgColor theme="5" tint="0.39994506668294322"/>
                </patternFill>
              </fill>
            </x14:dxf>
          </x14:cfRule>
          <xm:sqref>A6:F6 I6:XFD6</xm:sqref>
        </x14:conditionalFormatting>
        <x14:conditionalFormatting xmlns:xm="http://schemas.microsoft.com/office/excel/2006/main">
          <x14:cfRule type="expression" priority="61" id="{B638202E-5C1E-4FFD-81EC-B2EA23D0AB0A}">
            <xm:f>$F6 = lijsten!$B$9</xm:f>
            <x14:dxf>
              <fill>
                <patternFill>
                  <bgColor theme="8" tint="0.79998168889431442"/>
                </patternFill>
              </fill>
            </x14:dxf>
          </x14:cfRule>
          <x14:cfRule type="expression" priority="62" id="{EFB7A025-E178-4BE5-99DA-6E4221B38C7D}">
            <xm:f>$F6=lijsten!$B$8</xm:f>
            <x14:dxf>
              <fill>
                <patternFill>
                  <bgColor theme="7" tint="0.59996337778862885"/>
                </patternFill>
              </fill>
            </x14:dxf>
          </x14:cfRule>
          <x14:cfRule type="expression" priority="63" id="{EF240BD3-0099-4416-AFC6-23212DE51B3E}">
            <xm:f>$F6=lijsten!$B$7</xm:f>
            <x14:dxf>
              <fill>
                <patternFill>
                  <bgColor theme="7" tint="0.39994506668294322"/>
                </patternFill>
              </fill>
            </x14:dxf>
          </x14:cfRule>
          <x14:cfRule type="expression" priority="64" id="{0F8ED9C7-9AB4-4E4D-AE90-EAF62D8A5443}">
            <xm:f>$F6=lijsten!$B$6</xm:f>
            <x14:dxf>
              <fill>
                <patternFill>
                  <bgColor theme="5" tint="0.59996337778862885"/>
                </patternFill>
              </fill>
            </x14:dxf>
          </x14:cfRule>
          <x14:cfRule type="expression" priority="65" id="{A61FF1A3-92AD-4CC7-8851-50161A8E1DEB}">
            <xm:f>$F6=lijsten!$B$5</xm:f>
            <x14:dxf>
              <fill>
                <patternFill>
                  <bgColor theme="5" tint="0.39994506668294322"/>
                </patternFill>
              </fill>
            </x14:dxf>
          </x14:cfRule>
          <xm:sqref>H6</xm:sqref>
        </x14:conditionalFormatting>
        <x14:conditionalFormatting xmlns:xm="http://schemas.microsoft.com/office/excel/2006/main">
          <x14:cfRule type="expression" priority="81" id="{0D63B04E-19FB-48C3-BA17-CB5F95E6925B}">
            <xm:f>$F6 = lijsten!$B$9</xm:f>
            <x14:dxf>
              <fill>
                <patternFill>
                  <bgColor theme="8" tint="0.79998168889431442"/>
                </patternFill>
              </fill>
            </x14:dxf>
          </x14:cfRule>
          <x14:cfRule type="expression" priority="82" id="{5B0A3A5A-64EA-451E-BC5A-5E19D61F3DFC}">
            <xm:f>$F6=lijsten!$B$8</xm:f>
            <x14:dxf>
              <fill>
                <patternFill>
                  <bgColor theme="7" tint="0.59996337778862885"/>
                </patternFill>
              </fill>
            </x14:dxf>
          </x14:cfRule>
          <x14:cfRule type="expression" priority="83" id="{27C90767-9ED4-4ACD-88D5-FE0028C792FC}">
            <xm:f>$F6=lijsten!$B$7</xm:f>
            <x14:dxf>
              <fill>
                <patternFill>
                  <bgColor theme="7" tint="0.39994506668294322"/>
                </patternFill>
              </fill>
            </x14:dxf>
          </x14:cfRule>
          <x14:cfRule type="expression" priority="84" id="{AA92EEA3-B0A2-4A4A-A22F-FF866BB21AB1}">
            <xm:f>$F6=lijsten!$B$6</xm:f>
            <x14:dxf>
              <fill>
                <patternFill>
                  <bgColor theme="5" tint="0.59996337778862885"/>
                </patternFill>
              </fill>
            </x14:dxf>
          </x14:cfRule>
          <x14:cfRule type="expression" priority="85" id="{3B45B733-B4F1-49B2-86E5-16F44AB44B7E}">
            <xm:f>$F6=lijsten!$B$5</xm:f>
            <x14:dxf>
              <fill>
                <patternFill>
                  <bgColor theme="5" tint="0.39994506668294322"/>
                </patternFill>
              </fill>
            </x14:dxf>
          </x14:cfRule>
          <xm:sqref>G6</xm:sqref>
        </x14:conditionalFormatting>
        <x14:conditionalFormatting xmlns:xm="http://schemas.microsoft.com/office/excel/2006/main">
          <x14:cfRule type="expression" priority="26" id="{5AEAE368-4CB9-4C57-8883-AD2DACA236BE}">
            <xm:f>$F7 = lijsten!$B$9</xm:f>
            <x14:dxf>
              <fill>
                <patternFill>
                  <bgColor theme="8" tint="0.79998168889431442"/>
                </patternFill>
              </fill>
            </x14:dxf>
          </x14:cfRule>
          <x14:cfRule type="expression" priority="27" id="{C66EC8AE-CD67-4032-AA43-845120BD9B61}">
            <xm:f>$F7=lijsten!$B$8</xm:f>
            <x14:dxf>
              <fill>
                <patternFill>
                  <bgColor theme="7" tint="0.59996337778862885"/>
                </patternFill>
              </fill>
            </x14:dxf>
          </x14:cfRule>
          <x14:cfRule type="expression" priority="28" id="{131BA395-CE2A-46A4-8DC2-BB697F5A2485}">
            <xm:f>$F7=lijsten!$B$7</xm:f>
            <x14:dxf>
              <fill>
                <patternFill>
                  <bgColor theme="7" tint="0.39994506668294322"/>
                </patternFill>
              </fill>
            </x14:dxf>
          </x14:cfRule>
          <x14:cfRule type="expression" priority="29" id="{80715368-C173-47D8-A455-90A0804DFD45}">
            <xm:f>$F7=lijsten!$B$6</xm:f>
            <x14:dxf>
              <fill>
                <patternFill>
                  <bgColor theme="5" tint="0.59996337778862885"/>
                </patternFill>
              </fill>
            </x14:dxf>
          </x14:cfRule>
          <x14:cfRule type="expression" priority="30" id="{F5C8F92E-4637-41E6-9653-6B253DE79BD1}">
            <xm:f>$F7=lijsten!$B$5</xm:f>
            <x14:dxf>
              <fill>
                <patternFill>
                  <bgColor theme="5" tint="0.39994506668294322"/>
                </patternFill>
              </fill>
            </x14:dxf>
          </x14:cfRule>
          <xm:sqref>A7:F9 I7:XFD9</xm:sqref>
        </x14:conditionalFormatting>
        <x14:conditionalFormatting xmlns:xm="http://schemas.microsoft.com/office/excel/2006/main">
          <x14:cfRule type="expression" priority="21" id="{EBBED3AA-22E6-4E03-8292-B536CE960BC2}">
            <xm:f>$F7 = lijsten!$B$9</xm:f>
            <x14:dxf>
              <fill>
                <patternFill>
                  <bgColor theme="8" tint="0.79998168889431442"/>
                </patternFill>
              </fill>
            </x14:dxf>
          </x14:cfRule>
          <x14:cfRule type="expression" priority="22" id="{A93D94A7-4A59-4C8F-BA96-62B6D97B0930}">
            <xm:f>$F7=lijsten!$B$8</xm:f>
            <x14:dxf>
              <fill>
                <patternFill>
                  <bgColor theme="7" tint="0.59996337778862885"/>
                </patternFill>
              </fill>
            </x14:dxf>
          </x14:cfRule>
          <x14:cfRule type="expression" priority="23" id="{C7B450DB-583D-4EA5-B9DB-EEF34518DCE5}">
            <xm:f>$F7=lijsten!$B$7</xm:f>
            <x14:dxf>
              <fill>
                <patternFill>
                  <bgColor theme="7" tint="0.39994506668294322"/>
                </patternFill>
              </fill>
            </x14:dxf>
          </x14:cfRule>
          <x14:cfRule type="expression" priority="24" id="{8D1B02AD-960D-46F8-8218-4A4EB6A82962}">
            <xm:f>$F7=lijsten!$B$6</xm:f>
            <x14:dxf>
              <fill>
                <patternFill>
                  <bgColor theme="5" tint="0.59996337778862885"/>
                </patternFill>
              </fill>
            </x14:dxf>
          </x14:cfRule>
          <x14:cfRule type="expression" priority="25" id="{DB165F46-877C-4B57-B03C-592CA9FC9DC7}">
            <xm:f>$F7=lijsten!$B$5</xm:f>
            <x14:dxf>
              <fill>
                <patternFill>
                  <bgColor theme="5" tint="0.39994506668294322"/>
                </patternFill>
              </fill>
            </x14:dxf>
          </x14:cfRule>
          <xm:sqref>G7:G9</xm:sqref>
        </x14:conditionalFormatting>
        <x14:conditionalFormatting xmlns:xm="http://schemas.microsoft.com/office/excel/2006/main">
          <x14:cfRule type="expression" priority="11" id="{8E6E0BB4-DAF6-46C3-917B-A438986A7D6E}">
            <xm:f>$F10 = lijsten!$B$9</xm:f>
            <x14:dxf>
              <fill>
                <patternFill>
                  <bgColor theme="8" tint="0.79998168889431442"/>
                </patternFill>
              </fill>
            </x14:dxf>
          </x14:cfRule>
          <x14:cfRule type="expression" priority="12" id="{1D39EE51-CE02-4242-889F-E87679BAB230}">
            <xm:f>$F10=lijsten!$B$8</xm:f>
            <x14:dxf>
              <fill>
                <patternFill>
                  <bgColor theme="7" tint="0.59996337778862885"/>
                </patternFill>
              </fill>
            </x14:dxf>
          </x14:cfRule>
          <x14:cfRule type="expression" priority="13" id="{887E0A53-5C62-471D-8B7F-5FA9B04E6B81}">
            <xm:f>$F10=lijsten!$B$7</xm:f>
            <x14:dxf>
              <fill>
                <patternFill>
                  <bgColor theme="7" tint="0.39994506668294322"/>
                </patternFill>
              </fill>
            </x14:dxf>
          </x14:cfRule>
          <x14:cfRule type="expression" priority="14" id="{11A1CB4B-A03C-4E1E-B5EC-A12290B12BE9}">
            <xm:f>$F10=lijsten!$B$6</xm:f>
            <x14:dxf>
              <fill>
                <patternFill>
                  <bgColor theme="5" tint="0.59996337778862885"/>
                </patternFill>
              </fill>
            </x14:dxf>
          </x14:cfRule>
          <x14:cfRule type="expression" priority="15" id="{CFB90D71-D581-4898-B509-89449728FD1C}">
            <xm:f>$F10=lijsten!$B$5</xm:f>
            <x14:dxf>
              <fill>
                <patternFill>
                  <bgColor theme="5" tint="0.39994506668294322"/>
                </patternFill>
              </fill>
            </x14:dxf>
          </x14:cfRule>
          <xm:sqref>A10:F10 I10:XFD10</xm:sqref>
        </x14:conditionalFormatting>
        <x14:conditionalFormatting xmlns:xm="http://schemas.microsoft.com/office/excel/2006/main">
          <x14:cfRule type="expression" priority="6" id="{7F216ECE-89D6-4AAE-AF15-0E5B841DE680}">
            <xm:f>$F10 = lijsten!$B$9</xm:f>
            <x14:dxf>
              <fill>
                <patternFill>
                  <bgColor theme="8" tint="0.79998168889431442"/>
                </patternFill>
              </fill>
            </x14:dxf>
          </x14:cfRule>
          <x14:cfRule type="expression" priority="7" id="{E36C75CB-6783-4E9E-998E-6B723FB8DB0F}">
            <xm:f>$F10=lijsten!$B$8</xm:f>
            <x14:dxf>
              <fill>
                <patternFill>
                  <bgColor theme="7" tint="0.59996337778862885"/>
                </patternFill>
              </fill>
            </x14:dxf>
          </x14:cfRule>
          <x14:cfRule type="expression" priority="8" id="{547E18AA-B9E3-4F42-9DD9-0CCD6AEC295C}">
            <xm:f>$F10=lijsten!$B$7</xm:f>
            <x14:dxf>
              <fill>
                <patternFill>
                  <bgColor theme="7" tint="0.39994506668294322"/>
                </patternFill>
              </fill>
            </x14:dxf>
          </x14:cfRule>
          <x14:cfRule type="expression" priority="9" id="{5AB15433-4A6E-4C45-8096-732D2B1572E4}">
            <xm:f>$F10=lijsten!$B$6</xm:f>
            <x14:dxf>
              <fill>
                <patternFill>
                  <bgColor theme="5" tint="0.59996337778862885"/>
                </patternFill>
              </fill>
            </x14:dxf>
          </x14:cfRule>
          <x14:cfRule type="expression" priority="10" id="{A907D39C-005C-41C2-A512-57D458BBE202}">
            <xm:f>$F10=lijsten!$B$5</xm:f>
            <x14:dxf>
              <fill>
                <patternFill>
                  <bgColor theme="5" tint="0.39994506668294322"/>
                </patternFill>
              </fill>
            </x14:dxf>
          </x14:cfRule>
          <xm:sqref>G10</xm:sqref>
        </x14:conditionalFormatting>
        <x14:conditionalFormatting xmlns:xm="http://schemas.microsoft.com/office/excel/2006/main">
          <x14:cfRule type="expression" priority="16" id="{A6802605-7694-4ECE-BA8A-99894CDFD44D}">
            <xm:f>$F7 = lijsten!$B$9</xm:f>
            <x14:dxf>
              <fill>
                <patternFill>
                  <bgColor theme="8" tint="0.79998168889431442"/>
                </patternFill>
              </fill>
            </x14:dxf>
          </x14:cfRule>
          <x14:cfRule type="expression" priority="17" id="{29AEBAA1-F08A-4597-A63F-D475C0377700}">
            <xm:f>$F7=lijsten!$B$8</xm:f>
            <x14:dxf>
              <fill>
                <patternFill>
                  <bgColor theme="7" tint="0.59996337778862885"/>
                </patternFill>
              </fill>
            </x14:dxf>
          </x14:cfRule>
          <x14:cfRule type="expression" priority="18" id="{1060A7AA-994C-4F4F-A1DE-964917AB5F64}">
            <xm:f>$F7=lijsten!$B$7</xm:f>
            <x14:dxf>
              <fill>
                <patternFill>
                  <bgColor theme="7" tint="0.39994506668294322"/>
                </patternFill>
              </fill>
            </x14:dxf>
          </x14:cfRule>
          <x14:cfRule type="expression" priority="19" id="{E9242121-285B-4B1C-9E54-08972F7F3FA6}">
            <xm:f>$F7=lijsten!$B$6</xm:f>
            <x14:dxf>
              <fill>
                <patternFill>
                  <bgColor theme="5" tint="0.59996337778862885"/>
                </patternFill>
              </fill>
            </x14:dxf>
          </x14:cfRule>
          <x14:cfRule type="expression" priority="20" id="{2DA572B0-EF2A-4F18-BADF-5C478CFA6356}">
            <xm:f>$F7=lijsten!$B$5</xm:f>
            <x14:dxf>
              <fill>
                <patternFill>
                  <bgColor theme="5" tint="0.39994506668294322"/>
                </patternFill>
              </fill>
            </x14:dxf>
          </x14:cfRule>
          <xm:sqref>H7:H9</xm:sqref>
        </x14:conditionalFormatting>
        <x14:conditionalFormatting xmlns:xm="http://schemas.microsoft.com/office/excel/2006/main">
          <x14:cfRule type="expression" priority="1" id="{B64D6E49-646B-470A-B633-6301988873D6}">
            <xm:f>$F10 = lijsten!$B$9</xm:f>
            <x14:dxf>
              <fill>
                <patternFill>
                  <bgColor theme="8" tint="0.79998168889431442"/>
                </patternFill>
              </fill>
            </x14:dxf>
          </x14:cfRule>
          <x14:cfRule type="expression" priority="2" id="{371E15BD-40C5-4EF4-BF8E-41528F47F4A2}">
            <xm:f>$F10=lijsten!$B$8</xm:f>
            <x14:dxf>
              <fill>
                <patternFill>
                  <bgColor theme="7" tint="0.59996337778862885"/>
                </patternFill>
              </fill>
            </x14:dxf>
          </x14:cfRule>
          <x14:cfRule type="expression" priority="3" id="{75CE9636-8A11-4449-B1C2-FCCF6F5D25BF}">
            <xm:f>$F10=lijsten!$B$7</xm:f>
            <x14:dxf>
              <fill>
                <patternFill>
                  <bgColor theme="7" tint="0.39994506668294322"/>
                </patternFill>
              </fill>
            </x14:dxf>
          </x14:cfRule>
          <x14:cfRule type="expression" priority="4" id="{76313CD3-17B6-42D1-B1C6-54897562EF81}">
            <xm:f>$F10=lijsten!$B$6</xm:f>
            <x14:dxf>
              <fill>
                <patternFill>
                  <bgColor theme="5" tint="0.59996337778862885"/>
                </patternFill>
              </fill>
            </x14:dxf>
          </x14:cfRule>
          <x14:cfRule type="expression" priority="5" id="{430A9951-2AAB-4C15-BC9D-17C6D8044402}">
            <xm:f>$F10=lijsten!$B$5</xm:f>
            <x14:dxf>
              <fill>
                <patternFill>
                  <bgColor theme="5" tint="0.39994506668294322"/>
                </patternFill>
              </fill>
            </x14:dxf>
          </x14:cfRule>
          <xm:sqref>H10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lijsten!$B$4:$B$9</xm:f>
          </x14:formula1>
          <xm:sqref>F6:F10</xm:sqref>
        </x14:dataValidation>
        <x14:dataValidation type="list" allowBlank="1" showInputMessage="1" showErrorMessage="1" xr:uid="{00000000-0002-0000-0200-000001000000}">
          <x14:formula1>
            <xm:f>lijsten!$B$11:$B$14</xm:f>
          </x14:formula1>
          <xm:sqref>G6:G10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N23"/>
  <sheetViews>
    <sheetView topLeftCell="A2" workbookViewId="0">
      <selection activeCell="A23" sqref="A23"/>
    </sheetView>
  </sheetViews>
  <sheetFormatPr defaultRowHeight="14.4" x14ac:dyDescent="0.3"/>
  <cols>
    <col min="1" max="1" width="1.6640625" customWidth="1"/>
    <col min="2" max="2" width="6.6640625" bestFit="1" customWidth="1"/>
    <col min="3" max="3" width="18.33203125" customWidth="1"/>
    <col min="4" max="4" width="60.6640625" customWidth="1"/>
    <col min="5" max="5" width="36.6640625" style="39" customWidth="1"/>
    <col min="6" max="6" width="14.6640625" style="37" customWidth="1"/>
    <col min="7" max="7" width="14.44140625" customWidth="1"/>
    <col min="8" max="8" width="14.6640625" customWidth="1"/>
    <col min="9" max="9" width="18" bestFit="1" customWidth="1"/>
    <col min="10" max="10" width="5.88671875" bestFit="1" customWidth="1"/>
    <col min="11" max="11" width="5.109375" bestFit="1" customWidth="1"/>
    <col min="12" max="12" width="5.88671875" style="39" customWidth="1"/>
    <col min="13" max="13" width="2.88671875" customWidth="1"/>
    <col min="14" max="14" width="20.33203125" customWidth="1"/>
    <col min="15" max="15" width="33.88671875" customWidth="1"/>
    <col min="16" max="16" width="48.33203125" customWidth="1"/>
  </cols>
  <sheetData>
    <row r="2" spans="2:14" x14ac:dyDescent="0.3">
      <c r="B2" s="108" t="s">
        <v>23</v>
      </c>
      <c r="C2" s="109"/>
      <c r="D2" s="56">
        <f>inleiding!C5</f>
        <v>0</v>
      </c>
    </row>
    <row r="3" spans="2:14" x14ac:dyDescent="0.3">
      <c r="B3" s="110" t="s">
        <v>3</v>
      </c>
      <c r="C3" s="111"/>
      <c r="D3" s="57">
        <f>inleiding!C6</f>
        <v>0</v>
      </c>
      <c r="I3" s="61" t="s">
        <v>24</v>
      </c>
      <c r="J3" s="64">
        <f>J6+J7+J8+J9</f>
        <v>0</v>
      </c>
      <c r="K3" s="62">
        <f>inleiding!D14</f>
        <v>15</v>
      </c>
      <c r="L3" s="66">
        <f>J3/K3</f>
        <v>0</v>
      </c>
    </row>
    <row r="4" spans="2:14" x14ac:dyDescent="0.3">
      <c r="I4" s="37"/>
      <c r="J4" s="43"/>
      <c r="L4"/>
    </row>
    <row r="5" spans="2:14" s="6" customFormat="1" x14ac:dyDescent="0.3">
      <c r="B5" s="6" t="s">
        <v>25</v>
      </c>
      <c r="C5" s="6" t="s">
        <v>26</v>
      </c>
      <c r="D5" s="6" t="s">
        <v>27</v>
      </c>
      <c r="E5" s="42" t="s">
        <v>28</v>
      </c>
      <c r="F5" s="38" t="s">
        <v>29</v>
      </c>
      <c r="G5" s="38" t="s">
        <v>30</v>
      </c>
      <c r="H5" s="38" t="s">
        <v>31</v>
      </c>
      <c r="I5" s="38" t="s">
        <v>32</v>
      </c>
      <c r="J5" s="6" t="s">
        <v>33</v>
      </c>
      <c r="K5" s="6" t="s">
        <v>34</v>
      </c>
      <c r="N5" s="42" t="s">
        <v>35</v>
      </c>
    </row>
    <row r="6" spans="2:14" s="46" customFormat="1" ht="28.8" x14ac:dyDescent="0.3">
      <c r="B6" s="45" t="s">
        <v>74</v>
      </c>
      <c r="C6" s="58" t="s">
        <v>75</v>
      </c>
      <c r="D6" s="58" t="s">
        <v>76</v>
      </c>
      <c r="E6" s="58" t="s">
        <v>77</v>
      </c>
      <c r="F6" s="59" t="s">
        <v>40</v>
      </c>
      <c r="G6" s="59" t="s">
        <v>40</v>
      </c>
      <c r="H6" s="60"/>
      <c r="I6" s="59"/>
      <c r="J6" s="63"/>
      <c r="K6" s="46">
        <v>5</v>
      </c>
      <c r="M6" s="65"/>
      <c r="N6" s="45" t="s">
        <v>78</v>
      </c>
    </row>
    <row r="7" spans="2:14" s="46" customFormat="1" ht="28.8" x14ac:dyDescent="0.3">
      <c r="B7" s="45" t="s">
        <v>79</v>
      </c>
      <c r="C7" s="58" t="s">
        <v>80</v>
      </c>
      <c r="D7" s="58" t="s">
        <v>81</v>
      </c>
      <c r="E7" s="58" t="s">
        <v>82</v>
      </c>
      <c r="F7" s="59" t="s">
        <v>40</v>
      </c>
      <c r="G7" s="59" t="s">
        <v>40</v>
      </c>
      <c r="H7" s="60"/>
      <c r="I7" s="59"/>
      <c r="J7" s="63"/>
      <c r="K7" s="46">
        <v>7</v>
      </c>
      <c r="M7" s="65"/>
      <c r="N7" s="45"/>
    </row>
    <row r="8" spans="2:14" s="46" customFormat="1" ht="28.8" x14ac:dyDescent="0.3">
      <c r="B8" s="45" t="s">
        <v>83</v>
      </c>
      <c r="C8" s="45" t="s">
        <v>84</v>
      </c>
      <c r="D8" s="58" t="s">
        <v>85</v>
      </c>
      <c r="E8" s="58" t="s">
        <v>86</v>
      </c>
      <c r="F8" s="59" t="s">
        <v>40</v>
      </c>
      <c r="G8" s="59" t="s">
        <v>40</v>
      </c>
      <c r="H8" s="60"/>
      <c r="I8" s="59"/>
      <c r="J8" s="63"/>
      <c r="K8" s="46">
        <v>2</v>
      </c>
      <c r="M8" s="65"/>
      <c r="N8" s="45"/>
    </row>
    <row r="9" spans="2:14" s="46" customFormat="1" ht="57.6" x14ac:dyDescent="0.3">
      <c r="B9" s="45" t="s">
        <v>87</v>
      </c>
      <c r="C9" s="45" t="s">
        <v>88</v>
      </c>
      <c r="D9" s="58" t="s">
        <v>89</v>
      </c>
      <c r="E9" s="58" t="s">
        <v>90</v>
      </c>
      <c r="F9" s="59" t="s">
        <v>40</v>
      </c>
      <c r="G9" s="59" t="s">
        <v>40</v>
      </c>
      <c r="H9" s="60"/>
      <c r="I9" s="59"/>
      <c r="J9" s="63"/>
      <c r="K9" s="46">
        <v>1</v>
      </c>
      <c r="M9" s="65"/>
      <c r="N9" s="46" t="s">
        <v>91</v>
      </c>
    </row>
    <row r="12" spans="2:14" x14ac:dyDescent="0.3">
      <c r="D12" s="3"/>
    </row>
    <row r="17" spans="4:12" x14ac:dyDescent="0.3">
      <c r="D17" s="46"/>
    </row>
    <row r="21" spans="4:12" x14ac:dyDescent="0.3">
      <c r="E21"/>
      <c r="F21" s="44"/>
      <c r="L21"/>
    </row>
    <row r="22" spans="4:12" x14ac:dyDescent="0.3">
      <c r="E22"/>
      <c r="F22" s="44"/>
      <c r="L22"/>
    </row>
    <row r="23" spans="4:12" x14ac:dyDescent="0.3">
      <c r="E23"/>
      <c r="F23" s="44"/>
      <c r="L23"/>
    </row>
  </sheetData>
  <mergeCells count="2">
    <mergeCell ref="B2:C2"/>
    <mergeCell ref="B3:C3"/>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26" id="{0FF9FE64-946C-44C5-9024-2A36CB708663}">
            <xm:f>$F6 = lijsten!$B$9</xm:f>
            <x14:dxf>
              <fill>
                <patternFill>
                  <bgColor theme="8" tint="0.79998168889431442"/>
                </patternFill>
              </fill>
            </x14:dxf>
          </x14:cfRule>
          <x14:cfRule type="expression" priority="127" id="{5C1ED2B6-DE4C-44B8-87B9-C44CC54E87D0}">
            <xm:f>$F6=lijsten!$B$8</xm:f>
            <x14:dxf>
              <fill>
                <patternFill>
                  <bgColor theme="7" tint="0.59996337778862885"/>
                </patternFill>
              </fill>
            </x14:dxf>
          </x14:cfRule>
          <x14:cfRule type="expression" priority="128" id="{CB04A3D2-754B-47A1-89B4-5CD9D63E00FA}">
            <xm:f>$F6=lijsten!$B$7</xm:f>
            <x14:dxf>
              <fill>
                <patternFill>
                  <bgColor theme="7" tint="0.39994506668294322"/>
                </patternFill>
              </fill>
            </x14:dxf>
          </x14:cfRule>
          <x14:cfRule type="expression" priority="129" id="{2C77D441-26F6-4E15-9E99-FC9AD4507AB3}">
            <xm:f>$F6=lijsten!$B$6</xm:f>
            <x14:dxf>
              <fill>
                <patternFill>
                  <bgColor theme="5" tint="0.59996337778862885"/>
                </patternFill>
              </fill>
            </x14:dxf>
          </x14:cfRule>
          <x14:cfRule type="expression" priority="130" id="{2895C82D-8F21-404A-ADA2-84D9FC7F5468}">
            <xm:f>$F6=lijsten!$B$5</xm:f>
            <x14:dxf>
              <fill>
                <patternFill>
                  <bgColor theme="5" tint="0.39994506668294322"/>
                </patternFill>
              </fill>
            </x14:dxf>
          </x14:cfRule>
          <xm:sqref>I6 Q6:XFD9 A7:D7 H7:J7 L6:O8 L9:N9</xm:sqref>
        </x14:conditionalFormatting>
        <x14:conditionalFormatting xmlns:xm="http://schemas.microsoft.com/office/excel/2006/main">
          <x14:cfRule type="expression" priority="136" id="{FCF71803-4C62-4A72-A2C0-EDC344BB2487}">
            <xm:f>$F6 = lijsten!$B$9</xm:f>
            <x14:dxf>
              <fill>
                <patternFill>
                  <bgColor theme="8" tint="0.79998168889431442"/>
                </patternFill>
              </fill>
            </x14:dxf>
          </x14:cfRule>
          <x14:cfRule type="expression" priority="137" id="{65054225-8AF2-41D0-BDDB-C1058EC30F90}">
            <xm:f>$F6=lijsten!$B$8</xm:f>
            <x14:dxf>
              <fill>
                <patternFill>
                  <bgColor theme="7" tint="0.59996337778862885"/>
                </patternFill>
              </fill>
            </x14:dxf>
          </x14:cfRule>
          <x14:cfRule type="expression" priority="138" id="{C0656E3A-CFDD-4078-9897-4B9D067C45BD}">
            <xm:f>$F6=lijsten!$B$7</xm:f>
            <x14:dxf>
              <fill>
                <patternFill>
                  <bgColor theme="7" tint="0.39994506668294322"/>
                </patternFill>
              </fill>
            </x14:dxf>
          </x14:cfRule>
          <x14:cfRule type="expression" priority="139" id="{1880B1C0-29D1-4BB0-8F47-4982FC04931A}">
            <xm:f>$F6=lijsten!$B$6</xm:f>
            <x14:dxf>
              <fill>
                <patternFill>
                  <bgColor theme="5" tint="0.59996337778862885"/>
                </patternFill>
              </fill>
            </x14:dxf>
          </x14:cfRule>
          <x14:cfRule type="expression" priority="140" id="{A2F1B39C-382F-4861-A483-92F57E8A4577}">
            <xm:f>$F6=lijsten!$B$5</xm:f>
            <x14:dxf>
              <fill>
                <patternFill>
                  <bgColor theme="5" tint="0.39994506668294322"/>
                </patternFill>
              </fill>
            </x14:dxf>
          </x14:cfRule>
          <xm:sqref>A6:E6</xm:sqref>
        </x14:conditionalFormatting>
        <x14:conditionalFormatting xmlns:xm="http://schemas.microsoft.com/office/excel/2006/main">
          <x14:cfRule type="expression" priority="131" id="{DF956F9B-4D14-4A40-BD16-D2C3C2875742}">
            <xm:f>$F6 = lijsten!$B$9</xm:f>
            <x14:dxf>
              <fill>
                <patternFill>
                  <bgColor theme="8" tint="0.79998168889431442"/>
                </patternFill>
              </fill>
            </x14:dxf>
          </x14:cfRule>
          <x14:cfRule type="expression" priority="132" id="{CE3A0D6A-E8CF-4362-A4CA-E3461D53E9F6}">
            <xm:f>$F6=lijsten!$B$8</xm:f>
            <x14:dxf>
              <fill>
                <patternFill>
                  <bgColor theme="7" tint="0.59996337778862885"/>
                </patternFill>
              </fill>
            </x14:dxf>
          </x14:cfRule>
          <x14:cfRule type="expression" priority="133" id="{1A14AEA2-CFD2-4B1B-955D-48E962DB34B0}">
            <xm:f>$F6=lijsten!$B$7</xm:f>
            <x14:dxf>
              <fill>
                <patternFill>
                  <bgColor theme="7" tint="0.39994506668294322"/>
                </patternFill>
              </fill>
            </x14:dxf>
          </x14:cfRule>
          <x14:cfRule type="expression" priority="134" id="{BA4FBBDC-0C50-4F7F-9A68-2110F2B8F641}">
            <xm:f>$F6=lijsten!$B$6</xm:f>
            <x14:dxf>
              <fill>
                <patternFill>
                  <bgColor theme="5" tint="0.59996337778862885"/>
                </patternFill>
              </fill>
            </x14:dxf>
          </x14:cfRule>
          <x14:cfRule type="expression" priority="135" id="{B255A3EC-EF73-4F39-936F-FA6F463DFC71}">
            <xm:f>$F6=lijsten!$B$5</xm:f>
            <x14:dxf>
              <fill>
                <patternFill>
                  <bgColor theme="5" tint="0.39994506668294322"/>
                </patternFill>
              </fill>
            </x14:dxf>
          </x14:cfRule>
          <xm:sqref>F6</xm:sqref>
        </x14:conditionalFormatting>
        <x14:conditionalFormatting xmlns:xm="http://schemas.microsoft.com/office/excel/2006/main">
          <x14:cfRule type="expression" priority="121" id="{215AADDF-9FDB-4219-A0CC-A5361B6ADC91}">
            <xm:f>$F6 = lijsten!$B$9</xm:f>
            <x14:dxf>
              <fill>
                <patternFill>
                  <bgColor theme="8" tint="0.79998168889431442"/>
                </patternFill>
              </fill>
            </x14:dxf>
          </x14:cfRule>
          <x14:cfRule type="expression" priority="122" id="{1DA95E1F-6A84-44D9-9777-68C8A01D096F}">
            <xm:f>$F6=lijsten!$B$8</xm:f>
            <x14:dxf>
              <fill>
                <patternFill>
                  <bgColor theme="7" tint="0.59996337778862885"/>
                </patternFill>
              </fill>
            </x14:dxf>
          </x14:cfRule>
          <x14:cfRule type="expression" priority="123" id="{D172B9B3-2723-4177-A633-EC061280F0A8}">
            <xm:f>$F6=lijsten!$B$7</xm:f>
            <x14:dxf>
              <fill>
                <patternFill>
                  <bgColor theme="7" tint="0.39994506668294322"/>
                </patternFill>
              </fill>
            </x14:dxf>
          </x14:cfRule>
          <x14:cfRule type="expression" priority="124" id="{46C40804-2C47-4B28-A8B5-C3D9069BBF51}">
            <xm:f>$F6=lijsten!$B$6</xm:f>
            <x14:dxf>
              <fill>
                <patternFill>
                  <bgColor theme="5" tint="0.59996337778862885"/>
                </patternFill>
              </fill>
            </x14:dxf>
          </x14:cfRule>
          <x14:cfRule type="expression" priority="125" id="{4BCD2B56-4C8A-49F9-A5EE-C9C5044413E0}">
            <xm:f>$F6=lijsten!$B$5</xm:f>
            <x14:dxf>
              <fill>
                <patternFill>
                  <bgColor theme="5" tint="0.39994506668294322"/>
                </patternFill>
              </fill>
            </x14:dxf>
          </x14:cfRule>
          <xm:sqref>G6</xm:sqref>
        </x14:conditionalFormatting>
        <x14:conditionalFormatting xmlns:xm="http://schemas.microsoft.com/office/excel/2006/main">
          <x14:cfRule type="expression" priority="116" id="{96C23858-4D16-4E94-A9D9-C5D78339F6A9}">
            <xm:f>$F6 = lijsten!$B$9</xm:f>
            <x14:dxf>
              <fill>
                <patternFill>
                  <bgColor theme="8" tint="0.79998168889431442"/>
                </patternFill>
              </fill>
            </x14:dxf>
          </x14:cfRule>
          <x14:cfRule type="expression" priority="117" id="{07601D97-02D3-4E67-AD52-CDD1FB480B2F}">
            <xm:f>$F6=lijsten!$B$8</xm:f>
            <x14:dxf>
              <fill>
                <patternFill>
                  <bgColor theme="7" tint="0.59996337778862885"/>
                </patternFill>
              </fill>
            </x14:dxf>
          </x14:cfRule>
          <x14:cfRule type="expression" priority="118" id="{A44B5AE7-A8FF-48D9-9665-BBD02DCD0E54}">
            <xm:f>$F6=lijsten!$B$7</xm:f>
            <x14:dxf>
              <fill>
                <patternFill>
                  <bgColor theme="7" tint="0.39994506668294322"/>
                </patternFill>
              </fill>
            </x14:dxf>
          </x14:cfRule>
          <x14:cfRule type="expression" priority="119" id="{D659BA8F-A410-4E6E-9D91-4E94042F8E79}">
            <xm:f>$F6=lijsten!$B$6</xm:f>
            <x14:dxf>
              <fill>
                <patternFill>
                  <bgColor theme="5" tint="0.59996337778862885"/>
                </patternFill>
              </fill>
            </x14:dxf>
          </x14:cfRule>
          <x14:cfRule type="expression" priority="120" id="{F2250A53-2238-40DF-A918-F7E203660C1A}">
            <xm:f>$F6=lijsten!$B$5</xm:f>
            <x14:dxf>
              <fill>
                <patternFill>
                  <bgColor theme="5" tint="0.39994506668294322"/>
                </patternFill>
              </fill>
            </x14:dxf>
          </x14:cfRule>
          <xm:sqref>H6</xm:sqref>
        </x14:conditionalFormatting>
        <x14:conditionalFormatting xmlns:xm="http://schemas.microsoft.com/office/excel/2006/main">
          <x14:cfRule type="expression" priority="111" id="{7901B459-2FFB-477C-AEC9-A4225CA4D57C}">
            <xm:f>$F6 = lijsten!$B$9</xm:f>
            <x14:dxf>
              <fill>
                <patternFill>
                  <bgColor theme="8" tint="0.79998168889431442"/>
                </patternFill>
              </fill>
            </x14:dxf>
          </x14:cfRule>
          <x14:cfRule type="expression" priority="112" id="{445FB3F2-C90E-48E1-BF06-81B070B6A196}">
            <xm:f>$F6=lijsten!$B$8</xm:f>
            <x14:dxf>
              <fill>
                <patternFill>
                  <bgColor theme="7" tint="0.59996337778862885"/>
                </patternFill>
              </fill>
            </x14:dxf>
          </x14:cfRule>
          <x14:cfRule type="expression" priority="113" id="{54E0B113-0CEA-4080-9172-B3DCF605C39F}">
            <xm:f>$F6=lijsten!$B$7</xm:f>
            <x14:dxf>
              <fill>
                <patternFill>
                  <bgColor theme="7" tint="0.39994506668294322"/>
                </patternFill>
              </fill>
            </x14:dxf>
          </x14:cfRule>
          <x14:cfRule type="expression" priority="114" id="{38EEB340-8F01-4C69-880B-70C7AE26A6B4}">
            <xm:f>$F6=lijsten!$B$6</xm:f>
            <x14:dxf>
              <fill>
                <patternFill>
                  <bgColor theme="5" tint="0.59996337778862885"/>
                </patternFill>
              </fill>
            </x14:dxf>
          </x14:cfRule>
          <x14:cfRule type="expression" priority="115" id="{8553FA0B-90F5-4E16-A4D0-A8B4864F81CE}">
            <xm:f>$F6=lijsten!$B$5</xm:f>
            <x14:dxf>
              <fill>
                <patternFill>
                  <bgColor theme="5" tint="0.39994506668294322"/>
                </patternFill>
              </fill>
            </x14:dxf>
          </x14:cfRule>
          <xm:sqref>J6</xm:sqref>
        </x14:conditionalFormatting>
        <x14:conditionalFormatting xmlns:xm="http://schemas.microsoft.com/office/excel/2006/main">
          <x14:cfRule type="expression" priority="66" id="{A7D71C4D-57CF-4BBE-A391-D408806634EA}">
            <xm:f>$F8 = lijsten!$B$9</xm:f>
            <x14:dxf>
              <fill>
                <patternFill>
                  <bgColor theme="8" tint="0.79998168889431442"/>
                </patternFill>
              </fill>
            </x14:dxf>
          </x14:cfRule>
          <x14:cfRule type="expression" priority="67" id="{80D5AE6D-705F-4222-9649-8B20F34734E0}">
            <xm:f>$F8=lijsten!$B$8</xm:f>
            <x14:dxf>
              <fill>
                <patternFill>
                  <bgColor theme="7" tint="0.59996337778862885"/>
                </patternFill>
              </fill>
            </x14:dxf>
          </x14:cfRule>
          <x14:cfRule type="expression" priority="68" id="{987589EF-314D-4839-BB79-728C114591BE}">
            <xm:f>$F8=lijsten!$B$7</xm:f>
            <x14:dxf>
              <fill>
                <patternFill>
                  <bgColor theme="7" tint="0.39994506668294322"/>
                </patternFill>
              </fill>
            </x14:dxf>
          </x14:cfRule>
          <x14:cfRule type="expression" priority="69" id="{9B0DEDE1-FB3A-4359-AD6E-4A1053EB763E}">
            <xm:f>$F8=lijsten!$B$6</xm:f>
            <x14:dxf>
              <fill>
                <patternFill>
                  <bgColor theme="5" tint="0.59996337778862885"/>
                </patternFill>
              </fill>
            </x14:dxf>
          </x14:cfRule>
          <x14:cfRule type="expression" priority="70" id="{1E495003-5B2A-4E2C-9B03-020852C5DF5F}">
            <xm:f>$F8=lijsten!$B$5</xm:f>
            <x14:dxf>
              <fill>
                <patternFill>
                  <bgColor theme="5" tint="0.39994506668294322"/>
                </patternFill>
              </fill>
            </x14:dxf>
          </x14:cfRule>
          <xm:sqref>I8</xm:sqref>
        </x14:conditionalFormatting>
        <x14:conditionalFormatting xmlns:xm="http://schemas.microsoft.com/office/excel/2006/main">
          <x14:cfRule type="expression" priority="76" id="{F3EDBA06-0C5D-45FF-B567-61BD3F6C54FA}">
            <xm:f>$F8 = lijsten!$B$9</xm:f>
            <x14:dxf>
              <fill>
                <patternFill>
                  <bgColor theme="8" tint="0.79998168889431442"/>
                </patternFill>
              </fill>
            </x14:dxf>
          </x14:cfRule>
          <x14:cfRule type="expression" priority="77" id="{35004CE7-DA26-42F7-8E10-555F74DD438E}">
            <xm:f>$F8=lijsten!$B$8</xm:f>
            <x14:dxf>
              <fill>
                <patternFill>
                  <bgColor theme="7" tint="0.59996337778862885"/>
                </patternFill>
              </fill>
            </x14:dxf>
          </x14:cfRule>
          <x14:cfRule type="expression" priority="78" id="{D8D40A24-1B92-4922-924D-AAFDB9D4386B}">
            <xm:f>$F8=lijsten!$B$7</xm:f>
            <x14:dxf>
              <fill>
                <patternFill>
                  <bgColor theme="7" tint="0.39994506668294322"/>
                </patternFill>
              </fill>
            </x14:dxf>
          </x14:cfRule>
          <x14:cfRule type="expression" priority="79" id="{C1EBD944-3984-4539-BB6A-1CABD83B444D}">
            <xm:f>$F8=lijsten!$B$6</xm:f>
            <x14:dxf>
              <fill>
                <patternFill>
                  <bgColor theme="5" tint="0.59996337778862885"/>
                </patternFill>
              </fill>
            </x14:dxf>
          </x14:cfRule>
          <x14:cfRule type="expression" priority="80" id="{F78611B0-EA92-4D6C-8B8B-028166B47676}">
            <xm:f>$F8=lijsten!$B$5</xm:f>
            <x14:dxf>
              <fill>
                <patternFill>
                  <bgColor theme="5" tint="0.39994506668294322"/>
                </patternFill>
              </fill>
            </x14:dxf>
          </x14:cfRule>
          <xm:sqref>A8:E8</xm:sqref>
        </x14:conditionalFormatting>
        <x14:conditionalFormatting xmlns:xm="http://schemas.microsoft.com/office/excel/2006/main">
          <x14:cfRule type="expression" priority="71" id="{958142F0-FBD5-4E2C-AC80-A63B91BC7ABC}">
            <xm:f>$F8 = lijsten!$B$9</xm:f>
            <x14:dxf>
              <fill>
                <patternFill>
                  <bgColor theme="8" tint="0.79998168889431442"/>
                </patternFill>
              </fill>
            </x14:dxf>
          </x14:cfRule>
          <x14:cfRule type="expression" priority="72" id="{20254A52-A178-4971-9540-39E82AA7F54E}">
            <xm:f>$F8=lijsten!$B$8</xm:f>
            <x14:dxf>
              <fill>
                <patternFill>
                  <bgColor theme="7" tint="0.59996337778862885"/>
                </patternFill>
              </fill>
            </x14:dxf>
          </x14:cfRule>
          <x14:cfRule type="expression" priority="73" id="{9A37A543-775D-4305-AC2D-3D028996C844}">
            <xm:f>$F8=lijsten!$B$7</xm:f>
            <x14:dxf>
              <fill>
                <patternFill>
                  <bgColor theme="7" tint="0.39994506668294322"/>
                </patternFill>
              </fill>
            </x14:dxf>
          </x14:cfRule>
          <x14:cfRule type="expression" priority="74" id="{338E7A30-9A25-420C-B2EF-13E3BA582BB3}">
            <xm:f>$F8=lijsten!$B$6</xm:f>
            <x14:dxf>
              <fill>
                <patternFill>
                  <bgColor theme="5" tint="0.59996337778862885"/>
                </patternFill>
              </fill>
            </x14:dxf>
          </x14:cfRule>
          <x14:cfRule type="expression" priority="75" id="{F3B67F6A-B27D-483C-826B-06E9347B0E53}">
            <xm:f>$F8=lijsten!$B$5</xm:f>
            <x14:dxf>
              <fill>
                <patternFill>
                  <bgColor theme="5" tint="0.39994506668294322"/>
                </patternFill>
              </fill>
            </x14:dxf>
          </x14:cfRule>
          <xm:sqref>F8</xm:sqref>
        </x14:conditionalFormatting>
        <x14:conditionalFormatting xmlns:xm="http://schemas.microsoft.com/office/excel/2006/main">
          <x14:cfRule type="expression" priority="61" id="{E98338B9-3BC9-495F-91D5-B96B0000E3E6}">
            <xm:f>$F8 = lijsten!$B$9</xm:f>
            <x14:dxf>
              <fill>
                <patternFill>
                  <bgColor theme="8" tint="0.79998168889431442"/>
                </patternFill>
              </fill>
            </x14:dxf>
          </x14:cfRule>
          <x14:cfRule type="expression" priority="62" id="{1A95E495-FF1F-418C-8166-A6DBF89BEDDF}">
            <xm:f>$F8=lijsten!$B$8</xm:f>
            <x14:dxf>
              <fill>
                <patternFill>
                  <bgColor theme="7" tint="0.59996337778862885"/>
                </patternFill>
              </fill>
            </x14:dxf>
          </x14:cfRule>
          <x14:cfRule type="expression" priority="63" id="{758AA1F3-93CF-43D0-99DD-417E7DDB7750}">
            <xm:f>$F8=lijsten!$B$7</xm:f>
            <x14:dxf>
              <fill>
                <patternFill>
                  <bgColor theme="7" tint="0.39994506668294322"/>
                </patternFill>
              </fill>
            </x14:dxf>
          </x14:cfRule>
          <x14:cfRule type="expression" priority="64" id="{02A40E5A-D1BA-4C11-B8D9-7FEBB67A1731}">
            <xm:f>$F8=lijsten!$B$6</xm:f>
            <x14:dxf>
              <fill>
                <patternFill>
                  <bgColor theme="5" tint="0.59996337778862885"/>
                </patternFill>
              </fill>
            </x14:dxf>
          </x14:cfRule>
          <x14:cfRule type="expression" priority="65" id="{855C8F74-2344-4F54-9003-E29F4A4D607C}">
            <xm:f>$F8=lijsten!$B$5</xm:f>
            <x14:dxf>
              <fill>
                <patternFill>
                  <bgColor theme="5" tint="0.39994506668294322"/>
                </patternFill>
              </fill>
            </x14:dxf>
          </x14:cfRule>
          <xm:sqref>G8</xm:sqref>
        </x14:conditionalFormatting>
        <x14:conditionalFormatting xmlns:xm="http://schemas.microsoft.com/office/excel/2006/main">
          <x14:cfRule type="expression" priority="56" id="{8B6A2C29-F34E-45DF-831A-59CCBBCF1653}">
            <xm:f>$F8 = lijsten!$B$9</xm:f>
            <x14:dxf>
              <fill>
                <patternFill>
                  <bgColor theme="8" tint="0.79998168889431442"/>
                </patternFill>
              </fill>
            </x14:dxf>
          </x14:cfRule>
          <x14:cfRule type="expression" priority="57" id="{E4A49D35-2355-4C0C-9BD8-7BF0EF81873C}">
            <xm:f>$F8=lijsten!$B$8</xm:f>
            <x14:dxf>
              <fill>
                <patternFill>
                  <bgColor theme="7" tint="0.59996337778862885"/>
                </patternFill>
              </fill>
            </x14:dxf>
          </x14:cfRule>
          <x14:cfRule type="expression" priority="58" id="{A4B9D418-51CC-41E3-9390-A676B62F129F}">
            <xm:f>$F8=lijsten!$B$7</xm:f>
            <x14:dxf>
              <fill>
                <patternFill>
                  <bgColor theme="7" tint="0.39994506668294322"/>
                </patternFill>
              </fill>
            </x14:dxf>
          </x14:cfRule>
          <x14:cfRule type="expression" priority="59" id="{17C1A6AD-17C0-49FB-82D2-B6372D8518B3}">
            <xm:f>$F8=lijsten!$B$6</xm:f>
            <x14:dxf>
              <fill>
                <patternFill>
                  <bgColor theme="5" tint="0.59996337778862885"/>
                </patternFill>
              </fill>
            </x14:dxf>
          </x14:cfRule>
          <x14:cfRule type="expression" priority="60" id="{393A8FBF-D5C0-4CF8-A938-297095DD0CC5}">
            <xm:f>$F8=lijsten!$B$5</xm:f>
            <x14:dxf>
              <fill>
                <patternFill>
                  <bgColor theme="5" tint="0.39994506668294322"/>
                </patternFill>
              </fill>
            </x14:dxf>
          </x14:cfRule>
          <xm:sqref>H8</xm:sqref>
        </x14:conditionalFormatting>
        <x14:conditionalFormatting xmlns:xm="http://schemas.microsoft.com/office/excel/2006/main">
          <x14:cfRule type="expression" priority="51" id="{5C41CBAB-685D-49ED-AA14-5D51650BF8AA}">
            <xm:f>$F8 = lijsten!$B$9</xm:f>
            <x14:dxf>
              <fill>
                <patternFill>
                  <bgColor theme="8" tint="0.79998168889431442"/>
                </patternFill>
              </fill>
            </x14:dxf>
          </x14:cfRule>
          <x14:cfRule type="expression" priority="52" id="{4AFCD73E-5D19-48D0-A660-35351F1D8AC1}">
            <xm:f>$F8=lijsten!$B$8</xm:f>
            <x14:dxf>
              <fill>
                <patternFill>
                  <bgColor theme="7" tint="0.59996337778862885"/>
                </patternFill>
              </fill>
            </x14:dxf>
          </x14:cfRule>
          <x14:cfRule type="expression" priority="53" id="{544132A7-B9E2-4989-A416-B94BF8C3F81A}">
            <xm:f>$F8=lijsten!$B$7</xm:f>
            <x14:dxf>
              <fill>
                <patternFill>
                  <bgColor theme="7" tint="0.39994506668294322"/>
                </patternFill>
              </fill>
            </x14:dxf>
          </x14:cfRule>
          <x14:cfRule type="expression" priority="54" id="{AB4B1F2B-504D-46E0-B608-16852DE31A3E}">
            <xm:f>$F8=lijsten!$B$6</xm:f>
            <x14:dxf>
              <fill>
                <patternFill>
                  <bgColor theme="5" tint="0.59996337778862885"/>
                </patternFill>
              </fill>
            </x14:dxf>
          </x14:cfRule>
          <x14:cfRule type="expression" priority="55" id="{10FFA6D4-E11D-410A-A5EA-735426717BB7}">
            <xm:f>$F8=lijsten!$B$5</xm:f>
            <x14:dxf>
              <fill>
                <patternFill>
                  <bgColor theme="5" tint="0.39994506668294322"/>
                </patternFill>
              </fill>
            </x14:dxf>
          </x14:cfRule>
          <xm:sqref>J8</xm:sqref>
        </x14:conditionalFormatting>
        <x14:conditionalFormatting xmlns:xm="http://schemas.microsoft.com/office/excel/2006/main">
          <x14:cfRule type="expression" priority="36" id="{B8F32C91-6301-485F-A026-6AD0D0CBA89B}">
            <xm:f>$F9 = lijsten!$B$9</xm:f>
            <x14:dxf>
              <fill>
                <patternFill>
                  <bgColor theme="8" tint="0.79998168889431442"/>
                </patternFill>
              </fill>
            </x14:dxf>
          </x14:cfRule>
          <x14:cfRule type="expression" priority="37" id="{802AD2DE-FFD8-4D4E-B8B0-4D476553B122}">
            <xm:f>$F9=lijsten!$B$8</xm:f>
            <x14:dxf>
              <fill>
                <patternFill>
                  <bgColor theme="7" tint="0.59996337778862885"/>
                </patternFill>
              </fill>
            </x14:dxf>
          </x14:cfRule>
          <x14:cfRule type="expression" priority="38" id="{44871E47-8B7B-4DA8-8C76-497D7ADB7AAE}">
            <xm:f>$F9=lijsten!$B$7</xm:f>
            <x14:dxf>
              <fill>
                <patternFill>
                  <bgColor theme="7" tint="0.39994506668294322"/>
                </patternFill>
              </fill>
            </x14:dxf>
          </x14:cfRule>
          <x14:cfRule type="expression" priority="39" id="{01A0D074-0A11-4A89-ADFE-BCC4E19D7654}">
            <xm:f>$F9=lijsten!$B$6</xm:f>
            <x14:dxf>
              <fill>
                <patternFill>
                  <bgColor theme="5" tint="0.59996337778862885"/>
                </patternFill>
              </fill>
            </x14:dxf>
          </x14:cfRule>
          <x14:cfRule type="expression" priority="40" id="{D69E9005-5945-4499-B2D4-B26DD6B5BA82}">
            <xm:f>$F9=lijsten!$B$5</xm:f>
            <x14:dxf>
              <fill>
                <patternFill>
                  <bgColor theme="5" tint="0.39994506668294322"/>
                </patternFill>
              </fill>
            </x14:dxf>
          </x14:cfRule>
          <xm:sqref>I9</xm:sqref>
        </x14:conditionalFormatting>
        <x14:conditionalFormatting xmlns:xm="http://schemas.microsoft.com/office/excel/2006/main">
          <x14:cfRule type="expression" priority="46" id="{5BB21DF5-7A11-4A10-A48F-2AFF1DA9F0D6}">
            <xm:f>$F9 = lijsten!$B$9</xm:f>
            <x14:dxf>
              <fill>
                <patternFill>
                  <bgColor theme="8" tint="0.79998168889431442"/>
                </patternFill>
              </fill>
            </x14:dxf>
          </x14:cfRule>
          <x14:cfRule type="expression" priority="47" id="{66037C04-697B-4887-8E8F-0033FC60ADBC}">
            <xm:f>$F9=lijsten!$B$8</xm:f>
            <x14:dxf>
              <fill>
                <patternFill>
                  <bgColor theme="7" tint="0.59996337778862885"/>
                </patternFill>
              </fill>
            </x14:dxf>
          </x14:cfRule>
          <x14:cfRule type="expression" priority="48" id="{9DD92647-9551-40BF-A93F-C511F2544D11}">
            <xm:f>$F9=lijsten!$B$7</xm:f>
            <x14:dxf>
              <fill>
                <patternFill>
                  <bgColor theme="7" tint="0.39994506668294322"/>
                </patternFill>
              </fill>
            </x14:dxf>
          </x14:cfRule>
          <x14:cfRule type="expression" priority="49" id="{348093E0-8DFF-4ED0-BF78-E6040E95FBC6}">
            <xm:f>$F9=lijsten!$B$6</xm:f>
            <x14:dxf>
              <fill>
                <patternFill>
                  <bgColor theme="5" tint="0.59996337778862885"/>
                </patternFill>
              </fill>
            </x14:dxf>
          </x14:cfRule>
          <x14:cfRule type="expression" priority="50" id="{9AED5ABE-1DE1-4591-B275-54A302318CB6}">
            <xm:f>$F9=lijsten!$B$5</xm:f>
            <x14:dxf>
              <fill>
                <patternFill>
                  <bgColor theme="5" tint="0.39994506668294322"/>
                </patternFill>
              </fill>
            </x14:dxf>
          </x14:cfRule>
          <xm:sqref>A9:E9</xm:sqref>
        </x14:conditionalFormatting>
        <x14:conditionalFormatting xmlns:xm="http://schemas.microsoft.com/office/excel/2006/main">
          <x14:cfRule type="expression" priority="41" id="{D9F4BD5D-B571-4868-921E-7C9DD4CB9806}">
            <xm:f>$F9 = lijsten!$B$9</xm:f>
            <x14:dxf>
              <fill>
                <patternFill>
                  <bgColor theme="8" tint="0.79998168889431442"/>
                </patternFill>
              </fill>
            </x14:dxf>
          </x14:cfRule>
          <x14:cfRule type="expression" priority="42" id="{76C7234E-8D5E-4A01-BFF2-4350EAF09B12}">
            <xm:f>$F9=lijsten!$B$8</xm:f>
            <x14:dxf>
              <fill>
                <patternFill>
                  <bgColor theme="7" tint="0.59996337778862885"/>
                </patternFill>
              </fill>
            </x14:dxf>
          </x14:cfRule>
          <x14:cfRule type="expression" priority="43" id="{DBD5BE75-6A15-4D0E-A7F3-0DE54DD75E07}">
            <xm:f>$F9=lijsten!$B$7</xm:f>
            <x14:dxf>
              <fill>
                <patternFill>
                  <bgColor theme="7" tint="0.39994506668294322"/>
                </patternFill>
              </fill>
            </x14:dxf>
          </x14:cfRule>
          <x14:cfRule type="expression" priority="44" id="{3BC6E3EC-F9A2-4351-84C0-B60606C9BA54}">
            <xm:f>$F9=lijsten!$B$6</xm:f>
            <x14:dxf>
              <fill>
                <patternFill>
                  <bgColor theme="5" tint="0.59996337778862885"/>
                </patternFill>
              </fill>
            </x14:dxf>
          </x14:cfRule>
          <x14:cfRule type="expression" priority="45" id="{B3C86ABF-CD51-4895-8879-ADC8A5DA0A2F}">
            <xm:f>$F9=lijsten!$B$5</xm:f>
            <x14:dxf>
              <fill>
                <patternFill>
                  <bgColor theme="5" tint="0.39994506668294322"/>
                </patternFill>
              </fill>
            </x14:dxf>
          </x14:cfRule>
          <xm:sqref>F9</xm:sqref>
        </x14:conditionalFormatting>
        <x14:conditionalFormatting xmlns:xm="http://schemas.microsoft.com/office/excel/2006/main">
          <x14:cfRule type="expression" priority="31" id="{219EB22A-4523-4AC2-8D18-5962BEFD9713}">
            <xm:f>$F9 = lijsten!$B$9</xm:f>
            <x14:dxf>
              <fill>
                <patternFill>
                  <bgColor theme="8" tint="0.79998168889431442"/>
                </patternFill>
              </fill>
            </x14:dxf>
          </x14:cfRule>
          <x14:cfRule type="expression" priority="32" id="{6A61458C-5842-4BB1-99DF-8622BC1C440B}">
            <xm:f>$F9=lijsten!$B$8</xm:f>
            <x14:dxf>
              <fill>
                <patternFill>
                  <bgColor theme="7" tint="0.59996337778862885"/>
                </patternFill>
              </fill>
            </x14:dxf>
          </x14:cfRule>
          <x14:cfRule type="expression" priority="33" id="{047C57CA-F58F-41C2-9618-A27273088CC8}">
            <xm:f>$F9=lijsten!$B$7</xm:f>
            <x14:dxf>
              <fill>
                <patternFill>
                  <bgColor theme="7" tint="0.39994506668294322"/>
                </patternFill>
              </fill>
            </x14:dxf>
          </x14:cfRule>
          <x14:cfRule type="expression" priority="34" id="{185E7D59-640F-47B1-A276-F83CBDD8CA02}">
            <xm:f>$F9=lijsten!$B$6</xm:f>
            <x14:dxf>
              <fill>
                <patternFill>
                  <bgColor theme="5" tint="0.59996337778862885"/>
                </patternFill>
              </fill>
            </x14:dxf>
          </x14:cfRule>
          <x14:cfRule type="expression" priority="35" id="{9E205779-D17A-45CF-A056-74E155D8A218}">
            <xm:f>$F9=lijsten!$B$5</xm:f>
            <x14:dxf>
              <fill>
                <patternFill>
                  <bgColor theme="5" tint="0.39994506668294322"/>
                </patternFill>
              </fill>
            </x14:dxf>
          </x14:cfRule>
          <xm:sqref>G9</xm:sqref>
        </x14:conditionalFormatting>
        <x14:conditionalFormatting xmlns:xm="http://schemas.microsoft.com/office/excel/2006/main">
          <x14:cfRule type="expression" priority="26" id="{B60FFA78-7628-4BD3-A12C-6CDF8803B0D9}">
            <xm:f>$F9 = lijsten!$B$9</xm:f>
            <x14:dxf>
              <fill>
                <patternFill>
                  <bgColor theme="8" tint="0.79998168889431442"/>
                </patternFill>
              </fill>
            </x14:dxf>
          </x14:cfRule>
          <x14:cfRule type="expression" priority="27" id="{36F5C90C-C2FB-4025-A371-D2F8D5801BC8}">
            <xm:f>$F9=lijsten!$B$8</xm:f>
            <x14:dxf>
              <fill>
                <patternFill>
                  <bgColor theme="7" tint="0.59996337778862885"/>
                </patternFill>
              </fill>
            </x14:dxf>
          </x14:cfRule>
          <x14:cfRule type="expression" priority="28" id="{CAB55F17-4ACE-4BCE-809B-3B9BFADAB5D6}">
            <xm:f>$F9=lijsten!$B$7</xm:f>
            <x14:dxf>
              <fill>
                <patternFill>
                  <bgColor theme="7" tint="0.39994506668294322"/>
                </patternFill>
              </fill>
            </x14:dxf>
          </x14:cfRule>
          <x14:cfRule type="expression" priority="29" id="{041CAEB3-5C36-4882-A2F7-A0C18F509BB5}">
            <xm:f>$F9=lijsten!$B$6</xm:f>
            <x14:dxf>
              <fill>
                <patternFill>
                  <bgColor theme="5" tint="0.59996337778862885"/>
                </patternFill>
              </fill>
            </x14:dxf>
          </x14:cfRule>
          <x14:cfRule type="expression" priority="30" id="{CF4BDACC-E7CF-42F6-8695-82F60AB72499}">
            <xm:f>$F9=lijsten!$B$5</xm:f>
            <x14:dxf>
              <fill>
                <patternFill>
                  <bgColor theme="5" tint="0.39994506668294322"/>
                </patternFill>
              </fill>
            </x14:dxf>
          </x14:cfRule>
          <xm:sqref>H9</xm:sqref>
        </x14:conditionalFormatting>
        <x14:conditionalFormatting xmlns:xm="http://schemas.microsoft.com/office/excel/2006/main">
          <x14:cfRule type="expression" priority="21" id="{D39B3EBD-9A81-4281-905C-EE4EA2688294}">
            <xm:f>$F9 = lijsten!$B$9</xm:f>
            <x14:dxf>
              <fill>
                <patternFill>
                  <bgColor theme="8" tint="0.79998168889431442"/>
                </patternFill>
              </fill>
            </x14:dxf>
          </x14:cfRule>
          <x14:cfRule type="expression" priority="22" id="{61191968-5D99-4E5C-BF5A-0224D0D936B7}">
            <xm:f>$F9=lijsten!$B$8</xm:f>
            <x14:dxf>
              <fill>
                <patternFill>
                  <bgColor theme="7" tint="0.59996337778862885"/>
                </patternFill>
              </fill>
            </x14:dxf>
          </x14:cfRule>
          <x14:cfRule type="expression" priority="23" id="{1AE5D62B-46EA-4183-90B7-82114580ED2D}">
            <xm:f>$F9=lijsten!$B$7</xm:f>
            <x14:dxf>
              <fill>
                <patternFill>
                  <bgColor theme="7" tint="0.39994506668294322"/>
                </patternFill>
              </fill>
            </x14:dxf>
          </x14:cfRule>
          <x14:cfRule type="expression" priority="24" id="{C8E4F0DD-162F-4D92-A646-DAA9F192160D}">
            <xm:f>$F9=lijsten!$B$6</xm:f>
            <x14:dxf>
              <fill>
                <patternFill>
                  <bgColor theme="5" tint="0.59996337778862885"/>
                </patternFill>
              </fill>
            </x14:dxf>
          </x14:cfRule>
          <x14:cfRule type="expression" priority="25" id="{19319974-F217-420F-8860-08DC7AAEEE10}">
            <xm:f>$F9=lijsten!$B$5</xm:f>
            <x14:dxf>
              <fill>
                <patternFill>
                  <bgColor theme="5" tint="0.39994506668294322"/>
                </patternFill>
              </fill>
            </x14:dxf>
          </x14:cfRule>
          <xm:sqref>J9</xm:sqref>
        </x14:conditionalFormatting>
        <x14:conditionalFormatting xmlns:xm="http://schemas.microsoft.com/office/excel/2006/main">
          <x14:cfRule type="expression" priority="11" id="{C4FD81B5-A364-4216-A8BE-243A4429D361}">
            <xm:f>$F7 = lijsten!$B$9</xm:f>
            <x14:dxf>
              <fill>
                <patternFill>
                  <bgColor theme="8" tint="0.79998168889431442"/>
                </patternFill>
              </fill>
            </x14:dxf>
          </x14:cfRule>
          <x14:cfRule type="expression" priority="12" id="{C9B89325-1282-463E-9B52-D58E4B5926EA}">
            <xm:f>$F7=lijsten!$B$8</xm:f>
            <x14:dxf>
              <fill>
                <patternFill>
                  <bgColor theme="7" tint="0.59996337778862885"/>
                </patternFill>
              </fill>
            </x14:dxf>
          </x14:cfRule>
          <x14:cfRule type="expression" priority="13" id="{7E49D8CC-360B-4F95-A640-7C570A2B8EE5}">
            <xm:f>$F7=lijsten!$B$7</xm:f>
            <x14:dxf>
              <fill>
                <patternFill>
                  <bgColor theme="7" tint="0.39994506668294322"/>
                </patternFill>
              </fill>
            </x14:dxf>
          </x14:cfRule>
          <x14:cfRule type="expression" priority="14" id="{B0AF8F3F-F2D3-4423-A6C2-D16B5C048212}">
            <xm:f>$F7=lijsten!$B$6</xm:f>
            <x14:dxf>
              <fill>
                <patternFill>
                  <bgColor theme="5" tint="0.59996337778862885"/>
                </patternFill>
              </fill>
            </x14:dxf>
          </x14:cfRule>
          <x14:cfRule type="expression" priority="15" id="{17245A92-F489-4ECB-B548-400BAB5E7A72}">
            <xm:f>$F7=lijsten!$B$5</xm:f>
            <x14:dxf>
              <fill>
                <patternFill>
                  <bgColor theme="5" tint="0.39994506668294322"/>
                </patternFill>
              </fill>
            </x14:dxf>
          </x14:cfRule>
          <xm:sqref>F7</xm:sqref>
        </x14:conditionalFormatting>
        <x14:conditionalFormatting xmlns:xm="http://schemas.microsoft.com/office/excel/2006/main">
          <x14:cfRule type="expression" priority="6" id="{026C8B8A-ADAC-48EA-83CC-0A88EF045B8E}">
            <xm:f>$F7 = lijsten!$B$9</xm:f>
            <x14:dxf>
              <fill>
                <patternFill>
                  <bgColor theme="8" tint="0.79998168889431442"/>
                </patternFill>
              </fill>
            </x14:dxf>
          </x14:cfRule>
          <x14:cfRule type="expression" priority="7" id="{4A270859-D240-4A2C-9D52-17A143C94FFB}">
            <xm:f>$F7=lijsten!$B$8</xm:f>
            <x14:dxf>
              <fill>
                <patternFill>
                  <bgColor theme="7" tint="0.59996337778862885"/>
                </patternFill>
              </fill>
            </x14:dxf>
          </x14:cfRule>
          <x14:cfRule type="expression" priority="8" id="{F6902CEC-50FF-421F-A487-CBEC7300E0C7}">
            <xm:f>$F7=lijsten!$B$7</xm:f>
            <x14:dxf>
              <fill>
                <patternFill>
                  <bgColor theme="7" tint="0.39994506668294322"/>
                </patternFill>
              </fill>
            </x14:dxf>
          </x14:cfRule>
          <x14:cfRule type="expression" priority="9" id="{D96344F5-E21E-42A5-A65A-FCCDB8C58F45}">
            <xm:f>$F7=lijsten!$B$6</xm:f>
            <x14:dxf>
              <fill>
                <patternFill>
                  <bgColor theme="5" tint="0.59996337778862885"/>
                </patternFill>
              </fill>
            </x14:dxf>
          </x14:cfRule>
          <x14:cfRule type="expression" priority="10" id="{0A39F69E-C17A-4720-8162-0BBA42F409D8}">
            <xm:f>$F7=lijsten!$B$5</xm:f>
            <x14:dxf>
              <fill>
                <patternFill>
                  <bgColor theme="5" tint="0.39994506668294322"/>
                </patternFill>
              </fill>
            </x14:dxf>
          </x14:cfRule>
          <xm:sqref>G7</xm:sqref>
        </x14:conditionalFormatting>
        <x14:conditionalFormatting xmlns:xm="http://schemas.microsoft.com/office/excel/2006/main">
          <x14:cfRule type="expression" priority="1" id="{68412E65-BF5F-4F5D-9457-88BD3ED38ABD}">
            <xm:f>$F7 = lijsten!$B$9</xm:f>
            <x14:dxf>
              <fill>
                <patternFill>
                  <bgColor theme="8" tint="0.79998168889431442"/>
                </patternFill>
              </fill>
            </x14:dxf>
          </x14:cfRule>
          <x14:cfRule type="expression" priority="2" id="{0EE2B232-FB26-497A-8B6B-F30792B72530}">
            <xm:f>$F7=lijsten!$B$8</xm:f>
            <x14:dxf>
              <fill>
                <patternFill>
                  <bgColor theme="7" tint="0.59996337778862885"/>
                </patternFill>
              </fill>
            </x14:dxf>
          </x14:cfRule>
          <x14:cfRule type="expression" priority="3" id="{5029DE99-4BF2-4084-918D-B4498A141140}">
            <xm:f>$F7=lijsten!$B$7</xm:f>
            <x14:dxf>
              <fill>
                <patternFill>
                  <bgColor theme="7" tint="0.39994506668294322"/>
                </patternFill>
              </fill>
            </x14:dxf>
          </x14:cfRule>
          <x14:cfRule type="expression" priority="4" id="{724E94C2-50AF-4ECC-8D0D-5BF0555C4497}">
            <xm:f>$F7=lijsten!$B$6</xm:f>
            <x14:dxf>
              <fill>
                <patternFill>
                  <bgColor theme="5" tint="0.59996337778862885"/>
                </patternFill>
              </fill>
            </x14:dxf>
          </x14:cfRule>
          <x14:cfRule type="expression" priority="5" id="{0FC733F5-E4CB-4EDD-A19A-BE61A8DFF58C}">
            <xm:f>$F7=lijsten!$B$5</xm:f>
            <x14:dxf>
              <fill>
                <patternFill>
                  <bgColor theme="5" tint="0.39994506668294322"/>
                </patternFill>
              </fill>
            </x14:dxf>
          </x14:cfRule>
          <xm:sqref>E7</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lijsten!$B$11:$B$14</xm:f>
          </x14:formula1>
          <xm:sqref>G6:G9</xm:sqref>
        </x14:dataValidation>
        <x14:dataValidation type="list" allowBlank="1" showInputMessage="1" showErrorMessage="1" xr:uid="{00000000-0002-0000-0300-000001000000}">
          <x14:formula1>
            <xm:f>lijsten!$B$4:$B$9</xm:f>
          </x14:formula1>
          <xm:sqref>F6:F9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O17"/>
  <sheetViews>
    <sheetView topLeftCell="D2" zoomScale="90" zoomScaleNormal="90" workbookViewId="0">
      <selection activeCell="O16" sqref="O16"/>
    </sheetView>
  </sheetViews>
  <sheetFormatPr defaultRowHeight="14.4" x14ac:dyDescent="0.3"/>
  <cols>
    <col min="1" max="1" width="1.6640625" customWidth="1"/>
    <col min="3" max="3" width="21.109375" bestFit="1" customWidth="1"/>
    <col min="4" max="4" width="60.6640625" style="2" customWidth="1"/>
    <col min="5" max="5" width="36.6640625" style="39" customWidth="1"/>
    <col min="6" max="6" width="14.6640625" style="37" customWidth="1"/>
    <col min="7" max="7" width="14.44140625" customWidth="1"/>
    <col min="8" max="8" width="14.6640625" customWidth="1"/>
    <col min="9" max="9" width="18" bestFit="1" customWidth="1"/>
    <col min="10" max="10" width="5.88671875" bestFit="1" customWidth="1"/>
    <col min="11" max="11" width="5.109375" bestFit="1" customWidth="1"/>
    <col min="12" max="12" width="5.6640625" style="39" customWidth="1"/>
    <col min="13" max="13" width="22.33203125" bestFit="1" customWidth="1"/>
    <col min="14" max="14" width="5.44140625" customWidth="1"/>
  </cols>
  <sheetData>
    <row r="2" spans="2:15" x14ac:dyDescent="0.3">
      <c r="B2" s="108" t="s">
        <v>23</v>
      </c>
      <c r="C2" s="109"/>
      <c r="D2" s="56">
        <f>inleiding!C5</f>
        <v>0</v>
      </c>
    </row>
    <row r="3" spans="2:15" x14ac:dyDescent="0.3">
      <c r="B3" s="110" t="s">
        <v>3</v>
      </c>
      <c r="C3" s="111"/>
      <c r="D3" s="57">
        <f>inleiding!C6</f>
        <v>0</v>
      </c>
      <c r="I3" s="61" t="s">
        <v>24</v>
      </c>
      <c r="J3" s="64">
        <f>J6+J7+J8+J9+J10+J11</f>
        <v>0</v>
      </c>
      <c r="K3" s="62">
        <f>inleiding!D15</f>
        <v>25</v>
      </c>
      <c r="L3" s="66">
        <f>J3/K3</f>
        <v>0</v>
      </c>
    </row>
    <row r="4" spans="2:15" x14ac:dyDescent="0.3">
      <c r="D4" s="40"/>
      <c r="I4" s="37"/>
      <c r="J4" s="43"/>
      <c r="L4"/>
    </row>
    <row r="5" spans="2:15" s="6" customFormat="1" x14ac:dyDescent="0.3">
      <c r="B5" s="6" t="s">
        <v>25</v>
      </c>
      <c r="C5" s="6" t="s">
        <v>26</v>
      </c>
      <c r="D5" s="6" t="s">
        <v>27</v>
      </c>
      <c r="E5" s="42" t="s">
        <v>28</v>
      </c>
      <c r="F5" s="38" t="s">
        <v>29</v>
      </c>
      <c r="G5" s="38" t="s">
        <v>30</v>
      </c>
      <c r="H5" s="38" t="s">
        <v>31</v>
      </c>
      <c r="I5" s="38" t="s">
        <v>32</v>
      </c>
      <c r="J5" s="6" t="s">
        <v>33</v>
      </c>
      <c r="K5" s="6" t="s">
        <v>34</v>
      </c>
      <c r="M5" s="67" t="s">
        <v>35</v>
      </c>
    </row>
    <row r="6" spans="2:15" s="46" customFormat="1" ht="43.2" x14ac:dyDescent="0.3">
      <c r="B6" s="45" t="s">
        <v>92</v>
      </c>
      <c r="C6" s="45" t="s">
        <v>93</v>
      </c>
      <c r="D6" s="58" t="s">
        <v>94</v>
      </c>
      <c r="E6" s="99" t="s">
        <v>95</v>
      </c>
      <c r="F6" s="59" t="s">
        <v>40</v>
      </c>
      <c r="G6" s="59" t="s">
        <v>40</v>
      </c>
      <c r="H6" s="60"/>
      <c r="I6" s="59"/>
      <c r="J6" s="63"/>
      <c r="K6" s="46">
        <v>10</v>
      </c>
      <c r="M6" s="45" t="s">
        <v>96</v>
      </c>
    </row>
    <row r="7" spans="2:15" s="46" customFormat="1" ht="43.2" x14ac:dyDescent="0.3">
      <c r="B7" s="45" t="s">
        <v>97</v>
      </c>
      <c r="C7" s="45" t="s">
        <v>98</v>
      </c>
      <c r="D7" s="58" t="s">
        <v>99</v>
      </c>
      <c r="E7" s="99" t="s">
        <v>95</v>
      </c>
      <c r="F7" s="59" t="s">
        <v>40</v>
      </c>
      <c r="G7" s="59" t="s">
        <v>40</v>
      </c>
      <c r="H7" s="60"/>
      <c r="I7" s="59"/>
      <c r="J7" s="63"/>
      <c r="K7" s="46">
        <v>4</v>
      </c>
      <c r="M7" s="45"/>
    </row>
    <row r="8" spans="2:15" s="46" customFormat="1" ht="57.6" x14ac:dyDescent="0.3">
      <c r="B8" s="45" t="s">
        <v>100</v>
      </c>
      <c r="C8" s="45" t="s">
        <v>101</v>
      </c>
      <c r="D8" s="58" t="s">
        <v>102</v>
      </c>
      <c r="E8" s="58" t="s">
        <v>103</v>
      </c>
      <c r="F8" s="59" t="s">
        <v>40</v>
      </c>
      <c r="G8" s="59" t="s">
        <v>40</v>
      </c>
      <c r="H8" s="60"/>
      <c r="I8" s="59"/>
      <c r="J8" s="63"/>
      <c r="K8" s="46">
        <v>3</v>
      </c>
      <c r="M8" s="45"/>
    </row>
    <row r="9" spans="2:15" s="46" customFormat="1" ht="43.2" x14ac:dyDescent="0.3">
      <c r="B9" s="45" t="s">
        <v>104</v>
      </c>
      <c r="C9" s="45" t="s">
        <v>105</v>
      </c>
      <c r="D9" s="58" t="s">
        <v>106</v>
      </c>
      <c r="E9" s="41" t="s">
        <v>107</v>
      </c>
      <c r="F9" s="59" t="s">
        <v>40</v>
      </c>
      <c r="G9" s="59" t="s">
        <v>40</v>
      </c>
      <c r="H9" s="60"/>
      <c r="I9" s="59"/>
      <c r="J9" s="63"/>
      <c r="K9" s="46">
        <v>2</v>
      </c>
      <c r="M9" s="45"/>
    </row>
    <row r="10" spans="2:15" s="46" customFormat="1" ht="61.95" customHeight="1" x14ac:dyDescent="0.3">
      <c r="B10" s="45" t="s">
        <v>108</v>
      </c>
      <c r="C10" s="45" t="s">
        <v>109</v>
      </c>
      <c r="D10" s="58" t="s">
        <v>110</v>
      </c>
      <c r="E10" s="58" t="s">
        <v>111</v>
      </c>
      <c r="F10" s="59" t="s">
        <v>40</v>
      </c>
      <c r="G10" s="59" t="s">
        <v>40</v>
      </c>
      <c r="H10" s="60"/>
      <c r="I10" s="59"/>
      <c r="J10" s="63"/>
      <c r="K10" s="46">
        <v>3</v>
      </c>
      <c r="M10" s="45"/>
    </row>
    <row r="11" spans="2:15" s="46" customFormat="1" ht="72" x14ac:dyDescent="0.3">
      <c r="B11" s="45" t="s">
        <v>112</v>
      </c>
      <c r="C11" s="45" t="s">
        <v>113</v>
      </c>
      <c r="D11" s="58" t="s">
        <v>114</v>
      </c>
      <c r="E11" s="99" t="s">
        <v>115</v>
      </c>
      <c r="F11" s="59" t="s">
        <v>40</v>
      </c>
      <c r="G11" s="59" t="s">
        <v>40</v>
      </c>
      <c r="H11" s="60"/>
      <c r="I11" s="59"/>
      <c r="J11" s="63"/>
      <c r="K11" s="46">
        <v>3</v>
      </c>
      <c r="M11" s="65"/>
      <c r="O11" s="45"/>
    </row>
    <row r="13" spans="2:15" x14ac:dyDescent="0.3">
      <c r="D13" s="36"/>
    </row>
    <row r="14" spans="2:15" x14ac:dyDescent="0.3">
      <c r="D14" s="40"/>
    </row>
    <row r="15" spans="2:15" x14ac:dyDescent="0.3">
      <c r="D15" s="40"/>
    </row>
    <row r="16" spans="2:15" x14ac:dyDescent="0.3">
      <c r="D16" s="40"/>
    </row>
    <row r="17" spans="4:4" x14ac:dyDescent="0.3">
      <c r="D17" s="40"/>
    </row>
  </sheetData>
  <mergeCells count="2">
    <mergeCell ref="B2:C2"/>
    <mergeCell ref="B3:C3"/>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66" id="{97E3C3FF-E60B-4255-AB78-96FD82834EA6}">
            <xm:f>$F6 = lijsten!$B$9</xm:f>
            <x14:dxf>
              <fill>
                <patternFill>
                  <bgColor theme="8" tint="0.79998168889431442"/>
                </patternFill>
              </fill>
            </x14:dxf>
          </x14:cfRule>
          <x14:cfRule type="expression" priority="167" id="{42A9A899-B14A-4C80-82D5-105E20FE0333}">
            <xm:f>$F6=lijsten!$B$8</xm:f>
            <x14:dxf>
              <fill>
                <patternFill>
                  <bgColor theme="7" tint="0.59996337778862885"/>
                </patternFill>
              </fill>
            </x14:dxf>
          </x14:cfRule>
          <x14:cfRule type="expression" priority="168" id="{E20E31B6-6084-4BA1-8B94-758E394731A6}">
            <xm:f>$F6=lijsten!$B$7</xm:f>
            <x14:dxf>
              <fill>
                <patternFill>
                  <bgColor theme="7" tint="0.39994506668294322"/>
                </patternFill>
              </fill>
            </x14:dxf>
          </x14:cfRule>
          <x14:cfRule type="expression" priority="169" id="{3D4A2837-BA4C-4915-9D87-CF39D17EAA18}">
            <xm:f>$F6=lijsten!$B$6</xm:f>
            <x14:dxf>
              <fill>
                <patternFill>
                  <bgColor theme="5" tint="0.59996337778862885"/>
                </patternFill>
              </fill>
            </x14:dxf>
          </x14:cfRule>
          <x14:cfRule type="expression" priority="170" id="{5E75F706-A854-4ED3-A014-944F4BB143DE}">
            <xm:f>$F6=lijsten!$B$5</xm:f>
            <x14:dxf>
              <fill>
                <patternFill>
                  <bgColor theme="5" tint="0.39994506668294322"/>
                </patternFill>
              </fill>
            </x14:dxf>
          </x14:cfRule>
          <xm:sqref>I6 L6:N10</xm:sqref>
        </x14:conditionalFormatting>
        <x14:conditionalFormatting xmlns:xm="http://schemas.microsoft.com/office/excel/2006/main">
          <x14:cfRule type="expression" priority="176" id="{9200310A-6D22-441D-A060-22F742491D4A}">
            <xm:f>$F6 = lijsten!$B$9</xm:f>
            <x14:dxf>
              <fill>
                <patternFill>
                  <bgColor theme="8" tint="0.79998168889431442"/>
                </patternFill>
              </fill>
            </x14:dxf>
          </x14:cfRule>
          <x14:cfRule type="expression" priority="177" id="{87B85392-985C-4DC5-A99B-9F7099A119A7}">
            <xm:f>$F6=lijsten!$B$8</xm:f>
            <x14:dxf>
              <fill>
                <patternFill>
                  <bgColor theme="7" tint="0.59996337778862885"/>
                </patternFill>
              </fill>
            </x14:dxf>
          </x14:cfRule>
          <x14:cfRule type="expression" priority="178" id="{97BC1FEF-7331-4F8F-B614-53205AB73F8C}">
            <xm:f>$F6=lijsten!$B$7</xm:f>
            <x14:dxf>
              <fill>
                <patternFill>
                  <bgColor theme="7" tint="0.39994506668294322"/>
                </patternFill>
              </fill>
            </x14:dxf>
          </x14:cfRule>
          <x14:cfRule type="expression" priority="179" id="{CCBCB3E7-28F5-4E78-9197-F04609565C2C}">
            <xm:f>$F6=lijsten!$B$6</xm:f>
            <x14:dxf>
              <fill>
                <patternFill>
                  <bgColor theme="5" tint="0.59996337778862885"/>
                </patternFill>
              </fill>
            </x14:dxf>
          </x14:cfRule>
          <x14:cfRule type="expression" priority="180" id="{F67B1E7B-5B00-4666-B337-49EC4BF21448}">
            <xm:f>$F6=lijsten!$B$5</xm:f>
            <x14:dxf>
              <fill>
                <patternFill>
                  <bgColor theme="5" tint="0.39994506668294322"/>
                </patternFill>
              </fill>
            </x14:dxf>
          </x14:cfRule>
          <xm:sqref>A6:D6 P6:XFD6</xm:sqref>
        </x14:conditionalFormatting>
        <x14:conditionalFormatting xmlns:xm="http://schemas.microsoft.com/office/excel/2006/main">
          <x14:cfRule type="expression" priority="171" id="{2B4FA4C2-BB12-4299-B2C3-AEC915DCD096}">
            <xm:f>$F6 = lijsten!$B$9</xm:f>
            <x14:dxf>
              <fill>
                <patternFill>
                  <bgColor theme="8" tint="0.79998168889431442"/>
                </patternFill>
              </fill>
            </x14:dxf>
          </x14:cfRule>
          <x14:cfRule type="expression" priority="172" id="{BCC9C3D3-73A6-4AE0-9666-3BA2FEE5C708}">
            <xm:f>$F6=lijsten!$B$8</xm:f>
            <x14:dxf>
              <fill>
                <patternFill>
                  <bgColor theme="7" tint="0.59996337778862885"/>
                </patternFill>
              </fill>
            </x14:dxf>
          </x14:cfRule>
          <x14:cfRule type="expression" priority="173" id="{2D20E46A-E89E-4925-9567-A178BD6A19AF}">
            <xm:f>$F6=lijsten!$B$7</xm:f>
            <x14:dxf>
              <fill>
                <patternFill>
                  <bgColor theme="7" tint="0.39994506668294322"/>
                </patternFill>
              </fill>
            </x14:dxf>
          </x14:cfRule>
          <x14:cfRule type="expression" priority="174" id="{C18302A8-4A88-4A01-A0D2-E2E1BD2EF56B}">
            <xm:f>$F6=lijsten!$B$6</xm:f>
            <x14:dxf>
              <fill>
                <patternFill>
                  <bgColor theme="5" tint="0.59996337778862885"/>
                </patternFill>
              </fill>
            </x14:dxf>
          </x14:cfRule>
          <x14:cfRule type="expression" priority="175" id="{F476BB22-062C-41D1-91C9-B4E3EF37A74C}">
            <xm:f>$F6=lijsten!$B$5</xm:f>
            <x14:dxf>
              <fill>
                <patternFill>
                  <bgColor theme="5" tint="0.39994506668294322"/>
                </patternFill>
              </fill>
            </x14:dxf>
          </x14:cfRule>
          <xm:sqref>F6</xm:sqref>
        </x14:conditionalFormatting>
        <x14:conditionalFormatting xmlns:xm="http://schemas.microsoft.com/office/excel/2006/main">
          <x14:cfRule type="expression" priority="161" id="{4CA3FBDC-EA2F-40E3-A513-1AD2A58C1E66}">
            <xm:f>$F6 = lijsten!$B$9</xm:f>
            <x14:dxf>
              <fill>
                <patternFill>
                  <bgColor theme="8" tint="0.79998168889431442"/>
                </patternFill>
              </fill>
            </x14:dxf>
          </x14:cfRule>
          <x14:cfRule type="expression" priority="162" id="{9EAC7061-B0EE-426E-A08D-2817749A32E0}">
            <xm:f>$F6=lijsten!$B$8</xm:f>
            <x14:dxf>
              <fill>
                <patternFill>
                  <bgColor theme="7" tint="0.59996337778862885"/>
                </patternFill>
              </fill>
            </x14:dxf>
          </x14:cfRule>
          <x14:cfRule type="expression" priority="163" id="{1052C182-CB32-4DD7-A698-71F65DADC0B6}">
            <xm:f>$F6=lijsten!$B$7</xm:f>
            <x14:dxf>
              <fill>
                <patternFill>
                  <bgColor theme="7" tint="0.39994506668294322"/>
                </patternFill>
              </fill>
            </x14:dxf>
          </x14:cfRule>
          <x14:cfRule type="expression" priority="164" id="{B9D91B0D-B4F2-47DF-964A-296D12051CC1}">
            <xm:f>$F6=lijsten!$B$6</xm:f>
            <x14:dxf>
              <fill>
                <patternFill>
                  <bgColor theme="5" tint="0.59996337778862885"/>
                </patternFill>
              </fill>
            </x14:dxf>
          </x14:cfRule>
          <x14:cfRule type="expression" priority="165" id="{DD98B22A-083F-4D75-A8FA-309F98999522}">
            <xm:f>$F6=lijsten!$B$5</xm:f>
            <x14:dxf>
              <fill>
                <patternFill>
                  <bgColor theme="5" tint="0.39994506668294322"/>
                </patternFill>
              </fill>
            </x14:dxf>
          </x14:cfRule>
          <xm:sqref>G6</xm:sqref>
        </x14:conditionalFormatting>
        <x14:conditionalFormatting xmlns:xm="http://schemas.microsoft.com/office/excel/2006/main">
          <x14:cfRule type="expression" priority="156" id="{D73FB4A8-A145-4AC8-B5CA-4EE773CDAA82}">
            <xm:f>$F6 = lijsten!$B$9</xm:f>
            <x14:dxf>
              <fill>
                <patternFill>
                  <bgColor theme="8" tint="0.79998168889431442"/>
                </patternFill>
              </fill>
            </x14:dxf>
          </x14:cfRule>
          <x14:cfRule type="expression" priority="157" id="{BA00B784-05F9-43D8-88D1-50397612BFC2}">
            <xm:f>$F6=lijsten!$B$8</xm:f>
            <x14:dxf>
              <fill>
                <patternFill>
                  <bgColor theme="7" tint="0.59996337778862885"/>
                </patternFill>
              </fill>
            </x14:dxf>
          </x14:cfRule>
          <x14:cfRule type="expression" priority="158" id="{58085D93-C5BE-4264-B4BF-CE89BFAF0207}">
            <xm:f>$F6=lijsten!$B$7</xm:f>
            <x14:dxf>
              <fill>
                <patternFill>
                  <bgColor theme="7" tint="0.39994506668294322"/>
                </patternFill>
              </fill>
            </x14:dxf>
          </x14:cfRule>
          <x14:cfRule type="expression" priority="159" id="{21C09694-199C-433F-AAD2-EB1B75381670}">
            <xm:f>$F6=lijsten!$B$6</xm:f>
            <x14:dxf>
              <fill>
                <patternFill>
                  <bgColor theme="5" tint="0.59996337778862885"/>
                </patternFill>
              </fill>
            </x14:dxf>
          </x14:cfRule>
          <x14:cfRule type="expression" priority="160" id="{38118666-1411-4165-A9E6-4E7E23196A38}">
            <xm:f>$F6=lijsten!$B$5</xm:f>
            <x14:dxf>
              <fill>
                <patternFill>
                  <bgColor theme="5" tint="0.39994506668294322"/>
                </patternFill>
              </fill>
            </x14:dxf>
          </x14:cfRule>
          <xm:sqref>H6</xm:sqref>
        </x14:conditionalFormatting>
        <x14:conditionalFormatting xmlns:xm="http://schemas.microsoft.com/office/excel/2006/main">
          <x14:cfRule type="expression" priority="151" id="{4C1B3896-B74E-4019-A9C0-F5694DE917AF}">
            <xm:f>$F6 = lijsten!$B$9</xm:f>
            <x14:dxf>
              <fill>
                <patternFill>
                  <bgColor theme="8" tint="0.79998168889431442"/>
                </patternFill>
              </fill>
            </x14:dxf>
          </x14:cfRule>
          <x14:cfRule type="expression" priority="152" id="{8C010732-C2C4-4682-A049-60917DA9D2FD}">
            <xm:f>$F6=lijsten!$B$8</xm:f>
            <x14:dxf>
              <fill>
                <patternFill>
                  <bgColor theme="7" tint="0.59996337778862885"/>
                </patternFill>
              </fill>
            </x14:dxf>
          </x14:cfRule>
          <x14:cfRule type="expression" priority="153" id="{08F5DC75-FF39-4A7E-B8A2-776719813C68}">
            <xm:f>$F6=lijsten!$B$7</xm:f>
            <x14:dxf>
              <fill>
                <patternFill>
                  <bgColor theme="7" tint="0.39994506668294322"/>
                </patternFill>
              </fill>
            </x14:dxf>
          </x14:cfRule>
          <x14:cfRule type="expression" priority="154" id="{38E4F2E4-6DA6-4F1F-8289-1BD49D1DE7F4}">
            <xm:f>$F6=lijsten!$B$6</xm:f>
            <x14:dxf>
              <fill>
                <patternFill>
                  <bgColor theme="5" tint="0.59996337778862885"/>
                </patternFill>
              </fill>
            </x14:dxf>
          </x14:cfRule>
          <x14:cfRule type="expression" priority="155" id="{53D480E3-E58A-4F6D-BEBB-59BCBA37186A}">
            <xm:f>$F6=lijsten!$B$5</xm:f>
            <x14:dxf>
              <fill>
                <patternFill>
                  <bgColor theme="5" tint="0.39994506668294322"/>
                </patternFill>
              </fill>
            </x14:dxf>
          </x14:cfRule>
          <xm:sqref>J6</xm:sqref>
        </x14:conditionalFormatting>
        <x14:conditionalFormatting xmlns:xm="http://schemas.microsoft.com/office/excel/2006/main">
          <x14:cfRule type="expression" priority="136" id="{EA852CBB-9250-4543-9B48-D99002D31FC0}">
            <xm:f>$F7 = lijsten!$B$9</xm:f>
            <x14:dxf>
              <fill>
                <patternFill>
                  <bgColor theme="8" tint="0.79998168889431442"/>
                </patternFill>
              </fill>
            </x14:dxf>
          </x14:cfRule>
          <x14:cfRule type="expression" priority="137" id="{62CC8F10-A287-4720-BA26-FB90D304ADEF}">
            <xm:f>$F7=lijsten!$B$8</xm:f>
            <x14:dxf>
              <fill>
                <patternFill>
                  <bgColor theme="7" tint="0.59996337778862885"/>
                </patternFill>
              </fill>
            </x14:dxf>
          </x14:cfRule>
          <x14:cfRule type="expression" priority="138" id="{F229FFC8-A5C7-4E8D-A167-F30A80FF1252}">
            <xm:f>$F7=lijsten!$B$7</xm:f>
            <x14:dxf>
              <fill>
                <patternFill>
                  <bgColor theme="7" tint="0.39994506668294322"/>
                </patternFill>
              </fill>
            </x14:dxf>
          </x14:cfRule>
          <x14:cfRule type="expression" priority="139" id="{D6709BE0-CCE0-4A27-967A-6040ACDB625C}">
            <xm:f>$F7=lijsten!$B$6</xm:f>
            <x14:dxf>
              <fill>
                <patternFill>
                  <bgColor theme="5" tint="0.59996337778862885"/>
                </patternFill>
              </fill>
            </x14:dxf>
          </x14:cfRule>
          <x14:cfRule type="expression" priority="140" id="{23A6C867-7BF3-4306-B4DE-A1F8783F78AD}">
            <xm:f>$F7=lijsten!$B$5</xm:f>
            <x14:dxf>
              <fill>
                <patternFill>
                  <bgColor theme="5" tint="0.39994506668294322"/>
                </patternFill>
              </fill>
            </x14:dxf>
          </x14:cfRule>
          <xm:sqref>I7</xm:sqref>
        </x14:conditionalFormatting>
        <x14:conditionalFormatting xmlns:xm="http://schemas.microsoft.com/office/excel/2006/main">
          <x14:cfRule type="expression" priority="146" id="{BEA6ECA7-1812-4C39-80D6-FA568D04E496}">
            <xm:f>$F7 = lijsten!$B$9</xm:f>
            <x14:dxf>
              <fill>
                <patternFill>
                  <bgColor theme="8" tint="0.79998168889431442"/>
                </patternFill>
              </fill>
            </x14:dxf>
          </x14:cfRule>
          <x14:cfRule type="expression" priority="147" id="{972381B7-A8E9-4D5C-BAB0-94777D00130A}">
            <xm:f>$F7=lijsten!$B$8</xm:f>
            <x14:dxf>
              <fill>
                <patternFill>
                  <bgColor theme="7" tint="0.59996337778862885"/>
                </patternFill>
              </fill>
            </x14:dxf>
          </x14:cfRule>
          <x14:cfRule type="expression" priority="148" id="{D2690266-40A3-4859-8226-829DCE6B378E}">
            <xm:f>$F7=lijsten!$B$7</xm:f>
            <x14:dxf>
              <fill>
                <patternFill>
                  <bgColor theme="7" tint="0.39994506668294322"/>
                </patternFill>
              </fill>
            </x14:dxf>
          </x14:cfRule>
          <x14:cfRule type="expression" priority="149" id="{D10E8BEC-81C6-4580-AD75-1B5536DF94B1}">
            <xm:f>$F7=lijsten!$B$6</xm:f>
            <x14:dxf>
              <fill>
                <patternFill>
                  <bgColor theme="5" tint="0.59996337778862885"/>
                </patternFill>
              </fill>
            </x14:dxf>
          </x14:cfRule>
          <x14:cfRule type="expression" priority="150" id="{C65AD5C3-1AF5-4ACD-B517-7F2C1B19E13C}">
            <xm:f>$F7=lijsten!$B$5</xm:f>
            <x14:dxf>
              <fill>
                <patternFill>
                  <bgColor theme="5" tint="0.39994506668294322"/>
                </patternFill>
              </fill>
            </x14:dxf>
          </x14:cfRule>
          <xm:sqref>A7:D7 P7:XFD7</xm:sqref>
        </x14:conditionalFormatting>
        <x14:conditionalFormatting xmlns:xm="http://schemas.microsoft.com/office/excel/2006/main">
          <x14:cfRule type="expression" priority="141" id="{A37E1E83-171D-4051-9B03-D7ED2989FC20}">
            <xm:f>$F7 = lijsten!$B$9</xm:f>
            <x14:dxf>
              <fill>
                <patternFill>
                  <bgColor theme="8" tint="0.79998168889431442"/>
                </patternFill>
              </fill>
            </x14:dxf>
          </x14:cfRule>
          <x14:cfRule type="expression" priority="142" id="{5A03118D-AEB7-4010-90EF-26BBAE49A2A0}">
            <xm:f>$F7=lijsten!$B$8</xm:f>
            <x14:dxf>
              <fill>
                <patternFill>
                  <bgColor theme="7" tint="0.59996337778862885"/>
                </patternFill>
              </fill>
            </x14:dxf>
          </x14:cfRule>
          <x14:cfRule type="expression" priority="143" id="{AF873ACC-B42F-4319-BE61-19D46FE8CC3C}">
            <xm:f>$F7=lijsten!$B$7</xm:f>
            <x14:dxf>
              <fill>
                <patternFill>
                  <bgColor theme="7" tint="0.39994506668294322"/>
                </patternFill>
              </fill>
            </x14:dxf>
          </x14:cfRule>
          <x14:cfRule type="expression" priority="144" id="{82FB8D28-45D0-4F71-BFDE-715185280F33}">
            <xm:f>$F7=lijsten!$B$6</xm:f>
            <x14:dxf>
              <fill>
                <patternFill>
                  <bgColor theme="5" tint="0.59996337778862885"/>
                </patternFill>
              </fill>
            </x14:dxf>
          </x14:cfRule>
          <x14:cfRule type="expression" priority="145" id="{46516279-B036-472C-A5F9-1733D69F1CAC}">
            <xm:f>$F7=lijsten!$B$5</xm:f>
            <x14:dxf>
              <fill>
                <patternFill>
                  <bgColor theme="5" tint="0.39994506668294322"/>
                </patternFill>
              </fill>
            </x14:dxf>
          </x14:cfRule>
          <xm:sqref>F7</xm:sqref>
        </x14:conditionalFormatting>
        <x14:conditionalFormatting xmlns:xm="http://schemas.microsoft.com/office/excel/2006/main">
          <x14:cfRule type="expression" priority="131" id="{4F7F4BC4-4174-4D13-AF46-93A526E5A36E}">
            <xm:f>$F7 = lijsten!$B$9</xm:f>
            <x14:dxf>
              <fill>
                <patternFill>
                  <bgColor theme="8" tint="0.79998168889431442"/>
                </patternFill>
              </fill>
            </x14:dxf>
          </x14:cfRule>
          <x14:cfRule type="expression" priority="132" id="{4A7E1197-DC0D-4E5C-BAB4-9D8F5A20F69F}">
            <xm:f>$F7=lijsten!$B$8</xm:f>
            <x14:dxf>
              <fill>
                <patternFill>
                  <bgColor theme="7" tint="0.59996337778862885"/>
                </patternFill>
              </fill>
            </x14:dxf>
          </x14:cfRule>
          <x14:cfRule type="expression" priority="133" id="{028A22E1-B037-4260-8805-48C830A1BE36}">
            <xm:f>$F7=lijsten!$B$7</xm:f>
            <x14:dxf>
              <fill>
                <patternFill>
                  <bgColor theme="7" tint="0.39994506668294322"/>
                </patternFill>
              </fill>
            </x14:dxf>
          </x14:cfRule>
          <x14:cfRule type="expression" priority="134" id="{95403E06-58D3-4081-9008-E376AFC2DA6A}">
            <xm:f>$F7=lijsten!$B$6</xm:f>
            <x14:dxf>
              <fill>
                <patternFill>
                  <bgColor theme="5" tint="0.59996337778862885"/>
                </patternFill>
              </fill>
            </x14:dxf>
          </x14:cfRule>
          <x14:cfRule type="expression" priority="135" id="{692BC28B-68A4-49A7-9386-E81D50A16C47}">
            <xm:f>$F7=lijsten!$B$5</xm:f>
            <x14:dxf>
              <fill>
                <patternFill>
                  <bgColor theme="5" tint="0.39994506668294322"/>
                </patternFill>
              </fill>
            </x14:dxf>
          </x14:cfRule>
          <xm:sqref>G7</xm:sqref>
        </x14:conditionalFormatting>
        <x14:conditionalFormatting xmlns:xm="http://schemas.microsoft.com/office/excel/2006/main">
          <x14:cfRule type="expression" priority="126" id="{7D135F98-A35B-4C7D-A512-590576C6C33D}">
            <xm:f>$F7 = lijsten!$B$9</xm:f>
            <x14:dxf>
              <fill>
                <patternFill>
                  <bgColor theme="8" tint="0.79998168889431442"/>
                </patternFill>
              </fill>
            </x14:dxf>
          </x14:cfRule>
          <x14:cfRule type="expression" priority="127" id="{99DC27C3-DE43-4F63-8386-083AA223D1D6}">
            <xm:f>$F7=lijsten!$B$8</xm:f>
            <x14:dxf>
              <fill>
                <patternFill>
                  <bgColor theme="7" tint="0.59996337778862885"/>
                </patternFill>
              </fill>
            </x14:dxf>
          </x14:cfRule>
          <x14:cfRule type="expression" priority="128" id="{43AA0374-63AC-4C87-911A-D1BCF4961BE4}">
            <xm:f>$F7=lijsten!$B$7</xm:f>
            <x14:dxf>
              <fill>
                <patternFill>
                  <bgColor theme="7" tint="0.39994506668294322"/>
                </patternFill>
              </fill>
            </x14:dxf>
          </x14:cfRule>
          <x14:cfRule type="expression" priority="129" id="{AF35DAED-86FD-4FD1-91C8-236D8A2931CA}">
            <xm:f>$F7=lijsten!$B$6</xm:f>
            <x14:dxf>
              <fill>
                <patternFill>
                  <bgColor theme="5" tint="0.59996337778862885"/>
                </patternFill>
              </fill>
            </x14:dxf>
          </x14:cfRule>
          <x14:cfRule type="expression" priority="130" id="{3CA1C62F-112A-42C1-9F50-0333C024C1ED}">
            <xm:f>$F7=lijsten!$B$5</xm:f>
            <x14:dxf>
              <fill>
                <patternFill>
                  <bgColor theme="5" tint="0.39994506668294322"/>
                </patternFill>
              </fill>
            </x14:dxf>
          </x14:cfRule>
          <xm:sqref>H7</xm:sqref>
        </x14:conditionalFormatting>
        <x14:conditionalFormatting xmlns:xm="http://schemas.microsoft.com/office/excel/2006/main">
          <x14:cfRule type="expression" priority="121" id="{4BB82432-E363-43EC-85B6-F16D95E4518F}">
            <xm:f>$F7 = lijsten!$B$9</xm:f>
            <x14:dxf>
              <fill>
                <patternFill>
                  <bgColor theme="8" tint="0.79998168889431442"/>
                </patternFill>
              </fill>
            </x14:dxf>
          </x14:cfRule>
          <x14:cfRule type="expression" priority="122" id="{1F2ED77A-0342-48A4-A74B-F2C9DC86028C}">
            <xm:f>$F7=lijsten!$B$8</xm:f>
            <x14:dxf>
              <fill>
                <patternFill>
                  <bgColor theme="7" tint="0.59996337778862885"/>
                </patternFill>
              </fill>
            </x14:dxf>
          </x14:cfRule>
          <x14:cfRule type="expression" priority="123" id="{964189F1-59C5-4A2F-A0FD-8DDA6DE99BFC}">
            <xm:f>$F7=lijsten!$B$7</xm:f>
            <x14:dxf>
              <fill>
                <patternFill>
                  <bgColor theme="7" tint="0.39994506668294322"/>
                </patternFill>
              </fill>
            </x14:dxf>
          </x14:cfRule>
          <x14:cfRule type="expression" priority="124" id="{417454F0-5BC3-4E4B-BDDA-665A75197CFF}">
            <xm:f>$F7=lijsten!$B$6</xm:f>
            <x14:dxf>
              <fill>
                <patternFill>
                  <bgColor theme="5" tint="0.59996337778862885"/>
                </patternFill>
              </fill>
            </x14:dxf>
          </x14:cfRule>
          <x14:cfRule type="expression" priority="125" id="{BC84E4F3-6E35-4410-BE78-FE7FC5854235}">
            <xm:f>$F7=lijsten!$B$5</xm:f>
            <x14:dxf>
              <fill>
                <patternFill>
                  <bgColor theme="5" tint="0.39994506668294322"/>
                </patternFill>
              </fill>
            </x14:dxf>
          </x14:cfRule>
          <xm:sqref>J7</xm:sqref>
        </x14:conditionalFormatting>
        <x14:conditionalFormatting xmlns:xm="http://schemas.microsoft.com/office/excel/2006/main">
          <x14:cfRule type="expression" priority="106" id="{27C1F7AA-0457-497C-9A45-4DEB16FCA621}">
            <xm:f>$F8 = lijsten!$B$9</xm:f>
            <x14:dxf>
              <fill>
                <patternFill>
                  <bgColor theme="8" tint="0.79998168889431442"/>
                </patternFill>
              </fill>
            </x14:dxf>
          </x14:cfRule>
          <x14:cfRule type="expression" priority="107" id="{7C9170A2-4C8C-44DF-887F-73F64807E6A1}">
            <xm:f>$F8=lijsten!$B$8</xm:f>
            <x14:dxf>
              <fill>
                <patternFill>
                  <bgColor theme="7" tint="0.59996337778862885"/>
                </patternFill>
              </fill>
            </x14:dxf>
          </x14:cfRule>
          <x14:cfRule type="expression" priority="108" id="{A696E52D-9586-499E-BB45-DA5D52F2FA06}">
            <xm:f>$F8=lijsten!$B$7</xm:f>
            <x14:dxf>
              <fill>
                <patternFill>
                  <bgColor theme="7" tint="0.39994506668294322"/>
                </patternFill>
              </fill>
            </x14:dxf>
          </x14:cfRule>
          <x14:cfRule type="expression" priority="109" id="{A9DE00ED-6A53-42FD-A874-8ED13EBF8F72}">
            <xm:f>$F8=lijsten!$B$6</xm:f>
            <x14:dxf>
              <fill>
                <patternFill>
                  <bgColor theme="5" tint="0.59996337778862885"/>
                </patternFill>
              </fill>
            </x14:dxf>
          </x14:cfRule>
          <x14:cfRule type="expression" priority="110" id="{D044EE76-DE21-4D4C-A222-59BD15764330}">
            <xm:f>$F8=lijsten!$B$5</xm:f>
            <x14:dxf>
              <fill>
                <patternFill>
                  <bgColor theme="5" tint="0.39994506668294322"/>
                </patternFill>
              </fill>
            </x14:dxf>
          </x14:cfRule>
          <xm:sqref>I8</xm:sqref>
        </x14:conditionalFormatting>
        <x14:conditionalFormatting xmlns:xm="http://schemas.microsoft.com/office/excel/2006/main">
          <x14:cfRule type="expression" priority="116" id="{831FE081-2C0E-4D86-8430-24F72A090B69}">
            <xm:f>$F8 = lijsten!$B$9</xm:f>
            <x14:dxf>
              <fill>
                <patternFill>
                  <bgColor theme="8" tint="0.79998168889431442"/>
                </patternFill>
              </fill>
            </x14:dxf>
          </x14:cfRule>
          <x14:cfRule type="expression" priority="117" id="{049E1BE8-DEC2-4498-BF40-FCDC72B52B48}">
            <xm:f>$F8=lijsten!$B$8</xm:f>
            <x14:dxf>
              <fill>
                <patternFill>
                  <bgColor theme="7" tint="0.59996337778862885"/>
                </patternFill>
              </fill>
            </x14:dxf>
          </x14:cfRule>
          <x14:cfRule type="expression" priority="118" id="{80007CA2-F9E9-4685-ABE3-7A02021C2835}">
            <xm:f>$F8=lijsten!$B$7</xm:f>
            <x14:dxf>
              <fill>
                <patternFill>
                  <bgColor theme="7" tint="0.39994506668294322"/>
                </patternFill>
              </fill>
            </x14:dxf>
          </x14:cfRule>
          <x14:cfRule type="expression" priority="119" id="{6F3D7320-CCC4-4C9D-9C4A-77378DCE9E74}">
            <xm:f>$F8=lijsten!$B$6</xm:f>
            <x14:dxf>
              <fill>
                <patternFill>
                  <bgColor theme="5" tint="0.59996337778862885"/>
                </patternFill>
              </fill>
            </x14:dxf>
          </x14:cfRule>
          <x14:cfRule type="expression" priority="120" id="{1405976C-3318-4D2F-A126-7C9F8C7370D5}">
            <xm:f>$F8=lijsten!$B$5</xm:f>
            <x14:dxf>
              <fill>
                <patternFill>
                  <bgColor theme="5" tint="0.39994506668294322"/>
                </patternFill>
              </fill>
            </x14:dxf>
          </x14:cfRule>
          <xm:sqref>A8:E8 P8:XFD8</xm:sqref>
        </x14:conditionalFormatting>
        <x14:conditionalFormatting xmlns:xm="http://schemas.microsoft.com/office/excel/2006/main">
          <x14:cfRule type="expression" priority="111" id="{99AE4716-85FD-492A-85B2-382FD55F44F3}">
            <xm:f>$F8 = lijsten!$B$9</xm:f>
            <x14:dxf>
              <fill>
                <patternFill>
                  <bgColor theme="8" tint="0.79998168889431442"/>
                </patternFill>
              </fill>
            </x14:dxf>
          </x14:cfRule>
          <x14:cfRule type="expression" priority="112" id="{9F56C4A5-DD59-42D3-821D-6440ED6E4A55}">
            <xm:f>$F8=lijsten!$B$8</xm:f>
            <x14:dxf>
              <fill>
                <patternFill>
                  <bgColor theme="7" tint="0.59996337778862885"/>
                </patternFill>
              </fill>
            </x14:dxf>
          </x14:cfRule>
          <x14:cfRule type="expression" priority="113" id="{488380DE-61D1-40CC-9865-9CCE37A1B445}">
            <xm:f>$F8=lijsten!$B$7</xm:f>
            <x14:dxf>
              <fill>
                <patternFill>
                  <bgColor theme="7" tint="0.39994506668294322"/>
                </patternFill>
              </fill>
            </x14:dxf>
          </x14:cfRule>
          <x14:cfRule type="expression" priority="114" id="{B7B266A2-79B7-439D-89F5-8BCB678B4CD5}">
            <xm:f>$F8=lijsten!$B$6</xm:f>
            <x14:dxf>
              <fill>
                <patternFill>
                  <bgColor theme="5" tint="0.59996337778862885"/>
                </patternFill>
              </fill>
            </x14:dxf>
          </x14:cfRule>
          <x14:cfRule type="expression" priority="115" id="{C933E85C-7DCF-4124-91C0-F2EDA79DAE5E}">
            <xm:f>$F8=lijsten!$B$5</xm:f>
            <x14:dxf>
              <fill>
                <patternFill>
                  <bgColor theme="5" tint="0.39994506668294322"/>
                </patternFill>
              </fill>
            </x14:dxf>
          </x14:cfRule>
          <xm:sqref>F8</xm:sqref>
        </x14:conditionalFormatting>
        <x14:conditionalFormatting xmlns:xm="http://schemas.microsoft.com/office/excel/2006/main">
          <x14:cfRule type="expression" priority="101" id="{78FDFA1E-BC98-4B10-B62F-9949AE33F07A}">
            <xm:f>$F8 = lijsten!$B$9</xm:f>
            <x14:dxf>
              <fill>
                <patternFill>
                  <bgColor theme="8" tint="0.79998168889431442"/>
                </patternFill>
              </fill>
            </x14:dxf>
          </x14:cfRule>
          <x14:cfRule type="expression" priority="102" id="{98E60C73-7242-4E99-A955-F06D82243B03}">
            <xm:f>$F8=lijsten!$B$8</xm:f>
            <x14:dxf>
              <fill>
                <patternFill>
                  <bgColor theme="7" tint="0.59996337778862885"/>
                </patternFill>
              </fill>
            </x14:dxf>
          </x14:cfRule>
          <x14:cfRule type="expression" priority="103" id="{CD3534C0-987C-4C50-812A-1BB4AA66DAB1}">
            <xm:f>$F8=lijsten!$B$7</xm:f>
            <x14:dxf>
              <fill>
                <patternFill>
                  <bgColor theme="7" tint="0.39994506668294322"/>
                </patternFill>
              </fill>
            </x14:dxf>
          </x14:cfRule>
          <x14:cfRule type="expression" priority="104" id="{A44CBF9C-3AE2-4CAA-8E71-C6A384FE9908}">
            <xm:f>$F8=lijsten!$B$6</xm:f>
            <x14:dxf>
              <fill>
                <patternFill>
                  <bgColor theme="5" tint="0.59996337778862885"/>
                </patternFill>
              </fill>
            </x14:dxf>
          </x14:cfRule>
          <x14:cfRule type="expression" priority="105" id="{6751F3C1-1BF7-4105-8B6A-938DB3EE0952}">
            <xm:f>$F8=lijsten!$B$5</xm:f>
            <x14:dxf>
              <fill>
                <patternFill>
                  <bgColor theme="5" tint="0.39994506668294322"/>
                </patternFill>
              </fill>
            </x14:dxf>
          </x14:cfRule>
          <xm:sqref>G8</xm:sqref>
        </x14:conditionalFormatting>
        <x14:conditionalFormatting xmlns:xm="http://schemas.microsoft.com/office/excel/2006/main">
          <x14:cfRule type="expression" priority="96" id="{5F2EA519-C9CB-42F7-A158-61B9FDC1599F}">
            <xm:f>$F8 = lijsten!$B$9</xm:f>
            <x14:dxf>
              <fill>
                <patternFill>
                  <bgColor theme="8" tint="0.79998168889431442"/>
                </patternFill>
              </fill>
            </x14:dxf>
          </x14:cfRule>
          <x14:cfRule type="expression" priority="97" id="{A74718AE-5BBF-450C-8FA5-6458B5DD61FF}">
            <xm:f>$F8=lijsten!$B$8</xm:f>
            <x14:dxf>
              <fill>
                <patternFill>
                  <bgColor theme="7" tint="0.59996337778862885"/>
                </patternFill>
              </fill>
            </x14:dxf>
          </x14:cfRule>
          <x14:cfRule type="expression" priority="98" id="{5FF0B231-E3AE-40C7-8449-352943F17FA0}">
            <xm:f>$F8=lijsten!$B$7</xm:f>
            <x14:dxf>
              <fill>
                <patternFill>
                  <bgColor theme="7" tint="0.39994506668294322"/>
                </patternFill>
              </fill>
            </x14:dxf>
          </x14:cfRule>
          <x14:cfRule type="expression" priority="99" id="{0FA07325-3671-4D88-A618-7E108108B315}">
            <xm:f>$F8=lijsten!$B$6</xm:f>
            <x14:dxf>
              <fill>
                <patternFill>
                  <bgColor theme="5" tint="0.59996337778862885"/>
                </patternFill>
              </fill>
            </x14:dxf>
          </x14:cfRule>
          <x14:cfRule type="expression" priority="100" id="{39764907-9D04-492D-BC8E-61D3D632AE2B}">
            <xm:f>$F8=lijsten!$B$5</xm:f>
            <x14:dxf>
              <fill>
                <patternFill>
                  <bgColor theme="5" tint="0.39994506668294322"/>
                </patternFill>
              </fill>
            </x14:dxf>
          </x14:cfRule>
          <xm:sqref>H8</xm:sqref>
        </x14:conditionalFormatting>
        <x14:conditionalFormatting xmlns:xm="http://schemas.microsoft.com/office/excel/2006/main">
          <x14:cfRule type="expression" priority="91" id="{35ADE2B8-BACF-4F26-BCB2-A91D778759EA}">
            <xm:f>$F8 = lijsten!$B$9</xm:f>
            <x14:dxf>
              <fill>
                <patternFill>
                  <bgColor theme="8" tint="0.79998168889431442"/>
                </patternFill>
              </fill>
            </x14:dxf>
          </x14:cfRule>
          <x14:cfRule type="expression" priority="92" id="{602F0117-B66E-4282-A197-33719EB87638}">
            <xm:f>$F8=lijsten!$B$8</xm:f>
            <x14:dxf>
              <fill>
                <patternFill>
                  <bgColor theme="7" tint="0.59996337778862885"/>
                </patternFill>
              </fill>
            </x14:dxf>
          </x14:cfRule>
          <x14:cfRule type="expression" priority="93" id="{969EB8CD-6799-41EB-9E82-2F256EE7D073}">
            <xm:f>$F8=lijsten!$B$7</xm:f>
            <x14:dxf>
              <fill>
                <patternFill>
                  <bgColor theme="7" tint="0.39994506668294322"/>
                </patternFill>
              </fill>
            </x14:dxf>
          </x14:cfRule>
          <x14:cfRule type="expression" priority="94" id="{1A4DDAE1-4213-45CC-956D-7E0B45792131}">
            <xm:f>$F8=lijsten!$B$6</xm:f>
            <x14:dxf>
              <fill>
                <patternFill>
                  <bgColor theme="5" tint="0.59996337778862885"/>
                </patternFill>
              </fill>
            </x14:dxf>
          </x14:cfRule>
          <x14:cfRule type="expression" priority="95" id="{EA835BE7-AB88-4EF7-B596-5C4780BB3203}">
            <xm:f>$F8=lijsten!$B$5</xm:f>
            <x14:dxf>
              <fill>
                <patternFill>
                  <bgColor theme="5" tint="0.39994506668294322"/>
                </patternFill>
              </fill>
            </x14:dxf>
          </x14:cfRule>
          <xm:sqref>J8</xm:sqref>
        </x14:conditionalFormatting>
        <x14:conditionalFormatting xmlns:xm="http://schemas.microsoft.com/office/excel/2006/main">
          <x14:cfRule type="expression" priority="76" id="{2CF095F5-01D9-41F4-BCF6-AA9BCCE75C9C}">
            <xm:f>$F9 = lijsten!$B$9</xm:f>
            <x14:dxf>
              <fill>
                <patternFill>
                  <bgColor theme="8" tint="0.79998168889431442"/>
                </patternFill>
              </fill>
            </x14:dxf>
          </x14:cfRule>
          <x14:cfRule type="expression" priority="77" id="{6BA330E7-4A7C-4E26-BB69-08FC3EEEB5A6}">
            <xm:f>$F9=lijsten!$B$8</xm:f>
            <x14:dxf>
              <fill>
                <patternFill>
                  <bgColor theme="7" tint="0.59996337778862885"/>
                </patternFill>
              </fill>
            </x14:dxf>
          </x14:cfRule>
          <x14:cfRule type="expression" priority="78" id="{AB3FD744-996E-48D0-B921-9BD97F403F1E}">
            <xm:f>$F9=lijsten!$B$7</xm:f>
            <x14:dxf>
              <fill>
                <patternFill>
                  <bgColor theme="7" tint="0.39994506668294322"/>
                </patternFill>
              </fill>
            </x14:dxf>
          </x14:cfRule>
          <x14:cfRule type="expression" priority="79" id="{ED437627-7CA9-499E-B1FE-6D5B973A20EA}">
            <xm:f>$F9=lijsten!$B$6</xm:f>
            <x14:dxf>
              <fill>
                <patternFill>
                  <bgColor theme="5" tint="0.59996337778862885"/>
                </patternFill>
              </fill>
            </x14:dxf>
          </x14:cfRule>
          <x14:cfRule type="expression" priority="80" id="{85581120-9B32-45CD-82EA-DF7DB5168A1A}">
            <xm:f>$F9=lijsten!$B$5</xm:f>
            <x14:dxf>
              <fill>
                <patternFill>
                  <bgColor theme="5" tint="0.39994506668294322"/>
                </patternFill>
              </fill>
            </x14:dxf>
          </x14:cfRule>
          <xm:sqref>I9</xm:sqref>
        </x14:conditionalFormatting>
        <x14:conditionalFormatting xmlns:xm="http://schemas.microsoft.com/office/excel/2006/main">
          <x14:cfRule type="expression" priority="86" id="{94A1A39B-2E51-4691-A0CC-15D916644FE7}">
            <xm:f>$F9 = lijsten!$B$9</xm:f>
            <x14:dxf>
              <fill>
                <patternFill>
                  <bgColor theme="8" tint="0.79998168889431442"/>
                </patternFill>
              </fill>
            </x14:dxf>
          </x14:cfRule>
          <x14:cfRule type="expression" priority="87" id="{90486F74-7B86-44FE-891D-ECDF13D925D9}">
            <xm:f>$F9=lijsten!$B$8</xm:f>
            <x14:dxf>
              <fill>
                <patternFill>
                  <bgColor theme="7" tint="0.59996337778862885"/>
                </patternFill>
              </fill>
            </x14:dxf>
          </x14:cfRule>
          <x14:cfRule type="expression" priority="88" id="{C501F8BA-BC4C-46BB-96B3-73A4CD58539C}">
            <xm:f>$F9=lijsten!$B$7</xm:f>
            <x14:dxf>
              <fill>
                <patternFill>
                  <bgColor theme="7" tint="0.39994506668294322"/>
                </patternFill>
              </fill>
            </x14:dxf>
          </x14:cfRule>
          <x14:cfRule type="expression" priority="89" id="{C6EBFED1-8C72-432D-A966-1A8D2895B5D4}">
            <xm:f>$F9=lijsten!$B$6</xm:f>
            <x14:dxf>
              <fill>
                <patternFill>
                  <bgColor theme="5" tint="0.59996337778862885"/>
                </patternFill>
              </fill>
            </x14:dxf>
          </x14:cfRule>
          <x14:cfRule type="expression" priority="90" id="{8BBFEDE5-0FC4-45F2-BCBB-1FEA2E7E9675}">
            <xm:f>$F9=lijsten!$B$5</xm:f>
            <x14:dxf>
              <fill>
                <patternFill>
                  <bgColor theme="5" tint="0.39994506668294322"/>
                </patternFill>
              </fill>
            </x14:dxf>
          </x14:cfRule>
          <xm:sqref>A9:D9 P9:XFD9</xm:sqref>
        </x14:conditionalFormatting>
        <x14:conditionalFormatting xmlns:xm="http://schemas.microsoft.com/office/excel/2006/main">
          <x14:cfRule type="expression" priority="81" id="{91A71546-79EA-40D7-A23F-257DEEBAA1F2}">
            <xm:f>$F9 = lijsten!$B$9</xm:f>
            <x14:dxf>
              <fill>
                <patternFill>
                  <bgColor theme="8" tint="0.79998168889431442"/>
                </patternFill>
              </fill>
            </x14:dxf>
          </x14:cfRule>
          <x14:cfRule type="expression" priority="82" id="{0D5E2264-880C-41AB-ADA9-EE101C48DB44}">
            <xm:f>$F9=lijsten!$B$8</xm:f>
            <x14:dxf>
              <fill>
                <patternFill>
                  <bgColor theme="7" tint="0.59996337778862885"/>
                </patternFill>
              </fill>
            </x14:dxf>
          </x14:cfRule>
          <x14:cfRule type="expression" priority="83" id="{8FE64E0A-F281-4D36-B099-8950582831EC}">
            <xm:f>$F9=lijsten!$B$7</xm:f>
            <x14:dxf>
              <fill>
                <patternFill>
                  <bgColor theme="7" tint="0.39994506668294322"/>
                </patternFill>
              </fill>
            </x14:dxf>
          </x14:cfRule>
          <x14:cfRule type="expression" priority="84" id="{96156EF6-3E9C-4325-A43C-624FC35E9151}">
            <xm:f>$F9=lijsten!$B$6</xm:f>
            <x14:dxf>
              <fill>
                <patternFill>
                  <bgColor theme="5" tint="0.59996337778862885"/>
                </patternFill>
              </fill>
            </x14:dxf>
          </x14:cfRule>
          <x14:cfRule type="expression" priority="85" id="{468F7B3B-8B4E-45B5-8B34-50F7DB58EBB4}">
            <xm:f>$F9=lijsten!$B$5</xm:f>
            <x14:dxf>
              <fill>
                <patternFill>
                  <bgColor theme="5" tint="0.39994506668294322"/>
                </patternFill>
              </fill>
            </x14:dxf>
          </x14:cfRule>
          <xm:sqref>F9</xm:sqref>
        </x14:conditionalFormatting>
        <x14:conditionalFormatting xmlns:xm="http://schemas.microsoft.com/office/excel/2006/main">
          <x14:cfRule type="expression" priority="71" id="{AED374FA-775E-42E8-8996-39FD038D2197}">
            <xm:f>$F9 = lijsten!$B$9</xm:f>
            <x14:dxf>
              <fill>
                <patternFill>
                  <bgColor theme="8" tint="0.79998168889431442"/>
                </patternFill>
              </fill>
            </x14:dxf>
          </x14:cfRule>
          <x14:cfRule type="expression" priority="72" id="{2A2E6E4D-B4F8-4AD5-A63F-6005ECCE1923}">
            <xm:f>$F9=lijsten!$B$8</xm:f>
            <x14:dxf>
              <fill>
                <patternFill>
                  <bgColor theme="7" tint="0.59996337778862885"/>
                </patternFill>
              </fill>
            </x14:dxf>
          </x14:cfRule>
          <x14:cfRule type="expression" priority="73" id="{F4BB89C6-D8E9-4D9B-A05A-DF2630FD86B5}">
            <xm:f>$F9=lijsten!$B$7</xm:f>
            <x14:dxf>
              <fill>
                <patternFill>
                  <bgColor theme="7" tint="0.39994506668294322"/>
                </patternFill>
              </fill>
            </x14:dxf>
          </x14:cfRule>
          <x14:cfRule type="expression" priority="74" id="{B37BBA6E-5A35-40E2-9D10-62D976CF9EF7}">
            <xm:f>$F9=lijsten!$B$6</xm:f>
            <x14:dxf>
              <fill>
                <patternFill>
                  <bgColor theme="5" tint="0.59996337778862885"/>
                </patternFill>
              </fill>
            </x14:dxf>
          </x14:cfRule>
          <x14:cfRule type="expression" priority="75" id="{067D4F83-3528-4B44-B194-F6D3275F018F}">
            <xm:f>$F9=lijsten!$B$5</xm:f>
            <x14:dxf>
              <fill>
                <patternFill>
                  <bgColor theme="5" tint="0.39994506668294322"/>
                </patternFill>
              </fill>
            </x14:dxf>
          </x14:cfRule>
          <xm:sqref>G9</xm:sqref>
        </x14:conditionalFormatting>
        <x14:conditionalFormatting xmlns:xm="http://schemas.microsoft.com/office/excel/2006/main">
          <x14:cfRule type="expression" priority="66" id="{60E3DCA8-A330-41E5-87C8-FAEB0F848D9D}">
            <xm:f>$F9 = lijsten!$B$9</xm:f>
            <x14:dxf>
              <fill>
                <patternFill>
                  <bgColor theme="8" tint="0.79998168889431442"/>
                </patternFill>
              </fill>
            </x14:dxf>
          </x14:cfRule>
          <x14:cfRule type="expression" priority="67" id="{1979BB87-DBDC-4EE3-B40F-C799349EB398}">
            <xm:f>$F9=lijsten!$B$8</xm:f>
            <x14:dxf>
              <fill>
                <patternFill>
                  <bgColor theme="7" tint="0.59996337778862885"/>
                </patternFill>
              </fill>
            </x14:dxf>
          </x14:cfRule>
          <x14:cfRule type="expression" priority="68" id="{3F10AB0C-851B-4F32-8968-57356E5040AA}">
            <xm:f>$F9=lijsten!$B$7</xm:f>
            <x14:dxf>
              <fill>
                <patternFill>
                  <bgColor theme="7" tint="0.39994506668294322"/>
                </patternFill>
              </fill>
            </x14:dxf>
          </x14:cfRule>
          <x14:cfRule type="expression" priority="69" id="{6F4FDFDB-4E75-4CF7-99E3-B5A7CFBF42CB}">
            <xm:f>$F9=lijsten!$B$6</xm:f>
            <x14:dxf>
              <fill>
                <patternFill>
                  <bgColor theme="5" tint="0.59996337778862885"/>
                </patternFill>
              </fill>
            </x14:dxf>
          </x14:cfRule>
          <x14:cfRule type="expression" priority="70" id="{0D07B7F4-7D62-41CD-B8D8-7B11C2A989FF}">
            <xm:f>$F9=lijsten!$B$5</xm:f>
            <x14:dxf>
              <fill>
                <patternFill>
                  <bgColor theme="5" tint="0.39994506668294322"/>
                </patternFill>
              </fill>
            </x14:dxf>
          </x14:cfRule>
          <xm:sqref>H9</xm:sqref>
        </x14:conditionalFormatting>
        <x14:conditionalFormatting xmlns:xm="http://schemas.microsoft.com/office/excel/2006/main">
          <x14:cfRule type="expression" priority="61" id="{4F05A3BC-16DD-45FA-B745-C10BCEE59D51}">
            <xm:f>$F9 = lijsten!$B$9</xm:f>
            <x14:dxf>
              <fill>
                <patternFill>
                  <bgColor theme="8" tint="0.79998168889431442"/>
                </patternFill>
              </fill>
            </x14:dxf>
          </x14:cfRule>
          <x14:cfRule type="expression" priority="62" id="{D892FFDC-B6E7-47C0-BC3D-3C0905FAA324}">
            <xm:f>$F9=lijsten!$B$8</xm:f>
            <x14:dxf>
              <fill>
                <patternFill>
                  <bgColor theme="7" tint="0.59996337778862885"/>
                </patternFill>
              </fill>
            </x14:dxf>
          </x14:cfRule>
          <x14:cfRule type="expression" priority="63" id="{5F19BDCF-73D4-4119-915B-BAE8F4B810F8}">
            <xm:f>$F9=lijsten!$B$7</xm:f>
            <x14:dxf>
              <fill>
                <patternFill>
                  <bgColor theme="7" tint="0.39994506668294322"/>
                </patternFill>
              </fill>
            </x14:dxf>
          </x14:cfRule>
          <x14:cfRule type="expression" priority="64" id="{705C41A2-87F2-4CFA-9B23-9E5615E5C095}">
            <xm:f>$F9=lijsten!$B$6</xm:f>
            <x14:dxf>
              <fill>
                <patternFill>
                  <bgColor theme="5" tint="0.59996337778862885"/>
                </patternFill>
              </fill>
            </x14:dxf>
          </x14:cfRule>
          <x14:cfRule type="expression" priority="65" id="{BDF319EB-A1BE-4F82-8991-F86C008EF114}">
            <xm:f>$F9=lijsten!$B$5</xm:f>
            <x14:dxf>
              <fill>
                <patternFill>
                  <bgColor theme="5" tint="0.39994506668294322"/>
                </patternFill>
              </fill>
            </x14:dxf>
          </x14:cfRule>
          <xm:sqref>J9</xm:sqref>
        </x14:conditionalFormatting>
        <x14:conditionalFormatting xmlns:xm="http://schemas.microsoft.com/office/excel/2006/main">
          <x14:cfRule type="expression" priority="46" id="{C212D86B-9825-49E9-9C67-926CF61221D9}">
            <xm:f>$F10 = lijsten!$B$9</xm:f>
            <x14:dxf>
              <fill>
                <patternFill>
                  <bgColor theme="8" tint="0.79998168889431442"/>
                </patternFill>
              </fill>
            </x14:dxf>
          </x14:cfRule>
          <x14:cfRule type="expression" priority="47" id="{8DBD5E18-0695-4804-8775-96AD37ACF1F4}">
            <xm:f>$F10=lijsten!$B$8</xm:f>
            <x14:dxf>
              <fill>
                <patternFill>
                  <bgColor theme="7" tint="0.59996337778862885"/>
                </patternFill>
              </fill>
            </x14:dxf>
          </x14:cfRule>
          <x14:cfRule type="expression" priority="48" id="{8BED9CAD-3B0C-4739-9649-91FF3C767AE6}">
            <xm:f>$F10=lijsten!$B$7</xm:f>
            <x14:dxf>
              <fill>
                <patternFill>
                  <bgColor theme="7" tint="0.39994506668294322"/>
                </patternFill>
              </fill>
            </x14:dxf>
          </x14:cfRule>
          <x14:cfRule type="expression" priority="49" id="{03989910-C23A-474F-AD0E-F34603F7D3E6}">
            <xm:f>$F10=lijsten!$B$6</xm:f>
            <x14:dxf>
              <fill>
                <patternFill>
                  <bgColor theme="5" tint="0.59996337778862885"/>
                </patternFill>
              </fill>
            </x14:dxf>
          </x14:cfRule>
          <x14:cfRule type="expression" priority="50" id="{27C13475-1DC0-44B6-BE72-02F0E41504B8}">
            <xm:f>$F10=lijsten!$B$5</xm:f>
            <x14:dxf>
              <fill>
                <patternFill>
                  <bgColor theme="5" tint="0.39994506668294322"/>
                </patternFill>
              </fill>
            </x14:dxf>
          </x14:cfRule>
          <xm:sqref>I10</xm:sqref>
        </x14:conditionalFormatting>
        <x14:conditionalFormatting xmlns:xm="http://schemas.microsoft.com/office/excel/2006/main">
          <x14:cfRule type="expression" priority="56" id="{9EE3D755-B2BD-4089-B7A4-33B8F4AF643F}">
            <xm:f>$F10 = lijsten!$B$9</xm:f>
            <x14:dxf>
              <fill>
                <patternFill>
                  <bgColor theme="8" tint="0.79998168889431442"/>
                </patternFill>
              </fill>
            </x14:dxf>
          </x14:cfRule>
          <x14:cfRule type="expression" priority="57" id="{BC1C1760-13A1-44C4-A36C-DEDC637FC91E}">
            <xm:f>$F10=lijsten!$B$8</xm:f>
            <x14:dxf>
              <fill>
                <patternFill>
                  <bgColor theme="7" tint="0.59996337778862885"/>
                </patternFill>
              </fill>
            </x14:dxf>
          </x14:cfRule>
          <x14:cfRule type="expression" priority="58" id="{58293423-B84B-430E-9450-49FF8F3F6E81}">
            <xm:f>$F10=lijsten!$B$7</xm:f>
            <x14:dxf>
              <fill>
                <patternFill>
                  <bgColor theme="7" tint="0.39994506668294322"/>
                </patternFill>
              </fill>
            </x14:dxf>
          </x14:cfRule>
          <x14:cfRule type="expression" priority="59" id="{B457A096-FE10-4D53-895B-BDA6AF84DA52}">
            <xm:f>$F10=lijsten!$B$6</xm:f>
            <x14:dxf>
              <fill>
                <patternFill>
                  <bgColor theme="5" tint="0.59996337778862885"/>
                </patternFill>
              </fill>
            </x14:dxf>
          </x14:cfRule>
          <x14:cfRule type="expression" priority="60" id="{D64DFA48-FA8A-4B7A-8BC1-2DF7795FC1FD}">
            <xm:f>$F10=lijsten!$B$5</xm:f>
            <x14:dxf>
              <fill>
                <patternFill>
                  <bgColor theme="5" tint="0.39994506668294322"/>
                </patternFill>
              </fill>
            </x14:dxf>
          </x14:cfRule>
          <xm:sqref>A10:E10 P10:XFD10</xm:sqref>
        </x14:conditionalFormatting>
        <x14:conditionalFormatting xmlns:xm="http://schemas.microsoft.com/office/excel/2006/main">
          <x14:cfRule type="expression" priority="51" id="{AD107C45-BC81-4B4B-91F9-8C44527F1C42}">
            <xm:f>$F10 = lijsten!$B$9</xm:f>
            <x14:dxf>
              <fill>
                <patternFill>
                  <bgColor theme="8" tint="0.79998168889431442"/>
                </patternFill>
              </fill>
            </x14:dxf>
          </x14:cfRule>
          <x14:cfRule type="expression" priority="52" id="{F1314E7F-402D-43F7-B8B9-039754E70539}">
            <xm:f>$F10=lijsten!$B$8</xm:f>
            <x14:dxf>
              <fill>
                <patternFill>
                  <bgColor theme="7" tint="0.59996337778862885"/>
                </patternFill>
              </fill>
            </x14:dxf>
          </x14:cfRule>
          <x14:cfRule type="expression" priority="53" id="{790270B6-B95B-40F9-8A0F-685716FA5953}">
            <xm:f>$F10=lijsten!$B$7</xm:f>
            <x14:dxf>
              <fill>
                <patternFill>
                  <bgColor theme="7" tint="0.39994506668294322"/>
                </patternFill>
              </fill>
            </x14:dxf>
          </x14:cfRule>
          <x14:cfRule type="expression" priority="54" id="{F4450709-230F-4DD6-84B4-9E1742693D70}">
            <xm:f>$F10=lijsten!$B$6</xm:f>
            <x14:dxf>
              <fill>
                <patternFill>
                  <bgColor theme="5" tint="0.59996337778862885"/>
                </patternFill>
              </fill>
            </x14:dxf>
          </x14:cfRule>
          <x14:cfRule type="expression" priority="55" id="{84FEDCDA-4CFF-4AA7-962B-B3C74BF6E05F}">
            <xm:f>$F10=lijsten!$B$5</xm:f>
            <x14:dxf>
              <fill>
                <patternFill>
                  <bgColor theme="5" tint="0.39994506668294322"/>
                </patternFill>
              </fill>
            </x14:dxf>
          </x14:cfRule>
          <xm:sqref>F10</xm:sqref>
        </x14:conditionalFormatting>
        <x14:conditionalFormatting xmlns:xm="http://schemas.microsoft.com/office/excel/2006/main">
          <x14:cfRule type="expression" priority="41" id="{D3F8F306-F305-4DE9-A723-35924D5659F6}">
            <xm:f>$F10 = lijsten!$B$9</xm:f>
            <x14:dxf>
              <fill>
                <patternFill>
                  <bgColor theme="8" tint="0.79998168889431442"/>
                </patternFill>
              </fill>
            </x14:dxf>
          </x14:cfRule>
          <x14:cfRule type="expression" priority="42" id="{44F720C5-4D4C-461B-A8FD-FC187CB9C9BB}">
            <xm:f>$F10=lijsten!$B$8</xm:f>
            <x14:dxf>
              <fill>
                <patternFill>
                  <bgColor theme="7" tint="0.59996337778862885"/>
                </patternFill>
              </fill>
            </x14:dxf>
          </x14:cfRule>
          <x14:cfRule type="expression" priority="43" id="{553BCEB0-D897-4DCC-AB63-CF586E9B1F7B}">
            <xm:f>$F10=lijsten!$B$7</xm:f>
            <x14:dxf>
              <fill>
                <patternFill>
                  <bgColor theme="7" tint="0.39994506668294322"/>
                </patternFill>
              </fill>
            </x14:dxf>
          </x14:cfRule>
          <x14:cfRule type="expression" priority="44" id="{9F3BB57B-F702-42B4-AB05-5AE91BDC7011}">
            <xm:f>$F10=lijsten!$B$6</xm:f>
            <x14:dxf>
              <fill>
                <patternFill>
                  <bgColor theme="5" tint="0.59996337778862885"/>
                </patternFill>
              </fill>
            </x14:dxf>
          </x14:cfRule>
          <x14:cfRule type="expression" priority="45" id="{CD5481E7-A4DC-48DB-BA89-8E6440608A1A}">
            <xm:f>$F10=lijsten!$B$5</xm:f>
            <x14:dxf>
              <fill>
                <patternFill>
                  <bgColor theme="5" tint="0.39994506668294322"/>
                </patternFill>
              </fill>
            </x14:dxf>
          </x14:cfRule>
          <xm:sqref>G10</xm:sqref>
        </x14:conditionalFormatting>
        <x14:conditionalFormatting xmlns:xm="http://schemas.microsoft.com/office/excel/2006/main">
          <x14:cfRule type="expression" priority="36" id="{39634284-E3D3-42EF-9BA7-CD56852BB39F}">
            <xm:f>$F10 = lijsten!$B$9</xm:f>
            <x14:dxf>
              <fill>
                <patternFill>
                  <bgColor theme="8" tint="0.79998168889431442"/>
                </patternFill>
              </fill>
            </x14:dxf>
          </x14:cfRule>
          <x14:cfRule type="expression" priority="37" id="{CD0F72CD-01E7-48F7-B67E-7DB5F276713B}">
            <xm:f>$F10=lijsten!$B$8</xm:f>
            <x14:dxf>
              <fill>
                <patternFill>
                  <bgColor theme="7" tint="0.59996337778862885"/>
                </patternFill>
              </fill>
            </x14:dxf>
          </x14:cfRule>
          <x14:cfRule type="expression" priority="38" id="{4F967748-1199-4E92-A355-51FCE81BBBF4}">
            <xm:f>$F10=lijsten!$B$7</xm:f>
            <x14:dxf>
              <fill>
                <patternFill>
                  <bgColor theme="7" tint="0.39994506668294322"/>
                </patternFill>
              </fill>
            </x14:dxf>
          </x14:cfRule>
          <x14:cfRule type="expression" priority="39" id="{04E66D1F-6D1A-49E4-8E5F-2963DD4784E1}">
            <xm:f>$F10=lijsten!$B$6</xm:f>
            <x14:dxf>
              <fill>
                <patternFill>
                  <bgColor theme="5" tint="0.59996337778862885"/>
                </patternFill>
              </fill>
            </x14:dxf>
          </x14:cfRule>
          <x14:cfRule type="expression" priority="40" id="{846E68AF-589E-4F0C-8219-F35EB39FA4AD}">
            <xm:f>$F10=lijsten!$B$5</xm:f>
            <x14:dxf>
              <fill>
                <patternFill>
                  <bgColor theme="5" tint="0.39994506668294322"/>
                </patternFill>
              </fill>
            </x14:dxf>
          </x14:cfRule>
          <xm:sqref>H10</xm:sqref>
        </x14:conditionalFormatting>
        <x14:conditionalFormatting xmlns:xm="http://schemas.microsoft.com/office/excel/2006/main">
          <x14:cfRule type="expression" priority="31" id="{BDCCD7BA-4A11-48FC-925F-24CF5D1700E0}">
            <xm:f>$F10 = lijsten!$B$9</xm:f>
            <x14:dxf>
              <fill>
                <patternFill>
                  <bgColor theme="8" tint="0.79998168889431442"/>
                </patternFill>
              </fill>
            </x14:dxf>
          </x14:cfRule>
          <x14:cfRule type="expression" priority="32" id="{13CA759B-007D-4F36-9E98-2D7F47E748EF}">
            <xm:f>$F10=lijsten!$B$8</xm:f>
            <x14:dxf>
              <fill>
                <patternFill>
                  <bgColor theme="7" tint="0.59996337778862885"/>
                </patternFill>
              </fill>
            </x14:dxf>
          </x14:cfRule>
          <x14:cfRule type="expression" priority="33" id="{60E77667-7BB9-4F1B-B4EB-B548AC63F063}">
            <xm:f>$F10=lijsten!$B$7</xm:f>
            <x14:dxf>
              <fill>
                <patternFill>
                  <bgColor theme="7" tint="0.39994506668294322"/>
                </patternFill>
              </fill>
            </x14:dxf>
          </x14:cfRule>
          <x14:cfRule type="expression" priority="34" id="{41AC9A81-F75E-4B30-A9BF-3125EC5ECADA}">
            <xm:f>$F10=lijsten!$B$6</xm:f>
            <x14:dxf>
              <fill>
                <patternFill>
                  <bgColor theme="5" tint="0.59996337778862885"/>
                </patternFill>
              </fill>
            </x14:dxf>
          </x14:cfRule>
          <x14:cfRule type="expression" priority="35" id="{0A62DCE6-8631-4C8D-9526-176FB29003CF}">
            <xm:f>$F10=lijsten!$B$5</xm:f>
            <x14:dxf>
              <fill>
                <patternFill>
                  <bgColor theme="5" tint="0.39994506668294322"/>
                </patternFill>
              </fill>
            </x14:dxf>
          </x14:cfRule>
          <xm:sqref>J10</xm:sqref>
        </x14:conditionalFormatting>
        <x14:conditionalFormatting xmlns:xm="http://schemas.microsoft.com/office/excel/2006/main">
          <x14:cfRule type="expression" priority="16" id="{E92AB22A-A8EF-4B33-B019-2360A93C0972}">
            <xm:f>$F11 = lijsten!$B$9</xm:f>
            <x14:dxf>
              <fill>
                <patternFill>
                  <bgColor theme="8" tint="0.79998168889431442"/>
                </patternFill>
              </fill>
            </x14:dxf>
          </x14:cfRule>
          <x14:cfRule type="expression" priority="17" id="{16C250DC-2E75-4679-8DBE-FE2870851273}">
            <xm:f>$F11=lijsten!$B$8</xm:f>
            <x14:dxf>
              <fill>
                <patternFill>
                  <bgColor theme="7" tint="0.59996337778862885"/>
                </patternFill>
              </fill>
            </x14:dxf>
          </x14:cfRule>
          <x14:cfRule type="expression" priority="18" id="{7B9EE867-8618-40F0-9EB2-5DF7EAD27076}">
            <xm:f>$F11=lijsten!$B$7</xm:f>
            <x14:dxf>
              <fill>
                <patternFill>
                  <bgColor theme="7" tint="0.39994506668294322"/>
                </patternFill>
              </fill>
            </x14:dxf>
          </x14:cfRule>
          <x14:cfRule type="expression" priority="19" id="{813CEADF-D500-4293-9481-8747F2D55A2E}">
            <xm:f>$F11=lijsten!$B$6</xm:f>
            <x14:dxf>
              <fill>
                <patternFill>
                  <bgColor theme="5" tint="0.59996337778862885"/>
                </patternFill>
              </fill>
            </x14:dxf>
          </x14:cfRule>
          <x14:cfRule type="expression" priority="20" id="{EC42B976-A194-4218-8558-7ADB87FC5F6C}">
            <xm:f>$F11=lijsten!$B$5</xm:f>
            <x14:dxf>
              <fill>
                <patternFill>
                  <bgColor theme="5" tint="0.39994506668294322"/>
                </patternFill>
              </fill>
            </x14:dxf>
          </x14:cfRule>
          <xm:sqref>I11 L11:O11</xm:sqref>
        </x14:conditionalFormatting>
        <x14:conditionalFormatting xmlns:xm="http://schemas.microsoft.com/office/excel/2006/main">
          <x14:cfRule type="expression" priority="26" id="{77EC1355-C1F0-4DD5-91AE-ADAFCD2272F2}">
            <xm:f>$F11 = lijsten!$B$9</xm:f>
            <x14:dxf>
              <fill>
                <patternFill>
                  <bgColor theme="8" tint="0.79998168889431442"/>
                </patternFill>
              </fill>
            </x14:dxf>
          </x14:cfRule>
          <x14:cfRule type="expression" priority="27" id="{31A940C5-A2D5-4AAD-A707-F919343B15BB}">
            <xm:f>$F11=lijsten!$B$8</xm:f>
            <x14:dxf>
              <fill>
                <patternFill>
                  <bgColor theme="7" tint="0.59996337778862885"/>
                </patternFill>
              </fill>
            </x14:dxf>
          </x14:cfRule>
          <x14:cfRule type="expression" priority="28" id="{FBF15F7B-1D5E-44C5-9A24-1973F31AD930}">
            <xm:f>$F11=lijsten!$B$7</xm:f>
            <x14:dxf>
              <fill>
                <patternFill>
                  <bgColor theme="7" tint="0.39994506668294322"/>
                </patternFill>
              </fill>
            </x14:dxf>
          </x14:cfRule>
          <x14:cfRule type="expression" priority="29" id="{BB0927DD-7F16-4A97-BB95-43E19A07B696}">
            <xm:f>$F11=lijsten!$B$6</xm:f>
            <x14:dxf>
              <fill>
                <patternFill>
                  <bgColor theme="5" tint="0.59996337778862885"/>
                </patternFill>
              </fill>
            </x14:dxf>
          </x14:cfRule>
          <x14:cfRule type="expression" priority="30" id="{32A927E1-EDD9-4CDE-A5E2-C4249DAD2D73}">
            <xm:f>$F11=lijsten!$B$5</xm:f>
            <x14:dxf>
              <fill>
                <patternFill>
                  <bgColor theme="5" tint="0.39994506668294322"/>
                </patternFill>
              </fill>
            </x14:dxf>
          </x14:cfRule>
          <xm:sqref>A11:D11 P11:XFD11</xm:sqref>
        </x14:conditionalFormatting>
        <x14:conditionalFormatting xmlns:xm="http://schemas.microsoft.com/office/excel/2006/main">
          <x14:cfRule type="expression" priority="21" id="{504F49BE-74CE-47C0-9097-70CD5B925FD2}">
            <xm:f>$F11 = lijsten!$B$9</xm:f>
            <x14:dxf>
              <fill>
                <patternFill>
                  <bgColor theme="8" tint="0.79998168889431442"/>
                </patternFill>
              </fill>
            </x14:dxf>
          </x14:cfRule>
          <x14:cfRule type="expression" priority="22" id="{6BCFD39F-0EC7-4D59-B22D-75FE16F4AEC7}">
            <xm:f>$F11=lijsten!$B$8</xm:f>
            <x14:dxf>
              <fill>
                <patternFill>
                  <bgColor theme="7" tint="0.59996337778862885"/>
                </patternFill>
              </fill>
            </x14:dxf>
          </x14:cfRule>
          <x14:cfRule type="expression" priority="23" id="{A72A953E-73B6-45D7-8360-31A3D325B955}">
            <xm:f>$F11=lijsten!$B$7</xm:f>
            <x14:dxf>
              <fill>
                <patternFill>
                  <bgColor theme="7" tint="0.39994506668294322"/>
                </patternFill>
              </fill>
            </x14:dxf>
          </x14:cfRule>
          <x14:cfRule type="expression" priority="24" id="{2B3A207D-3109-4705-A231-6B3E0A8B09E1}">
            <xm:f>$F11=lijsten!$B$6</xm:f>
            <x14:dxf>
              <fill>
                <patternFill>
                  <bgColor theme="5" tint="0.59996337778862885"/>
                </patternFill>
              </fill>
            </x14:dxf>
          </x14:cfRule>
          <x14:cfRule type="expression" priority="25" id="{8661CD58-7DA4-4F10-805A-876F6EF0F155}">
            <xm:f>$F11=lijsten!$B$5</xm:f>
            <x14:dxf>
              <fill>
                <patternFill>
                  <bgColor theme="5" tint="0.39994506668294322"/>
                </patternFill>
              </fill>
            </x14:dxf>
          </x14:cfRule>
          <xm:sqref>F11</xm:sqref>
        </x14:conditionalFormatting>
        <x14:conditionalFormatting xmlns:xm="http://schemas.microsoft.com/office/excel/2006/main">
          <x14:cfRule type="expression" priority="11" id="{D276B516-FA1F-4321-9D15-092CB81B9F52}">
            <xm:f>$F11 = lijsten!$B$9</xm:f>
            <x14:dxf>
              <fill>
                <patternFill>
                  <bgColor theme="8" tint="0.79998168889431442"/>
                </patternFill>
              </fill>
            </x14:dxf>
          </x14:cfRule>
          <x14:cfRule type="expression" priority="12" id="{845B98CB-B3E7-4C3D-B3A7-E382415526D4}">
            <xm:f>$F11=lijsten!$B$8</xm:f>
            <x14:dxf>
              <fill>
                <patternFill>
                  <bgColor theme="7" tint="0.59996337778862885"/>
                </patternFill>
              </fill>
            </x14:dxf>
          </x14:cfRule>
          <x14:cfRule type="expression" priority="13" id="{2634BBB4-F1B5-4DDF-9163-FA8273405A0B}">
            <xm:f>$F11=lijsten!$B$7</xm:f>
            <x14:dxf>
              <fill>
                <patternFill>
                  <bgColor theme="7" tint="0.39994506668294322"/>
                </patternFill>
              </fill>
            </x14:dxf>
          </x14:cfRule>
          <x14:cfRule type="expression" priority="14" id="{78969F75-D503-4AE8-89CB-92F1CD5D63BC}">
            <xm:f>$F11=lijsten!$B$6</xm:f>
            <x14:dxf>
              <fill>
                <patternFill>
                  <bgColor theme="5" tint="0.59996337778862885"/>
                </patternFill>
              </fill>
            </x14:dxf>
          </x14:cfRule>
          <x14:cfRule type="expression" priority="15" id="{FF6E817B-138B-4B58-AACE-BD88069F6BAB}">
            <xm:f>$F11=lijsten!$B$5</xm:f>
            <x14:dxf>
              <fill>
                <patternFill>
                  <bgColor theme="5" tint="0.39994506668294322"/>
                </patternFill>
              </fill>
            </x14:dxf>
          </x14:cfRule>
          <xm:sqref>G11</xm:sqref>
        </x14:conditionalFormatting>
        <x14:conditionalFormatting xmlns:xm="http://schemas.microsoft.com/office/excel/2006/main">
          <x14:cfRule type="expression" priority="6" id="{D635D198-5366-4D16-8B95-7E7667F19D34}">
            <xm:f>$F11 = lijsten!$B$9</xm:f>
            <x14:dxf>
              <fill>
                <patternFill>
                  <bgColor theme="8" tint="0.79998168889431442"/>
                </patternFill>
              </fill>
            </x14:dxf>
          </x14:cfRule>
          <x14:cfRule type="expression" priority="7" id="{BC913BE0-EB4B-4D8D-A432-68B74E9AF390}">
            <xm:f>$F11=lijsten!$B$8</xm:f>
            <x14:dxf>
              <fill>
                <patternFill>
                  <bgColor theme="7" tint="0.59996337778862885"/>
                </patternFill>
              </fill>
            </x14:dxf>
          </x14:cfRule>
          <x14:cfRule type="expression" priority="8" id="{F02EA348-6CE7-45A4-9932-A5475F51BA1F}">
            <xm:f>$F11=lijsten!$B$7</xm:f>
            <x14:dxf>
              <fill>
                <patternFill>
                  <bgColor theme="7" tint="0.39994506668294322"/>
                </patternFill>
              </fill>
            </x14:dxf>
          </x14:cfRule>
          <x14:cfRule type="expression" priority="9" id="{70022532-1F5D-479A-AD33-C16BAEB23DBF}">
            <xm:f>$F11=lijsten!$B$6</xm:f>
            <x14:dxf>
              <fill>
                <patternFill>
                  <bgColor theme="5" tint="0.59996337778862885"/>
                </patternFill>
              </fill>
            </x14:dxf>
          </x14:cfRule>
          <x14:cfRule type="expression" priority="10" id="{4457BDCD-BFD9-4CF9-A721-679FA89679A9}">
            <xm:f>$F11=lijsten!$B$5</xm:f>
            <x14:dxf>
              <fill>
                <patternFill>
                  <bgColor theme="5" tint="0.39994506668294322"/>
                </patternFill>
              </fill>
            </x14:dxf>
          </x14:cfRule>
          <xm:sqref>H11</xm:sqref>
        </x14:conditionalFormatting>
        <x14:conditionalFormatting xmlns:xm="http://schemas.microsoft.com/office/excel/2006/main">
          <x14:cfRule type="expression" priority="1" id="{0AD2B7ED-B100-4925-BAA5-7CEE301B0EDE}">
            <xm:f>$F11 = lijsten!$B$9</xm:f>
            <x14:dxf>
              <fill>
                <patternFill>
                  <bgColor theme="8" tint="0.79998168889431442"/>
                </patternFill>
              </fill>
            </x14:dxf>
          </x14:cfRule>
          <x14:cfRule type="expression" priority="2" id="{77CB892F-8833-4015-AD13-A3A6D05F7FC2}">
            <xm:f>$F11=lijsten!$B$8</xm:f>
            <x14:dxf>
              <fill>
                <patternFill>
                  <bgColor theme="7" tint="0.59996337778862885"/>
                </patternFill>
              </fill>
            </x14:dxf>
          </x14:cfRule>
          <x14:cfRule type="expression" priority="3" id="{D7A0D195-2DB4-42F6-9F83-798F0F336885}">
            <xm:f>$F11=lijsten!$B$7</xm:f>
            <x14:dxf>
              <fill>
                <patternFill>
                  <bgColor theme="7" tint="0.39994506668294322"/>
                </patternFill>
              </fill>
            </x14:dxf>
          </x14:cfRule>
          <x14:cfRule type="expression" priority="4" id="{1EE96185-ED67-4AEA-95AA-4E8A0549AD0F}">
            <xm:f>$F11=lijsten!$B$6</xm:f>
            <x14:dxf>
              <fill>
                <patternFill>
                  <bgColor theme="5" tint="0.59996337778862885"/>
                </patternFill>
              </fill>
            </x14:dxf>
          </x14:cfRule>
          <x14:cfRule type="expression" priority="5" id="{538DE815-F483-4CEA-9B15-3E403EE88207}">
            <xm:f>$F11=lijsten!$B$5</xm:f>
            <x14:dxf>
              <fill>
                <patternFill>
                  <bgColor theme="5" tint="0.39994506668294322"/>
                </patternFill>
              </fill>
            </x14:dxf>
          </x14:cfRule>
          <xm:sqref>J11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lijsten!$B$11:$B$14</xm:f>
          </x14:formula1>
          <xm:sqref>G6:G11</xm:sqref>
        </x14:dataValidation>
        <x14:dataValidation type="list" allowBlank="1" showInputMessage="1" showErrorMessage="1" xr:uid="{00000000-0002-0000-0400-000001000000}">
          <x14:formula1>
            <xm:f>lijsten!$B$4:$B$9</xm:f>
          </x14:formula1>
          <xm:sqref>F6:F11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O19"/>
  <sheetViews>
    <sheetView topLeftCell="E1" workbookViewId="0">
      <selection activeCell="R4" sqref="R4"/>
    </sheetView>
  </sheetViews>
  <sheetFormatPr defaultRowHeight="14.4" x14ac:dyDescent="0.3"/>
  <cols>
    <col min="1" max="1" width="1.6640625" customWidth="1"/>
    <col min="3" max="3" width="22.109375" customWidth="1"/>
    <col min="4" max="4" width="60.6640625" customWidth="1"/>
    <col min="5" max="5" width="36.6640625" style="39" customWidth="1"/>
    <col min="6" max="6" width="14.6640625" style="37" customWidth="1"/>
    <col min="7" max="7" width="14.44140625" customWidth="1"/>
    <col min="8" max="8" width="14.6640625" customWidth="1"/>
    <col min="9" max="9" width="18" bestFit="1" customWidth="1"/>
    <col min="10" max="10" width="5.88671875" bestFit="1" customWidth="1"/>
    <col min="11" max="11" width="5.109375" bestFit="1" customWidth="1"/>
    <col min="12" max="12" width="4.88671875" customWidth="1"/>
    <col min="13" max="13" width="22.5546875" style="39" customWidth="1"/>
    <col min="15" max="15" width="18.5546875" customWidth="1"/>
  </cols>
  <sheetData>
    <row r="2" spans="2:15" x14ac:dyDescent="0.3">
      <c r="B2" s="108" t="s">
        <v>23</v>
      </c>
      <c r="C2" s="109"/>
      <c r="D2" s="56">
        <f>inleiding!C5</f>
        <v>0</v>
      </c>
    </row>
    <row r="3" spans="2:15" x14ac:dyDescent="0.3">
      <c r="B3" s="110" t="s">
        <v>3</v>
      </c>
      <c r="C3" s="111"/>
      <c r="D3" s="57">
        <f>inleiding!C6</f>
        <v>0</v>
      </c>
      <c r="I3" s="61" t="s">
        <v>24</v>
      </c>
      <c r="J3" s="64">
        <f>J6+J7+J8+J9+J10</f>
        <v>0</v>
      </c>
      <c r="K3" s="62">
        <f>inleiding!D16</f>
        <v>20</v>
      </c>
      <c r="L3" s="66">
        <f>J3/K3</f>
        <v>0</v>
      </c>
    </row>
    <row r="4" spans="2:15" x14ac:dyDescent="0.3">
      <c r="I4" s="37"/>
      <c r="J4" s="43"/>
    </row>
    <row r="5" spans="2:15" s="6" customFormat="1" x14ac:dyDescent="0.3">
      <c r="B5" s="6" t="s">
        <v>25</v>
      </c>
      <c r="C5" s="6" t="s">
        <v>26</v>
      </c>
      <c r="D5" s="6" t="s">
        <v>27</v>
      </c>
      <c r="E5" s="42" t="s">
        <v>28</v>
      </c>
      <c r="F5" s="38" t="s">
        <v>29</v>
      </c>
      <c r="G5" s="38" t="s">
        <v>30</v>
      </c>
      <c r="H5" s="38" t="s">
        <v>31</v>
      </c>
      <c r="I5" s="38" t="s">
        <v>32</v>
      </c>
      <c r="J5" s="6" t="s">
        <v>33</v>
      </c>
      <c r="K5" s="6" t="s">
        <v>34</v>
      </c>
      <c r="O5" s="42" t="s">
        <v>35</v>
      </c>
    </row>
    <row r="6" spans="2:15" s="46" customFormat="1" ht="57.6" x14ac:dyDescent="0.3">
      <c r="B6" s="45" t="s">
        <v>116</v>
      </c>
      <c r="C6" s="45" t="s">
        <v>117</v>
      </c>
      <c r="D6" s="58" t="s">
        <v>118</v>
      </c>
      <c r="E6" s="58" t="s">
        <v>119</v>
      </c>
      <c r="F6" s="59" t="s">
        <v>40</v>
      </c>
      <c r="G6" s="59" t="s">
        <v>40</v>
      </c>
      <c r="H6" s="60"/>
      <c r="I6" s="59"/>
      <c r="J6" s="63">
        <v>0</v>
      </c>
      <c r="K6" s="45">
        <v>4</v>
      </c>
      <c r="O6" s="58"/>
    </row>
    <row r="7" spans="2:15" s="46" customFormat="1" ht="43.2" x14ac:dyDescent="0.3">
      <c r="B7" s="45" t="s">
        <v>120</v>
      </c>
      <c r="C7" s="45" t="s">
        <v>121</v>
      </c>
      <c r="D7" s="58" t="s">
        <v>122</v>
      </c>
      <c r="E7" s="58" t="s">
        <v>123</v>
      </c>
      <c r="F7" s="59" t="s">
        <v>40</v>
      </c>
      <c r="G7" s="59" t="s">
        <v>40</v>
      </c>
      <c r="H7" s="60"/>
      <c r="I7" s="59"/>
      <c r="J7" s="63">
        <v>0</v>
      </c>
      <c r="K7" s="45">
        <v>2</v>
      </c>
      <c r="O7" s="58"/>
    </row>
    <row r="8" spans="2:15" s="46" customFormat="1" ht="43.2" x14ac:dyDescent="0.3">
      <c r="B8" s="45" t="s">
        <v>124</v>
      </c>
      <c r="C8" s="45" t="s">
        <v>125</v>
      </c>
      <c r="D8" s="58" t="s">
        <v>126</v>
      </c>
      <c r="E8" s="58" t="s">
        <v>127</v>
      </c>
      <c r="F8" s="59" t="s">
        <v>40</v>
      </c>
      <c r="G8" s="59" t="s">
        <v>40</v>
      </c>
      <c r="H8" s="60"/>
      <c r="I8" s="59"/>
      <c r="J8" s="63">
        <v>0</v>
      </c>
      <c r="K8" s="45">
        <v>8</v>
      </c>
      <c r="O8" s="58"/>
    </row>
    <row r="9" spans="2:15" s="46" customFormat="1" ht="72" x14ac:dyDescent="0.3">
      <c r="B9" s="45" t="s">
        <v>128</v>
      </c>
      <c r="C9" s="45" t="s">
        <v>129</v>
      </c>
      <c r="D9" s="58" t="s">
        <v>130</v>
      </c>
      <c r="E9" s="58" t="s">
        <v>131</v>
      </c>
      <c r="F9" s="59" t="s">
        <v>40</v>
      </c>
      <c r="G9" s="59" t="s">
        <v>40</v>
      </c>
      <c r="H9" s="60"/>
      <c r="I9" s="59"/>
      <c r="J9" s="63">
        <v>0</v>
      </c>
      <c r="K9" s="45">
        <v>4</v>
      </c>
      <c r="O9" s="58"/>
    </row>
    <row r="10" spans="2:15" s="46" customFormat="1" ht="43.2" x14ac:dyDescent="0.3">
      <c r="B10" s="45" t="s">
        <v>132</v>
      </c>
      <c r="C10" s="45" t="s">
        <v>133</v>
      </c>
      <c r="D10" s="58" t="s">
        <v>134</v>
      </c>
      <c r="E10" s="58" t="s">
        <v>135</v>
      </c>
      <c r="F10" s="59" t="s">
        <v>40</v>
      </c>
      <c r="G10" s="59" t="s">
        <v>40</v>
      </c>
      <c r="H10" s="60"/>
      <c r="I10" s="59"/>
      <c r="J10" s="63">
        <v>0</v>
      </c>
      <c r="K10" s="45">
        <v>2</v>
      </c>
      <c r="O10" s="58"/>
    </row>
    <row r="11" spans="2:15" x14ac:dyDescent="0.3">
      <c r="B11" s="40"/>
      <c r="C11" s="40"/>
      <c r="D11" s="41"/>
      <c r="H11" s="40"/>
      <c r="J11" s="40"/>
    </row>
    <row r="12" spans="2:15" x14ac:dyDescent="0.3">
      <c r="B12" s="40"/>
      <c r="C12" s="40"/>
      <c r="D12" s="3"/>
      <c r="H12" s="40"/>
      <c r="J12" s="40"/>
    </row>
    <row r="13" spans="2:15" x14ac:dyDescent="0.3">
      <c r="B13" s="40"/>
      <c r="C13" s="40"/>
      <c r="D13" s="41"/>
      <c r="H13" s="40"/>
      <c r="J13" s="40"/>
    </row>
    <row r="14" spans="2:15" x14ac:dyDescent="0.3">
      <c r="B14" s="40"/>
      <c r="C14" s="40"/>
      <c r="D14" s="41"/>
      <c r="H14" s="40"/>
      <c r="J14" s="40"/>
    </row>
    <row r="15" spans="2:15" x14ac:dyDescent="0.3">
      <c r="B15" s="40"/>
      <c r="C15" s="40"/>
      <c r="D15" s="41"/>
      <c r="H15" s="40"/>
      <c r="J15" s="40"/>
    </row>
    <row r="16" spans="2:15" x14ac:dyDescent="0.3">
      <c r="B16" s="40"/>
      <c r="C16" s="40"/>
      <c r="D16" s="41"/>
      <c r="H16" s="40"/>
      <c r="J16" s="40"/>
    </row>
    <row r="17" spans="2:10" x14ac:dyDescent="0.3">
      <c r="B17" s="40"/>
      <c r="C17" s="40"/>
      <c r="H17" s="40"/>
      <c r="J17" s="40"/>
    </row>
    <row r="18" spans="2:10" x14ac:dyDescent="0.3">
      <c r="H18" s="40"/>
    </row>
    <row r="19" spans="2:10" x14ac:dyDescent="0.3">
      <c r="D19" s="41"/>
    </row>
  </sheetData>
  <mergeCells count="2">
    <mergeCell ref="B2:C2"/>
    <mergeCell ref="B3:C3"/>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6" id="{90A36AB7-D4D8-4474-8529-5012CE3218F8}">
            <xm:f>$F6 = lijsten!$B$9</xm:f>
            <x14:dxf>
              <fill>
                <patternFill>
                  <bgColor theme="8" tint="0.79998168889431442"/>
                </patternFill>
              </fill>
            </x14:dxf>
          </x14:cfRule>
          <x14:cfRule type="expression" priority="7" id="{C6CEE635-B114-4699-AC62-9CE83486E4FB}">
            <xm:f>$F6=lijsten!$B$8</xm:f>
            <x14:dxf>
              <fill>
                <patternFill>
                  <bgColor theme="7" tint="0.59996337778862885"/>
                </patternFill>
              </fill>
            </x14:dxf>
          </x14:cfRule>
          <x14:cfRule type="expression" priority="8" id="{10EEF53B-F2CE-48E3-9640-4C7A01511E4E}">
            <xm:f>$F6=lijsten!$B$7</xm:f>
            <x14:dxf>
              <fill>
                <patternFill>
                  <bgColor theme="7" tint="0.39994506668294322"/>
                </patternFill>
              </fill>
            </x14:dxf>
          </x14:cfRule>
          <x14:cfRule type="expression" priority="9" id="{7A31707E-B13F-47E3-A8B1-4AC17DB9BAB9}">
            <xm:f>$F6=lijsten!$B$6</xm:f>
            <x14:dxf>
              <fill>
                <patternFill>
                  <bgColor theme="5" tint="0.59996337778862885"/>
                </patternFill>
              </fill>
            </x14:dxf>
          </x14:cfRule>
          <x14:cfRule type="expression" priority="10" id="{D28995F8-1A82-43D7-9BCF-2E3AA4B00FC0}">
            <xm:f>$F6=lijsten!$B$5</xm:f>
            <x14:dxf>
              <fill>
                <patternFill>
                  <bgColor theme="5" tint="0.39994506668294322"/>
                </patternFill>
              </fill>
            </x14:dxf>
          </x14:cfRule>
          <xm:sqref>A6:I6 K6:XFD6</xm:sqref>
        </x14:conditionalFormatting>
        <x14:conditionalFormatting xmlns:xm="http://schemas.microsoft.com/office/excel/2006/main">
          <x14:cfRule type="expression" priority="1" id="{EC7F727E-71E3-4D07-8815-D6A317558D32}">
            <xm:f>$F7 = lijsten!$B$9</xm:f>
            <x14:dxf>
              <fill>
                <patternFill>
                  <bgColor theme="8" tint="0.79998168889431442"/>
                </patternFill>
              </fill>
            </x14:dxf>
          </x14:cfRule>
          <x14:cfRule type="expression" priority="2" id="{F04A3BF5-3A22-4F37-B948-93165F9DAB93}">
            <xm:f>$F7=lijsten!$B$8</xm:f>
            <x14:dxf>
              <fill>
                <patternFill>
                  <bgColor theme="7" tint="0.59996337778862885"/>
                </patternFill>
              </fill>
            </x14:dxf>
          </x14:cfRule>
          <x14:cfRule type="expression" priority="3" id="{43C64CB3-5005-4DAA-A691-EF7924201C9B}">
            <xm:f>$F7=lijsten!$B$7</xm:f>
            <x14:dxf>
              <fill>
                <patternFill>
                  <bgColor theme="7" tint="0.39994506668294322"/>
                </patternFill>
              </fill>
            </x14:dxf>
          </x14:cfRule>
          <x14:cfRule type="expression" priority="4" id="{E5061B86-BE38-44F2-94E6-0BE8C71C47F9}">
            <xm:f>$F7=lijsten!$B$6</xm:f>
            <x14:dxf>
              <fill>
                <patternFill>
                  <bgColor theme="5" tint="0.59996337778862885"/>
                </patternFill>
              </fill>
            </x14:dxf>
          </x14:cfRule>
          <x14:cfRule type="expression" priority="5" id="{383F92F9-ABB9-4EC4-958A-49FED4C41617}">
            <xm:f>$F7=lijsten!$B$5</xm:f>
            <x14:dxf>
              <fill>
                <patternFill>
                  <bgColor theme="5" tint="0.39994506668294322"/>
                </patternFill>
              </fill>
            </x14:dxf>
          </x14:cfRule>
          <xm:sqref>A7:I10 K7:XFD10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lijsten!$B$4:$B$9</xm:f>
          </x14:formula1>
          <xm:sqref>F6:F10</xm:sqref>
        </x14:dataValidation>
        <x14:dataValidation type="list" allowBlank="1" showInputMessage="1" showErrorMessage="1" xr:uid="{00000000-0002-0000-0500-000001000000}">
          <x14:formula1>
            <xm:f>lijsten!$B$11:$B$14</xm:f>
          </x14:formula1>
          <xm:sqref>G6:G10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O12"/>
  <sheetViews>
    <sheetView topLeftCell="E13" workbookViewId="0">
      <selection activeCell="P7" sqref="P7"/>
    </sheetView>
  </sheetViews>
  <sheetFormatPr defaultRowHeight="14.4" x14ac:dyDescent="0.3"/>
  <cols>
    <col min="1" max="1" width="1.6640625" customWidth="1"/>
    <col min="3" max="3" width="24.44140625" customWidth="1"/>
    <col min="4" max="4" width="53.88671875" customWidth="1"/>
    <col min="5" max="5" width="36.5546875" style="39" customWidth="1"/>
    <col min="6" max="6" width="14.6640625" style="37" customWidth="1"/>
    <col min="7" max="7" width="14.44140625" customWidth="1"/>
    <col min="8" max="8" width="14.6640625" customWidth="1"/>
    <col min="9" max="9" width="16.44140625" customWidth="1"/>
    <col min="10" max="10" width="5.88671875" bestFit="1" customWidth="1"/>
    <col min="11" max="11" width="5.109375" bestFit="1" customWidth="1"/>
    <col min="12" max="12" width="3.88671875" customWidth="1"/>
    <col min="13" max="13" width="50.33203125" customWidth="1"/>
  </cols>
  <sheetData>
    <row r="2" spans="2:15" x14ac:dyDescent="0.3">
      <c r="B2" s="108" t="s">
        <v>23</v>
      </c>
      <c r="C2" s="109"/>
      <c r="D2" s="56">
        <f>inleiding!C5</f>
        <v>0</v>
      </c>
    </row>
    <row r="3" spans="2:15" x14ac:dyDescent="0.3">
      <c r="B3" s="110" t="s">
        <v>3</v>
      </c>
      <c r="C3" s="111"/>
      <c r="D3" s="57">
        <f>inleiding!C6</f>
        <v>0</v>
      </c>
      <c r="I3" s="61" t="s">
        <v>24</v>
      </c>
      <c r="J3" s="64">
        <f>J6+J7+J8+J9+J10+J11</f>
        <v>0</v>
      </c>
      <c r="K3" s="62">
        <f>inleiding!D17</f>
        <v>15</v>
      </c>
      <c r="L3" s="66">
        <f>J3/K3</f>
        <v>0</v>
      </c>
    </row>
    <row r="4" spans="2:15" x14ac:dyDescent="0.3">
      <c r="I4" s="37"/>
      <c r="J4" s="43"/>
    </row>
    <row r="5" spans="2:15" s="6" customFormat="1" x14ac:dyDescent="0.3">
      <c r="B5" s="6" t="s">
        <v>25</v>
      </c>
      <c r="C5" s="6" t="s">
        <v>26</v>
      </c>
      <c r="D5" s="6" t="s">
        <v>27</v>
      </c>
      <c r="E5" s="42" t="s">
        <v>28</v>
      </c>
      <c r="F5" s="38" t="s">
        <v>29</v>
      </c>
      <c r="G5" s="38" t="s">
        <v>30</v>
      </c>
      <c r="H5" s="38" t="s">
        <v>31</v>
      </c>
      <c r="I5" s="38" t="s">
        <v>32</v>
      </c>
      <c r="J5" s="6" t="s">
        <v>33</v>
      </c>
      <c r="K5" s="6" t="s">
        <v>34</v>
      </c>
      <c r="M5" s="42" t="s">
        <v>35</v>
      </c>
    </row>
    <row r="6" spans="2:15" s="46" customFormat="1" ht="28.8" x14ac:dyDescent="0.3">
      <c r="B6" s="45" t="s">
        <v>136</v>
      </c>
      <c r="C6" s="45" t="s">
        <v>137</v>
      </c>
      <c r="D6" s="58" t="s">
        <v>138</v>
      </c>
      <c r="E6" s="58" t="s">
        <v>139</v>
      </c>
      <c r="F6" s="59" t="s">
        <v>40</v>
      </c>
      <c r="G6" s="59" t="s">
        <v>40</v>
      </c>
      <c r="H6" s="60"/>
      <c r="I6" s="59"/>
      <c r="J6" s="63">
        <v>0</v>
      </c>
      <c r="K6" s="45">
        <v>2</v>
      </c>
      <c r="O6" s="58"/>
    </row>
    <row r="7" spans="2:15" s="46" customFormat="1" ht="43.2" x14ac:dyDescent="0.3">
      <c r="B7" s="45" t="s">
        <v>140</v>
      </c>
      <c r="C7" s="45" t="s">
        <v>141</v>
      </c>
      <c r="D7" s="58" t="s">
        <v>142</v>
      </c>
      <c r="E7" s="58" t="s">
        <v>143</v>
      </c>
      <c r="F7" s="59" t="s">
        <v>40</v>
      </c>
      <c r="G7" s="59" t="s">
        <v>40</v>
      </c>
      <c r="H7" s="60"/>
      <c r="I7" s="59"/>
      <c r="J7" s="63">
        <v>0</v>
      </c>
      <c r="K7" s="45">
        <v>2</v>
      </c>
      <c r="O7" s="58"/>
    </row>
    <row r="8" spans="2:15" s="46" customFormat="1" ht="57.6" x14ac:dyDescent="0.3">
      <c r="B8" s="45" t="s">
        <v>144</v>
      </c>
      <c r="C8" s="45" t="s">
        <v>145</v>
      </c>
      <c r="D8" s="58" t="s">
        <v>146</v>
      </c>
      <c r="E8" s="58" t="s">
        <v>147</v>
      </c>
      <c r="F8" s="59" t="s">
        <v>40</v>
      </c>
      <c r="G8" s="59" t="s">
        <v>40</v>
      </c>
      <c r="H8" s="60"/>
      <c r="I8" s="59"/>
      <c r="J8" s="63">
        <v>0</v>
      </c>
      <c r="K8" s="45">
        <v>3</v>
      </c>
      <c r="O8" s="58"/>
    </row>
    <row r="9" spans="2:15" s="46" customFormat="1" ht="100.8" x14ac:dyDescent="0.3">
      <c r="B9" s="45" t="s">
        <v>148</v>
      </c>
      <c r="C9" s="45" t="s">
        <v>149</v>
      </c>
      <c r="D9" s="58" t="s">
        <v>150</v>
      </c>
      <c r="E9" s="58" t="s">
        <v>151</v>
      </c>
      <c r="F9" s="59" t="s">
        <v>40</v>
      </c>
      <c r="G9" s="59" t="s">
        <v>40</v>
      </c>
      <c r="H9" s="60"/>
      <c r="I9" s="59"/>
      <c r="J9" s="63">
        <v>0</v>
      </c>
      <c r="K9" s="45">
        <v>3</v>
      </c>
      <c r="O9" s="58"/>
    </row>
    <row r="10" spans="2:15" s="46" customFormat="1" ht="57.6" x14ac:dyDescent="0.3">
      <c r="B10" s="45" t="s">
        <v>152</v>
      </c>
      <c r="C10" s="45" t="s">
        <v>153</v>
      </c>
      <c r="D10" s="58" t="s">
        <v>154</v>
      </c>
      <c r="E10" s="58" t="s">
        <v>155</v>
      </c>
      <c r="F10" s="59" t="s">
        <v>40</v>
      </c>
      <c r="G10" s="59" t="s">
        <v>40</v>
      </c>
      <c r="H10" s="60"/>
      <c r="I10" s="59"/>
      <c r="J10" s="63">
        <v>0</v>
      </c>
      <c r="K10" s="45">
        <v>3</v>
      </c>
      <c r="O10" s="58"/>
    </row>
    <row r="11" spans="2:15" s="46" customFormat="1" ht="43.2" x14ac:dyDescent="0.3">
      <c r="B11" s="45" t="s">
        <v>156</v>
      </c>
      <c r="C11" s="45" t="s">
        <v>157</v>
      </c>
      <c r="D11" s="58" t="s">
        <v>158</v>
      </c>
      <c r="E11" s="58" t="s">
        <v>159</v>
      </c>
      <c r="F11" s="59" t="s">
        <v>40</v>
      </c>
      <c r="G11" s="59" t="s">
        <v>40</v>
      </c>
      <c r="H11" s="60"/>
      <c r="I11" s="59"/>
      <c r="J11" s="63">
        <v>0</v>
      </c>
      <c r="K11" s="45">
        <v>2</v>
      </c>
      <c r="O11" s="58"/>
    </row>
    <row r="12" spans="2:15" x14ac:dyDescent="0.3">
      <c r="D12" s="3"/>
      <c r="K12">
        <f>SUM(K6:K11)</f>
        <v>15</v>
      </c>
    </row>
  </sheetData>
  <mergeCells count="2">
    <mergeCell ref="B2:C2"/>
    <mergeCell ref="B3:C3"/>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6" id="{D12349C9-DC45-4C5A-97D4-FDD9025A0322}">
            <xm:f>$F6 = lijsten!$B$9</xm:f>
            <x14:dxf>
              <fill>
                <patternFill>
                  <bgColor theme="8" tint="0.79998168889431442"/>
                </patternFill>
              </fill>
            </x14:dxf>
          </x14:cfRule>
          <x14:cfRule type="expression" priority="7" id="{2C3C02AB-E73D-4A53-BF9E-1E68FFFF8E70}">
            <xm:f>$F6=lijsten!$B$8</xm:f>
            <x14:dxf>
              <fill>
                <patternFill>
                  <bgColor theme="7" tint="0.59996337778862885"/>
                </patternFill>
              </fill>
            </x14:dxf>
          </x14:cfRule>
          <x14:cfRule type="expression" priority="8" id="{82707AF3-9DEF-4EC1-9C90-D746F07B62EC}">
            <xm:f>$F6=lijsten!$B$7</xm:f>
            <x14:dxf>
              <fill>
                <patternFill>
                  <bgColor theme="7" tint="0.39994506668294322"/>
                </patternFill>
              </fill>
            </x14:dxf>
          </x14:cfRule>
          <x14:cfRule type="expression" priority="9" id="{5B4E6D3A-18A8-4263-8CF9-13E24B428E23}">
            <xm:f>$F6=lijsten!$B$6</xm:f>
            <x14:dxf>
              <fill>
                <patternFill>
                  <bgColor theme="5" tint="0.59996337778862885"/>
                </patternFill>
              </fill>
            </x14:dxf>
          </x14:cfRule>
          <x14:cfRule type="expression" priority="10" id="{028E039B-E2A4-458F-85B2-D88AB4BE4C2C}">
            <xm:f>$F6=lijsten!$B$5</xm:f>
            <x14:dxf>
              <fill>
                <patternFill>
                  <bgColor theme="5" tint="0.39994506668294322"/>
                </patternFill>
              </fill>
            </x14:dxf>
          </x14:cfRule>
          <xm:sqref>A6:I6 K6:XFD6</xm:sqref>
        </x14:conditionalFormatting>
        <x14:conditionalFormatting xmlns:xm="http://schemas.microsoft.com/office/excel/2006/main">
          <x14:cfRule type="expression" priority="1" id="{A9CCED23-0046-474E-950D-85931ABC9C1F}">
            <xm:f>$F7 = lijsten!$B$9</xm:f>
            <x14:dxf>
              <fill>
                <patternFill>
                  <bgColor theme="8" tint="0.79998168889431442"/>
                </patternFill>
              </fill>
            </x14:dxf>
          </x14:cfRule>
          <x14:cfRule type="expression" priority="2" id="{34E0A918-2EA9-4AA4-900E-E8BA469AFD89}">
            <xm:f>$F7=lijsten!$B$8</xm:f>
            <x14:dxf>
              <fill>
                <patternFill>
                  <bgColor theme="7" tint="0.59996337778862885"/>
                </patternFill>
              </fill>
            </x14:dxf>
          </x14:cfRule>
          <x14:cfRule type="expression" priority="3" id="{A71CF1E2-FD1D-4C92-B696-F5F263B17F08}">
            <xm:f>$F7=lijsten!$B$7</xm:f>
            <x14:dxf>
              <fill>
                <patternFill>
                  <bgColor theme="7" tint="0.39994506668294322"/>
                </patternFill>
              </fill>
            </x14:dxf>
          </x14:cfRule>
          <x14:cfRule type="expression" priority="4" id="{71F7561E-2B7C-4E36-B113-AEDDB19A4D32}">
            <xm:f>$F7=lijsten!$B$6</xm:f>
            <x14:dxf>
              <fill>
                <patternFill>
                  <bgColor theme="5" tint="0.59996337778862885"/>
                </patternFill>
              </fill>
            </x14:dxf>
          </x14:cfRule>
          <x14:cfRule type="expression" priority="5" id="{FDFC3AFD-C03D-4FFA-A83E-98D3F1CC0198}">
            <xm:f>$F7=lijsten!$B$5</xm:f>
            <x14:dxf>
              <fill>
                <patternFill>
                  <bgColor theme="5" tint="0.39994506668294322"/>
                </patternFill>
              </fill>
            </x14:dxf>
          </x14:cfRule>
          <xm:sqref>A7:I11 K7:XFD11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lijsten!$B$4:$B$9</xm:f>
          </x14:formula1>
          <xm:sqref>F6:F11</xm:sqref>
        </x14:dataValidation>
        <x14:dataValidation type="list" allowBlank="1" showInputMessage="1" showErrorMessage="1" xr:uid="{00000000-0002-0000-0600-000001000000}">
          <x14:formula1>
            <xm:f>lijsten!$B$11:$B$14</xm:f>
          </x14:formula1>
          <xm:sqref>G6:G11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A45"/>
  <sheetViews>
    <sheetView topLeftCell="C1" zoomScale="85" zoomScaleNormal="85" workbookViewId="0">
      <selection activeCell="C9" sqref="C9"/>
    </sheetView>
  </sheetViews>
  <sheetFormatPr defaultRowHeight="14.4" x14ac:dyDescent="0.3"/>
  <cols>
    <col min="1" max="1" width="15.6640625" customWidth="1"/>
    <col min="2" max="2" width="62.88671875" customWidth="1"/>
    <col min="3" max="4" width="15.6640625" customWidth="1"/>
    <col min="5" max="5" width="20.6640625" customWidth="1"/>
    <col min="6" max="10" width="15.6640625" customWidth="1"/>
    <col min="13" max="13" width="13.88671875" customWidth="1"/>
    <col min="20" max="20" width="21.44140625" customWidth="1"/>
    <col min="21" max="21" width="10" customWidth="1"/>
  </cols>
  <sheetData>
    <row r="1" spans="1:27" ht="21" x14ac:dyDescent="0.3">
      <c r="A1" s="126" t="s">
        <v>160</v>
      </c>
      <c r="B1" s="127"/>
      <c r="C1" s="127"/>
      <c r="D1" s="127"/>
      <c r="E1" s="127"/>
      <c r="F1" s="127"/>
      <c r="G1" s="127"/>
      <c r="H1" s="127"/>
      <c r="I1" s="127"/>
      <c r="J1" s="128"/>
      <c r="K1" s="7"/>
      <c r="L1" s="7"/>
      <c r="M1" s="8"/>
      <c r="N1" s="129" t="s">
        <v>161</v>
      </c>
      <c r="O1" s="129"/>
      <c r="P1" s="129"/>
      <c r="Q1" s="129"/>
      <c r="R1" s="129"/>
      <c r="S1" s="129"/>
      <c r="T1" s="7"/>
    </row>
    <row r="2" spans="1:27" ht="18" customHeight="1" x14ac:dyDescent="0.3">
      <c r="A2" s="130" t="s">
        <v>162</v>
      </c>
      <c r="B2" s="131"/>
      <c r="C2" s="131"/>
      <c r="D2" s="131"/>
      <c r="E2" s="131"/>
      <c r="F2" s="131"/>
      <c r="G2" s="131"/>
      <c r="H2" s="131"/>
      <c r="I2" s="131"/>
      <c r="J2" s="132"/>
      <c r="K2" s="7"/>
      <c r="L2" s="7"/>
      <c r="M2" s="8"/>
      <c r="N2" s="133" t="s">
        <v>125</v>
      </c>
      <c r="O2" s="134"/>
      <c r="P2" s="134"/>
      <c r="Q2" s="134"/>
      <c r="R2" s="134"/>
      <c r="S2" s="135"/>
      <c r="T2" s="7"/>
    </row>
    <row r="3" spans="1:27" x14ac:dyDescent="0.3">
      <c r="A3" s="9"/>
      <c r="B3" s="10"/>
      <c r="C3" s="11" t="s">
        <v>163</v>
      </c>
      <c r="D3" s="12" t="s">
        <v>164</v>
      </c>
      <c r="E3" s="12" t="s">
        <v>165</v>
      </c>
      <c r="F3" s="12" t="s">
        <v>166</v>
      </c>
      <c r="G3" s="12" t="s">
        <v>167</v>
      </c>
      <c r="H3" s="12" t="s">
        <v>168</v>
      </c>
      <c r="I3" s="12" t="s">
        <v>169</v>
      </c>
      <c r="J3" s="11" t="s">
        <v>170</v>
      </c>
      <c r="K3" s="7"/>
      <c r="L3" s="7"/>
      <c r="M3" s="8"/>
      <c r="N3" s="13">
        <v>0</v>
      </c>
      <c r="O3" s="13">
        <v>1</v>
      </c>
      <c r="P3" s="13">
        <v>2</v>
      </c>
      <c r="Q3" s="13">
        <v>3</v>
      </c>
      <c r="R3" s="13">
        <v>4</v>
      </c>
      <c r="S3" s="13">
        <v>5</v>
      </c>
      <c r="T3" s="7"/>
    </row>
    <row r="4" spans="1:27" ht="15" customHeight="1" x14ac:dyDescent="0.3">
      <c r="A4" s="122" t="s">
        <v>171</v>
      </c>
      <c r="B4" s="136"/>
      <c r="C4" s="14" t="s">
        <v>172</v>
      </c>
      <c r="D4" s="14" t="s">
        <v>173</v>
      </c>
      <c r="E4" s="14" t="s">
        <v>173</v>
      </c>
      <c r="F4" s="14" t="s">
        <v>173</v>
      </c>
      <c r="G4" s="14" t="s">
        <v>173</v>
      </c>
      <c r="H4" s="14" t="s">
        <v>173</v>
      </c>
      <c r="I4" s="14" t="s">
        <v>173</v>
      </c>
      <c r="J4" s="14" t="s">
        <v>173</v>
      </c>
      <c r="K4" s="7"/>
      <c r="L4" s="137" t="s">
        <v>174</v>
      </c>
      <c r="M4" s="13" t="s">
        <v>163</v>
      </c>
      <c r="N4" s="15" t="s">
        <v>175</v>
      </c>
      <c r="O4" s="15">
        <v>9</v>
      </c>
      <c r="P4" s="15">
        <v>8</v>
      </c>
      <c r="Q4" s="15">
        <v>6</v>
      </c>
      <c r="R4" s="15">
        <v>5</v>
      </c>
      <c r="S4" s="15">
        <v>4</v>
      </c>
      <c r="T4" s="16" t="s">
        <v>176</v>
      </c>
      <c r="U4" s="5"/>
    </row>
    <row r="5" spans="1:27" ht="15" customHeight="1" x14ac:dyDescent="0.3">
      <c r="A5" s="122" t="s">
        <v>177</v>
      </c>
      <c r="B5" s="136"/>
      <c r="C5" s="14" t="s">
        <v>178</v>
      </c>
      <c r="D5" s="14" t="s">
        <v>173</v>
      </c>
      <c r="E5" s="14" t="s">
        <v>173</v>
      </c>
      <c r="F5" s="14" t="s">
        <v>173</v>
      </c>
      <c r="G5" s="14" t="s">
        <v>173</v>
      </c>
      <c r="H5" s="14" t="s">
        <v>173</v>
      </c>
      <c r="I5" s="14" t="s">
        <v>173</v>
      </c>
      <c r="J5" s="14" t="s">
        <v>173</v>
      </c>
      <c r="K5" s="7"/>
      <c r="L5" s="138"/>
      <c r="M5" s="13" t="s">
        <v>164</v>
      </c>
      <c r="N5" s="15" t="s">
        <v>179</v>
      </c>
      <c r="O5" s="15">
        <v>6</v>
      </c>
      <c r="P5" s="15">
        <v>4</v>
      </c>
      <c r="Q5" s="15">
        <v>3</v>
      </c>
      <c r="R5" s="15">
        <v>2</v>
      </c>
      <c r="S5" s="15">
        <v>0</v>
      </c>
      <c r="T5" s="17" t="s">
        <v>180</v>
      </c>
      <c r="U5" s="18"/>
    </row>
    <row r="6" spans="1:27" ht="15" customHeight="1" x14ac:dyDescent="0.3">
      <c r="A6" s="122" t="s">
        <v>181</v>
      </c>
      <c r="B6" s="136"/>
      <c r="C6" s="19">
        <v>1</v>
      </c>
      <c r="D6" s="19">
        <v>2</v>
      </c>
      <c r="E6" s="19">
        <v>4</v>
      </c>
      <c r="F6" s="19">
        <v>3</v>
      </c>
      <c r="G6" s="19">
        <v>6</v>
      </c>
      <c r="H6" s="19">
        <v>6</v>
      </c>
      <c r="I6" s="19">
        <v>6</v>
      </c>
      <c r="J6" s="19">
        <v>5</v>
      </c>
      <c r="K6" s="7"/>
      <c r="L6" s="138"/>
      <c r="M6" s="13" t="s">
        <v>182</v>
      </c>
      <c r="N6" s="15" t="s">
        <v>175</v>
      </c>
      <c r="O6" s="15">
        <v>9</v>
      </c>
      <c r="P6" s="15">
        <v>7.5</v>
      </c>
      <c r="Q6" s="15">
        <v>6</v>
      </c>
      <c r="R6" s="15">
        <v>5</v>
      </c>
      <c r="S6" s="15">
        <v>3</v>
      </c>
      <c r="T6" s="17" t="s">
        <v>180</v>
      </c>
      <c r="U6" s="18"/>
      <c r="AA6" t="s">
        <v>183</v>
      </c>
    </row>
    <row r="7" spans="1:27" ht="17.399999999999999" x14ac:dyDescent="0.3">
      <c r="A7" s="20"/>
      <c r="B7" s="21"/>
      <c r="C7" s="22" t="s">
        <v>184</v>
      </c>
      <c r="D7" s="22" t="s">
        <v>184</v>
      </c>
      <c r="E7" s="22" t="s">
        <v>184</v>
      </c>
      <c r="F7" s="22" t="s">
        <v>184</v>
      </c>
      <c r="G7" s="22" t="s">
        <v>184</v>
      </c>
      <c r="H7" s="22" t="s">
        <v>184</v>
      </c>
      <c r="I7" s="22" t="s">
        <v>184</v>
      </c>
      <c r="J7" s="7"/>
      <c r="K7" s="7"/>
      <c r="L7" s="138"/>
      <c r="M7" s="13" t="s">
        <v>166</v>
      </c>
      <c r="N7" s="15" t="s">
        <v>185</v>
      </c>
      <c r="O7" s="15">
        <v>10</v>
      </c>
      <c r="P7" s="15">
        <v>8</v>
      </c>
      <c r="Q7" s="15">
        <v>6</v>
      </c>
      <c r="R7" s="15">
        <v>5</v>
      </c>
      <c r="S7" s="15">
        <v>4</v>
      </c>
      <c r="T7" s="17" t="s">
        <v>180</v>
      </c>
      <c r="U7" s="18"/>
    </row>
    <row r="8" spans="1:27" ht="15" customHeight="1" x14ac:dyDescent="0.3">
      <c r="A8" s="140" t="s">
        <v>186</v>
      </c>
      <c r="B8" s="141"/>
      <c r="C8" s="23">
        <v>1</v>
      </c>
      <c r="D8" s="23">
        <v>1</v>
      </c>
      <c r="E8" s="23">
        <v>1</v>
      </c>
      <c r="F8" s="23">
        <v>1</v>
      </c>
      <c r="G8" s="23">
        <v>1</v>
      </c>
      <c r="H8" s="23">
        <v>1</v>
      </c>
      <c r="I8" s="23">
        <v>1</v>
      </c>
      <c r="J8" s="23">
        <v>1</v>
      </c>
      <c r="K8" s="7"/>
      <c r="L8" s="138"/>
      <c r="M8" s="13" t="s">
        <v>167</v>
      </c>
      <c r="N8" s="15" t="s">
        <v>187</v>
      </c>
      <c r="O8" s="15">
        <v>180</v>
      </c>
      <c r="P8" s="15">
        <v>150</v>
      </c>
      <c r="Q8" s="15">
        <v>125</v>
      </c>
      <c r="R8" s="15">
        <v>110</v>
      </c>
      <c r="S8" s="15">
        <v>100</v>
      </c>
      <c r="T8" s="17" t="s">
        <v>176</v>
      </c>
      <c r="U8" s="18"/>
    </row>
    <row r="9" spans="1:27" ht="15" customHeight="1" x14ac:dyDescent="0.3">
      <c r="A9" s="124" t="s">
        <v>188</v>
      </c>
      <c r="B9" s="125"/>
      <c r="C9" s="23">
        <v>1</v>
      </c>
      <c r="D9" s="23">
        <v>3</v>
      </c>
      <c r="E9" s="23">
        <v>1</v>
      </c>
      <c r="F9" s="23">
        <v>1</v>
      </c>
      <c r="G9" s="23">
        <v>1</v>
      </c>
      <c r="H9" s="23">
        <v>1</v>
      </c>
      <c r="I9" s="23">
        <v>1</v>
      </c>
      <c r="J9" s="23">
        <v>1</v>
      </c>
      <c r="K9" s="7"/>
      <c r="L9" s="138"/>
      <c r="M9" s="13" t="s">
        <v>168</v>
      </c>
      <c r="N9" s="15" t="s">
        <v>189</v>
      </c>
      <c r="O9" s="15">
        <v>15</v>
      </c>
      <c r="P9" s="15">
        <v>12</v>
      </c>
      <c r="Q9" s="15">
        <v>10</v>
      </c>
      <c r="R9" s="15">
        <v>8</v>
      </c>
      <c r="S9" s="15">
        <v>6</v>
      </c>
      <c r="T9" s="17" t="s">
        <v>180</v>
      </c>
      <c r="U9" s="18"/>
    </row>
    <row r="10" spans="1:27" ht="15" customHeight="1" x14ac:dyDescent="0.3">
      <c r="A10" s="124" t="s">
        <v>190</v>
      </c>
      <c r="B10" s="125"/>
      <c r="C10" s="24">
        <f t="shared" ref="C10:J10" si="0">IF(C$6=8,C8*C9/SUM(C$9,C$13,C$17,C$21,C$25,C$29,C$33,C$37),IF(C$6=7,C8*C9/SUM(C$9,C$13,C$17,C$21,C$25,C$29,C$33),IF(C$6=6,C8*C9/SUM(C$9,C$13,C$17,C$21,C$25,C$29),IF(C$6=5,C8*C9/SUM(C$9,C$13,C$17,C$21,C$25),IF(C$6=4,C8*C9/SUM(C$9,C$13,C$17,C$21),IF(C$6=3,C8*C9/SUM(C$9,C$13,C$17),IF(C$6=2,C8*C9/SUM(C$9,C$13),C8)))))))</f>
        <v>1</v>
      </c>
      <c r="D10" s="24">
        <f t="shared" si="0"/>
        <v>0.75</v>
      </c>
      <c r="E10" s="24">
        <f t="shared" si="0"/>
        <v>0.5</v>
      </c>
      <c r="F10" s="24">
        <f t="shared" si="0"/>
        <v>0.5</v>
      </c>
      <c r="G10" s="24">
        <f t="shared" si="0"/>
        <v>0.5</v>
      </c>
      <c r="H10" s="24">
        <f t="shared" si="0"/>
        <v>0.5</v>
      </c>
      <c r="I10" s="24">
        <f t="shared" si="0"/>
        <v>0.5</v>
      </c>
      <c r="J10" s="24">
        <f t="shared" si="0"/>
        <v>0.5</v>
      </c>
      <c r="K10" s="7"/>
      <c r="L10" s="138"/>
      <c r="M10" s="13" t="s">
        <v>191</v>
      </c>
      <c r="N10" s="15" t="s">
        <v>192</v>
      </c>
      <c r="O10" s="15">
        <v>60</v>
      </c>
      <c r="P10" s="15">
        <v>50</v>
      </c>
      <c r="Q10" s="15">
        <v>40</v>
      </c>
      <c r="R10" s="15">
        <v>35</v>
      </c>
      <c r="S10" s="15">
        <v>30</v>
      </c>
      <c r="T10" s="17" t="s">
        <v>193</v>
      </c>
      <c r="U10" s="18"/>
    </row>
    <row r="11" spans="1:27" ht="17.399999999999999" x14ac:dyDescent="0.3">
      <c r="A11" s="20"/>
      <c r="B11" s="25"/>
      <c r="C11" s="22" t="s">
        <v>184</v>
      </c>
      <c r="D11" s="22" t="s">
        <v>184</v>
      </c>
      <c r="E11" s="22" t="s">
        <v>184</v>
      </c>
      <c r="F11" s="22" t="s">
        <v>184</v>
      </c>
      <c r="G11" s="22" t="s">
        <v>184</v>
      </c>
      <c r="H11" s="22" t="s">
        <v>184</v>
      </c>
      <c r="I11" s="22" t="s">
        <v>184</v>
      </c>
      <c r="J11" s="22" t="s">
        <v>184</v>
      </c>
      <c r="K11" s="7"/>
      <c r="L11" s="139"/>
      <c r="M11" s="13" t="s">
        <v>170</v>
      </c>
      <c r="N11" s="15" t="s">
        <v>194</v>
      </c>
      <c r="O11" s="15">
        <v>16</v>
      </c>
      <c r="P11" s="15">
        <v>13</v>
      </c>
      <c r="Q11" s="15">
        <v>12</v>
      </c>
      <c r="R11" s="15">
        <v>11</v>
      </c>
      <c r="S11" s="15">
        <v>10</v>
      </c>
      <c r="T11" s="17" t="s">
        <v>193</v>
      </c>
      <c r="U11" s="18"/>
    </row>
    <row r="12" spans="1:27" ht="15" customHeight="1" x14ac:dyDescent="0.3">
      <c r="A12" s="122" t="s">
        <v>195</v>
      </c>
      <c r="B12" s="123"/>
      <c r="C12" s="23">
        <v>2</v>
      </c>
      <c r="D12" s="23">
        <v>2</v>
      </c>
      <c r="E12" s="23">
        <v>2</v>
      </c>
      <c r="F12" s="23">
        <v>2</v>
      </c>
      <c r="G12" s="23">
        <v>2</v>
      </c>
      <c r="H12" s="23">
        <v>2</v>
      </c>
      <c r="I12" s="23">
        <v>2</v>
      </c>
      <c r="J12" s="23">
        <v>2</v>
      </c>
      <c r="K12" s="7"/>
      <c r="L12" s="7"/>
      <c r="M12" s="7"/>
      <c r="N12" s="7"/>
      <c r="O12" s="7"/>
      <c r="P12" s="7"/>
      <c r="Q12" s="7"/>
      <c r="R12" s="7"/>
      <c r="S12" s="7"/>
      <c r="T12" s="7"/>
    </row>
    <row r="13" spans="1:27" ht="15" customHeight="1" x14ac:dyDescent="0.3">
      <c r="A13" s="122" t="s">
        <v>196</v>
      </c>
      <c r="B13" s="123"/>
      <c r="C13" s="23">
        <v>2</v>
      </c>
      <c r="D13" s="23">
        <v>1</v>
      </c>
      <c r="E13" s="23">
        <v>1</v>
      </c>
      <c r="F13" s="23">
        <v>1</v>
      </c>
      <c r="G13" s="23">
        <v>1</v>
      </c>
      <c r="H13" s="23">
        <v>1</v>
      </c>
      <c r="I13" s="23">
        <v>1</v>
      </c>
      <c r="J13" s="23">
        <v>1</v>
      </c>
      <c r="K13" s="7"/>
      <c r="L13" s="7"/>
      <c r="M13" s="7"/>
      <c r="N13" s="7"/>
      <c r="O13" s="7"/>
      <c r="P13" s="7"/>
      <c r="Q13" s="7"/>
      <c r="R13" s="7"/>
      <c r="S13" s="7"/>
      <c r="T13" s="7"/>
    </row>
    <row r="14" spans="1:27" ht="15" customHeight="1" x14ac:dyDescent="0.3">
      <c r="A14" s="122" t="s">
        <v>197</v>
      </c>
      <c r="B14" s="123"/>
      <c r="C14" s="24">
        <f t="shared" ref="C14:J14" si="1">IF(C$6=8,C12*C13/SUM(C$9,C$13,C$17,C$21,C$25,C$29,C$33,C$37),IF(C$6=7,C12*C13/SUM(C$9,C$13,C$17,C$21,C$25,C$29,C$33),IF(C$6=6,C12*C13/SUM(C$9,C$13,C$17,C$21,C$25,C$29),IF(C$6=5,C12*C13/SUM(C$9,C$13,C$17,C$21,C$25),IF(C$6=4,C12*C13/SUM(C$9,C$13,C$17,C$21),IF(C$6=3,C12*C13/SUM(C$9,C$13,C$17),IF(C$6=2,C12*C13/SUM(C$9,C$13),C12)))))))</f>
        <v>2</v>
      </c>
      <c r="D14" s="24">
        <f t="shared" si="1"/>
        <v>0.5</v>
      </c>
      <c r="E14" s="24">
        <f t="shared" si="1"/>
        <v>1</v>
      </c>
      <c r="F14" s="24">
        <f t="shared" si="1"/>
        <v>1</v>
      </c>
      <c r="G14" s="24">
        <f t="shared" si="1"/>
        <v>1</v>
      </c>
      <c r="H14" s="24">
        <f t="shared" si="1"/>
        <v>1</v>
      </c>
      <c r="I14" s="24">
        <f t="shared" si="1"/>
        <v>1</v>
      </c>
      <c r="J14" s="24">
        <f t="shared" si="1"/>
        <v>1</v>
      </c>
      <c r="K14" s="7"/>
      <c r="L14" s="7"/>
      <c r="M14" s="7"/>
      <c r="N14" s="7"/>
      <c r="O14" s="7"/>
      <c r="P14" s="7"/>
      <c r="Q14" s="7"/>
      <c r="R14" s="7"/>
      <c r="S14" s="7"/>
      <c r="T14" s="7"/>
    </row>
    <row r="15" spans="1:27" ht="17.399999999999999" x14ac:dyDescent="0.3">
      <c r="A15" s="20"/>
      <c r="B15" s="21"/>
      <c r="C15" s="22" t="s">
        <v>184</v>
      </c>
      <c r="D15" s="22" t="s">
        <v>184</v>
      </c>
      <c r="E15" s="22" t="s">
        <v>184</v>
      </c>
      <c r="F15" s="22" t="s">
        <v>184</v>
      </c>
      <c r="G15" s="22" t="s">
        <v>184</v>
      </c>
      <c r="H15" s="22" t="s">
        <v>184</v>
      </c>
      <c r="I15" s="22" t="s">
        <v>184</v>
      </c>
      <c r="J15" s="22" t="s">
        <v>184</v>
      </c>
      <c r="K15" s="7"/>
      <c r="L15" s="7"/>
      <c r="M15" s="7"/>
      <c r="N15" s="26"/>
      <c r="O15" s="7"/>
      <c r="P15" s="7"/>
      <c r="Q15" s="7"/>
      <c r="R15" s="7"/>
      <c r="S15" s="7"/>
      <c r="T15" s="7"/>
    </row>
    <row r="16" spans="1:27" ht="15" customHeight="1" x14ac:dyDescent="0.3">
      <c r="A16" s="124" t="s">
        <v>195</v>
      </c>
      <c r="B16" s="125"/>
      <c r="C16" s="23">
        <v>3</v>
      </c>
      <c r="D16" s="23"/>
      <c r="E16" s="23"/>
      <c r="F16" s="23"/>
      <c r="G16" s="23"/>
      <c r="H16" s="23"/>
      <c r="I16" s="23"/>
      <c r="J16" s="23"/>
      <c r="K16" s="7"/>
      <c r="L16" s="7"/>
      <c r="M16" s="7"/>
      <c r="N16" s="7"/>
      <c r="O16" s="7"/>
      <c r="P16" s="7"/>
      <c r="Q16" s="7"/>
      <c r="R16" s="7"/>
      <c r="S16" s="7"/>
      <c r="T16" s="7"/>
    </row>
    <row r="17" spans="1:20" ht="15" customHeight="1" x14ac:dyDescent="0.3">
      <c r="A17" s="124" t="s">
        <v>196</v>
      </c>
      <c r="B17" s="125"/>
      <c r="C17" s="23">
        <v>1</v>
      </c>
      <c r="D17" s="23"/>
      <c r="E17" s="23"/>
      <c r="F17" s="23"/>
      <c r="G17" s="23"/>
      <c r="H17" s="23"/>
      <c r="I17" s="23"/>
      <c r="J17" s="23"/>
      <c r="K17" s="7"/>
      <c r="L17" s="7"/>
      <c r="M17" s="7"/>
      <c r="N17" s="7"/>
      <c r="O17" s="7"/>
      <c r="P17" s="7"/>
      <c r="Q17" s="7"/>
      <c r="R17" s="7"/>
      <c r="S17" s="7"/>
      <c r="T17" s="7"/>
    </row>
    <row r="18" spans="1:20" ht="15" customHeight="1" x14ac:dyDescent="0.3">
      <c r="A18" s="124" t="s">
        <v>197</v>
      </c>
      <c r="B18" s="125"/>
      <c r="C18" s="24">
        <f>IF(C$6=8,C16*C17/SUM(C$9,C$13,C$17,C$21,C$25,C$29,C$33,C$37),IF(C$6=7,C16*C17/SUM(C$9,C$13,C$17,C$21,C$25,C$29,C$33),IF(C$6=6,C16*C17/SUM(C$9,C$13,C$17,C$21,C$25,C$29),IF(C$6=5,C16*C17/SUM(C$9,C$13,C$17,C$21,C$25),IF(C$6=4,C16*C17/SUM(C$9,C$13,C$17,C$21),IF(C$6=3,C16*C17/SUM(C$9,C$13,C$17),IF(C$6=2,C16*C17/SUM(C$9,C$13),C16)))))))</f>
        <v>3</v>
      </c>
      <c r="D18" s="24">
        <f t="shared" ref="D18:J18" si="2">IF(D$6=8,D16*D17/SUM(D$9,D$13,D$17,D$21,D$25,D$29,D$33,D$37),IF(D$6=7,D16*D17/SUM(D$9,D$13,D$17,D$21,D$25,D$29,D$33),IF(D$6=6,D16*D17/SUM(D$9,D$13,D$17,D$21,D$25,D$29),IF(D$6=5,D16*D17/SUM(D$9,D$13,D$17,D$21,D$25),IF(D$6=4,D16*D17/SUM(D$9,D$13,D$17,D$21),IF(D$6=3,D16*D17/SUM(D$9,D$13,D$17),IF(D$6=2,D16*D17/SUM(D$9,D$13),D16)))))))</f>
        <v>0</v>
      </c>
      <c r="E18" s="24">
        <f t="shared" si="2"/>
        <v>0</v>
      </c>
      <c r="F18" s="24">
        <f t="shared" si="2"/>
        <v>0</v>
      </c>
      <c r="G18" s="24">
        <f t="shared" si="2"/>
        <v>0</v>
      </c>
      <c r="H18" s="24">
        <f t="shared" si="2"/>
        <v>0</v>
      </c>
      <c r="I18" s="24">
        <f t="shared" si="2"/>
        <v>0</v>
      </c>
      <c r="J18" s="24">
        <f t="shared" si="2"/>
        <v>0</v>
      </c>
      <c r="K18" s="7"/>
      <c r="L18" s="7"/>
      <c r="M18" s="7"/>
      <c r="N18" s="7"/>
      <c r="O18" s="7"/>
      <c r="P18" s="7"/>
      <c r="Q18" s="7"/>
      <c r="R18" s="7"/>
      <c r="S18" s="7"/>
      <c r="T18" s="7"/>
    </row>
    <row r="19" spans="1:20" ht="17.399999999999999" x14ac:dyDescent="0.3">
      <c r="A19" s="20"/>
      <c r="B19" s="25"/>
      <c r="C19" s="22" t="s">
        <v>184</v>
      </c>
      <c r="D19" s="22" t="s">
        <v>184</v>
      </c>
      <c r="E19" s="22" t="s">
        <v>184</v>
      </c>
      <c r="F19" s="22" t="s">
        <v>184</v>
      </c>
      <c r="G19" s="22" t="s">
        <v>184</v>
      </c>
      <c r="H19" s="22" t="s">
        <v>184</v>
      </c>
      <c r="I19" s="22" t="s">
        <v>184</v>
      </c>
      <c r="J19" s="22" t="s">
        <v>184</v>
      </c>
      <c r="K19" s="7"/>
      <c r="L19" s="7"/>
      <c r="M19" s="7"/>
      <c r="N19" s="7"/>
      <c r="O19" s="7"/>
      <c r="P19" s="7"/>
      <c r="Q19" s="7"/>
      <c r="R19" s="7"/>
      <c r="S19" s="7"/>
      <c r="T19" s="7"/>
    </row>
    <row r="20" spans="1:20" ht="15" customHeight="1" x14ac:dyDescent="0.3">
      <c r="A20" s="124" t="s">
        <v>195</v>
      </c>
      <c r="B20" s="125"/>
      <c r="C20" s="23">
        <v>4</v>
      </c>
      <c r="D20" s="23"/>
      <c r="E20" s="23"/>
      <c r="F20" s="23"/>
      <c r="G20" s="23"/>
      <c r="H20" s="23"/>
      <c r="I20" s="23"/>
      <c r="J20" s="23"/>
      <c r="K20" s="7"/>
      <c r="L20" s="7"/>
      <c r="M20" s="7"/>
      <c r="N20" s="7"/>
      <c r="O20" s="7"/>
      <c r="P20" s="7"/>
      <c r="Q20" s="7"/>
      <c r="R20" s="7"/>
      <c r="S20" s="7"/>
      <c r="T20" s="7"/>
    </row>
    <row r="21" spans="1:20" ht="15" customHeight="1" x14ac:dyDescent="0.3">
      <c r="A21" s="124" t="s">
        <v>196</v>
      </c>
      <c r="B21" s="125"/>
      <c r="C21" s="23">
        <v>1</v>
      </c>
      <c r="D21" s="23"/>
      <c r="E21" s="23"/>
      <c r="F21" s="23"/>
      <c r="G21" s="23"/>
      <c r="H21" s="23"/>
      <c r="I21" s="23"/>
      <c r="J21" s="23"/>
      <c r="K21" s="7"/>
      <c r="L21" s="7"/>
      <c r="M21" s="7"/>
      <c r="N21" s="7"/>
      <c r="O21" s="7"/>
      <c r="P21" s="7"/>
      <c r="Q21" s="7"/>
      <c r="R21" s="7"/>
      <c r="S21" s="7"/>
      <c r="T21" s="7"/>
    </row>
    <row r="22" spans="1:20" ht="15" customHeight="1" x14ac:dyDescent="0.3">
      <c r="A22" s="124" t="s">
        <v>197</v>
      </c>
      <c r="B22" s="125"/>
      <c r="C22" s="24">
        <f t="shared" ref="C22:J22" si="3">IF(C$6=8,C20*C21/SUM(C$9,C$13,C$17,C$21,C$25,C$29,C$33,C$37),IF(C$6=7,C20*C21/SUM(C$9,C$13,C$17,C$21,C$25,C$29,C$33),IF(C$6=6,C20*C21/SUM(C$9,C$13,C$17,C$21,C$25,C$29),IF(C$6=5,C20*C21/SUM(C$9,C$13,C$17,C$21,C$25),IF(C$6=4,C20*C21/SUM(C$9,C$13,C$17,C$21),IF(C$6=3,C20*C21/SUM(C$9,C$13,C$17),IF(C$6=2,C20*C21/SUM(C$9,C$13),C20)))))))</f>
        <v>4</v>
      </c>
      <c r="D22" s="24">
        <f t="shared" si="3"/>
        <v>0</v>
      </c>
      <c r="E22" s="24">
        <f t="shared" si="3"/>
        <v>0</v>
      </c>
      <c r="F22" s="24">
        <f t="shared" si="3"/>
        <v>0</v>
      </c>
      <c r="G22" s="24">
        <f t="shared" si="3"/>
        <v>0</v>
      </c>
      <c r="H22" s="24">
        <f t="shared" si="3"/>
        <v>0</v>
      </c>
      <c r="I22" s="24">
        <f t="shared" si="3"/>
        <v>0</v>
      </c>
      <c r="J22" s="24">
        <f t="shared" si="3"/>
        <v>0</v>
      </c>
      <c r="K22" s="7"/>
      <c r="L22" s="7"/>
      <c r="M22" s="7"/>
      <c r="N22" s="7"/>
      <c r="O22" s="7"/>
      <c r="P22" s="7"/>
      <c r="Q22" s="7"/>
      <c r="R22" s="7"/>
      <c r="S22" s="7"/>
      <c r="T22" s="7"/>
    </row>
    <row r="23" spans="1:20" ht="17.399999999999999" x14ac:dyDescent="0.3">
      <c r="A23" s="27"/>
      <c r="B23" s="28"/>
      <c r="C23" s="22" t="s">
        <v>184</v>
      </c>
      <c r="D23" s="22" t="s">
        <v>184</v>
      </c>
      <c r="E23" s="22" t="s">
        <v>184</v>
      </c>
      <c r="F23" s="22" t="s">
        <v>184</v>
      </c>
      <c r="G23" s="22" t="s">
        <v>184</v>
      </c>
      <c r="H23" s="22" t="s">
        <v>184</v>
      </c>
      <c r="I23" s="22" t="s">
        <v>184</v>
      </c>
      <c r="J23" s="22" t="s">
        <v>184</v>
      </c>
      <c r="K23" s="7"/>
      <c r="L23" s="7"/>
      <c r="M23" s="7"/>
      <c r="N23" s="7"/>
      <c r="O23" s="7"/>
      <c r="P23" s="7"/>
      <c r="Q23" s="7"/>
      <c r="R23" s="7"/>
      <c r="S23" s="7"/>
      <c r="T23" s="7"/>
    </row>
    <row r="24" spans="1:20" ht="15" customHeight="1" x14ac:dyDescent="0.3">
      <c r="A24" s="122" t="s">
        <v>195</v>
      </c>
      <c r="B24" s="123"/>
      <c r="C24" s="23">
        <v>5</v>
      </c>
      <c r="D24" s="23"/>
      <c r="E24" s="23"/>
      <c r="F24" s="23"/>
      <c r="G24" s="23"/>
      <c r="H24" s="23"/>
      <c r="I24" s="23"/>
      <c r="J24" s="23"/>
      <c r="K24" s="7"/>
      <c r="L24" s="7"/>
      <c r="M24" s="7"/>
      <c r="N24" s="7"/>
      <c r="O24" s="7"/>
      <c r="P24" s="7"/>
      <c r="Q24" s="7"/>
      <c r="R24" s="7"/>
      <c r="S24" s="7"/>
      <c r="T24" s="7"/>
    </row>
    <row r="25" spans="1:20" ht="15" customHeight="1" x14ac:dyDescent="0.3">
      <c r="A25" s="122" t="s">
        <v>196</v>
      </c>
      <c r="B25" s="123"/>
      <c r="C25" s="23">
        <v>20</v>
      </c>
      <c r="D25" s="23"/>
      <c r="E25" s="23"/>
      <c r="F25" s="23"/>
      <c r="G25" s="23"/>
      <c r="H25" s="23"/>
      <c r="I25" s="23"/>
      <c r="J25" s="23"/>
      <c r="K25" s="7"/>
      <c r="L25" s="7"/>
      <c r="M25" s="7"/>
      <c r="N25" s="7"/>
      <c r="O25" s="7"/>
      <c r="P25" s="7"/>
      <c r="Q25" s="7"/>
      <c r="R25" s="7"/>
      <c r="S25" s="7"/>
      <c r="T25" s="7"/>
    </row>
    <row r="26" spans="1:20" ht="15" customHeight="1" x14ac:dyDescent="0.3">
      <c r="A26" s="122" t="s">
        <v>197</v>
      </c>
      <c r="B26" s="123"/>
      <c r="C26" s="24">
        <f t="shared" ref="C26:J26" si="4">IF(C$6=8,C24*C25/SUM(C$9,C$13,C$17,C$21,C$25,C$29,C$33,C$37),IF(C$6=7,C24*C25/SUM(C$9,C$13,C$17,C$21,C$25,C$29,C$33),IF(C$6=6,C24*C25/SUM(C$9,C$13,C$17,C$21,C$25,C$29),IF(C$6=5,C24*C25/SUM(C$9,C$13,C$17,C$21,C$25),IF(C$6=4,C24*C25/SUM(C$9,C$13,C$17,C$21),IF(C$6=3,C24*C25/SUM(C$9,C$13,C$17),IF(C$6=2,C24*C25/SUM(C$9,C$13),C24)))))))</f>
        <v>5</v>
      </c>
      <c r="D26" s="24">
        <f t="shared" si="4"/>
        <v>0</v>
      </c>
      <c r="E26" s="24">
        <f t="shared" si="4"/>
        <v>0</v>
      </c>
      <c r="F26" s="24">
        <f t="shared" si="4"/>
        <v>0</v>
      </c>
      <c r="G26" s="24">
        <f t="shared" si="4"/>
        <v>0</v>
      </c>
      <c r="H26" s="24">
        <f t="shared" si="4"/>
        <v>0</v>
      </c>
      <c r="I26" s="24">
        <f t="shared" si="4"/>
        <v>0</v>
      </c>
      <c r="J26" s="24">
        <f t="shared" si="4"/>
        <v>0</v>
      </c>
      <c r="K26" s="7"/>
      <c r="L26" s="7"/>
      <c r="M26" s="7"/>
      <c r="N26" s="7"/>
      <c r="O26" s="7"/>
      <c r="P26" s="7"/>
      <c r="Q26" s="7"/>
      <c r="R26" s="7"/>
      <c r="S26" s="7"/>
      <c r="T26" s="7"/>
    </row>
    <row r="27" spans="1:20" ht="17.399999999999999" x14ac:dyDescent="0.3">
      <c r="A27" s="20"/>
      <c r="B27" s="25"/>
      <c r="C27" s="22" t="s">
        <v>184</v>
      </c>
      <c r="D27" s="22" t="s">
        <v>184</v>
      </c>
      <c r="E27" s="22" t="s">
        <v>184</v>
      </c>
      <c r="F27" s="22" t="s">
        <v>184</v>
      </c>
      <c r="G27" s="22" t="s">
        <v>184</v>
      </c>
      <c r="H27" s="22" t="s">
        <v>184</v>
      </c>
      <c r="I27" s="22" t="s">
        <v>184</v>
      </c>
      <c r="J27" s="22" t="s">
        <v>184</v>
      </c>
      <c r="K27" s="7"/>
      <c r="L27" s="7"/>
      <c r="M27" s="7"/>
      <c r="N27" s="7"/>
      <c r="O27" s="7"/>
      <c r="P27" s="7"/>
      <c r="Q27" s="7"/>
      <c r="R27" s="7"/>
      <c r="S27" s="7"/>
      <c r="T27" s="7"/>
    </row>
    <row r="28" spans="1:20" ht="15" customHeight="1" x14ac:dyDescent="0.3">
      <c r="A28" s="122" t="s">
        <v>195</v>
      </c>
      <c r="B28" s="123"/>
      <c r="C28" s="23"/>
      <c r="D28" s="23"/>
      <c r="E28" s="23"/>
      <c r="F28" s="23"/>
      <c r="G28" s="23"/>
      <c r="H28" s="23"/>
      <c r="I28" s="23"/>
      <c r="J28" s="23"/>
      <c r="K28" s="7"/>
      <c r="L28" s="7"/>
      <c r="M28" s="7"/>
      <c r="N28" s="7"/>
      <c r="O28" s="7"/>
      <c r="P28" s="7"/>
      <c r="Q28" s="7"/>
      <c r="R28" s="7"/>
      <c r="S28" s="7"/>
      <c r="T28" s="7"/>
    </row>
    <row r="29" spans="1:20" ht="15" customHeight="1" x14ac:dyDescent="0.3">
      <c r="A29" s="122" t="s">
        <v>196</v>
      </c>
      <c r="B29" s="123"/>
      <c r="C29" s="23"/>
      <c r="D29" s="23"/>
      <c r="E29" s="23"/>
      <c r="F29" s="23"/>
      <c r="G29" s="23"/>
      <c r="H29" s="23"/>
      <c r="I29" s="23"/>
      <c r="J29" s="23"/>
      <c r="K29" s="7"/>
      <c r="L29" s="7"/>
      <c r="M29" s="7"/>
      <c r="N29" s="7"/>
      <c r="O29" s="7"/>
      <c r="P29" s="7"/>
      <c r="Q29" s="7"/>
      <c r="R29" s="7"/>
      <c r="S29" s="7"/>
      <c r="T29" s="7"/>
    </row>
    <row r="30" spans="1:20" ht="15" customHeight="1" x14ac:dyDescent="0.3">
      <c r="A30" s="122" t="s">
        <v>197</v>
      </c>
      <c r="B30" s="123"/>
      <c r="C30" s="24">
        <f t="shared" ref="C30:J30" si="5">IF(C$6=8,C28*C29/SUM(C$9,C$13,C$17,C$21,C$25,C$29,C$33,C$37),IF(C$6=7,C28*C29/SUM(C$9,C$13,C$17,C$21,C$25,C$29,C$33),IF(C$6=6,C28*C29/SUM(C$9,C$13,C$17,C$21,C$25,C$29),IF(C$6=5,C28*C29/SUM(C$9,C$13,C$17,C$21,C$25),IF(C$6=4,C28*C29/SUM(C$9,C$13,C$17,C$21),IF(C$6=3,C28*C29/SUM(C$9,C$13,C$17),IF(C$6=2,C28*C29/SUM(C$9,C$13),C28)))))))</f>
        <v>0</v>
      </c>
      <c r="D30" s="24">
        <f t="shared" si="5"/>
        <v>0</v>
      </c>
      <c r="E30" s="24">
        <f t="shared" si="5"/>
        <v>0</v>
      </c>
      <c r="F30" s="24">
        <f t="shared" si="5"/>
        <v>0</v>
      </c>
      <c r="G30" s="24">
        <f t="shared" si="5"/>
        <v>0</v>
      </c>
      <c r="H30" s="24">
        <f t="shared" si="5"/>
        <v>0</v>
      </c>
      <c r="I30" s="24">
        <f t="shared" si="5"/>
        <v>0</v>
      </c>
      <c r="J30" s="24">
        <f t="shared" si="5"/>
        <v>0</v>
      </c>
      <c r="K30" s="7"/>
      <c r="L30" s="7"/>
      <c r="M30" s="7"/>
      <c r="N30" s="7"/>
      <c r="O30" s="7"/>
      <c r="P30" s="7"/>
      <c r="Q30" s="7"/>
      <c r="R30" s="7"/>
      <c r="S30" s="7"/>
      <c r="T30" s="7"/>
    </row>
    <row r="31" spans="1:20" ht="17.399999999999999" x14ac:dyDescent="0.3">
      <c r="A31" s="20"/>
      <c r="B31" s="21"/>
      <c r="C31" s="22" t="s">
        <v>184</v>
      </c>
      <c r="D31" s="22" t="s">
        <v>184</v>
      </c>
      <c r="E31" s="22" t="s">
        <v>184</v>
      </c>
      <c r="F31" s="22" t="s">
        <v>184</v>
      </c>
      <c r="G31" s="22" t="s">
        <v>184</v>
      </c>
      <c r="H31" s="22" t="s">
        <v>184</v>
      </c>
      <c r="I31" s="22" t="s">
        <v>184</v>
      </c>
      <c r="J31" s="22" t="s">
        <v>184</v>
      </c>
      <c r="K31" s="7"/>
      <c r="L31" s="7"/>
      <c r="M31" s="7"/>
      <c r="N31" s="7"/>
      <c r="O31" s="7"/>
      <c r="P31" s="7"/>
      <c r="Q31" s="7"/>
      <c r="R31" s="7"/>
      <c r="S31" s="7"/>
      <c r="T31" s="7"/>
    </row>
    <row r="32" spans="1:20" ht="15" customHeight="1" x14ac:dyDescent="0.3">
      <c r="A32" s="122" t="s">
        <v>195</v>
      </c>
      <c r="B32" s="123"/>
      <c r="C32" s="23"/>
      <c r="D32" s="23"/>
      <c r="E32" s="23"/>
      <c r="F32" s="23"/>
      <c r="G32" s="23"/>
      <c r="H32" s="23"/>
      <c r="I32" s="23"/>
      <c r="J32" s="23"/>
      <c r="K32" s="7"/>
      <c r="L32" s="7"/>
      <c r="M32" s="7"/>
      <c r="N32" s="7"/>
      <c r="O32" s="7"/>
      <c r="P32" s="7"/>
      <c r="Q32" s="7"/>
      <c r="R32" s="7"/>
      <c r="S32" s="7"/>
      <c r="T32" s="7"/>
    </row>
    <row r="33" spans="1:20" ht="15" customHeight="1" x14ac:dyDescent="0.3">
      <c r="A33" s="122" t="s">
        <v>196</v>
      </c>
      <c r="B33" s="123"/>
      <c r="C33" s="23"/>
      <c r="D33" s="23"/>
      <c r="E33" s="23"/>
      <c r="F33" s="23"/>
      <c r="G33" s="23"/>
      <c r="H33" s="23"/>
      <c r="I33" s="23"/>
      <c r="J33" s="23"/>
      <c r="K33" s="7"/>
      <c r="L33" s="7"/>
      <c r="M33" s="7"/>
      <c r="N33" s="7"/>
      <c r="O33" s="7"/>
      <c r="P33" s="7"/>
      <c r="Q33" s="7"/>
      <c r="R33" s="7"/>
      <c r="S33" s="7"/>
      <c r="T33" s="7"/>
    </row>
    <row r="34" spans="1:20" ht="15" customHeight="1" x14ac:dyDescent="0.3">
      <c r="A34" s="122" t="s">
        <v>197</v>
      </c>
      <c r="B34" s="123"/>
      <c r="C34" s="24">
        <f t="shared" ref="C34:J34" si="6">IF(C$6=8,C32*C33/SUM(C$9,C$13,C$17,C$21,C$25,C$29,C$33,C$37),IF(C$6=7,C32*C33/SUM(C$9,C$13,C$17,C$21,C$25,C$29,C$33),IF(C$6=6,C32*C33/SUM(C$9,C$13,C$17,C$21,C$25,C$29),IF(C$6=5,C32*C33/SUM(C$9,C$13,C$17,C$21,C$25),IF(C$6=4,C32*C33/SUM(C$9,C$13,C$17,C$21),IF(C$6=3,C32*C33/SUM(C$9,C$13,C$17),IF(C$6=2,C32*C33/SUM(C$9,C$13),C32)))))))</f>
        <v>0</v>
      </c>
      <c r="D34" s="24">
        <f t="shared" si="6"/>
        <v>0</v>
      </c>
      <c r="E34" s="24">
        <f t="shared" si="6"/>
        <v>0</v>
      </c>
      <c r="F34" s="24">
        <f t="shared" si="6"/>
        <v>0</v>
      </c>
      <c r="G34" s="24">
        <f t="shared" si="6"/>
        <v>0</v>
      </c>
      <c r="H34" s="24">
        <f t="shared" si="6"/>
        <v>0</v>
      </c>
      <c r="I34" s="24">
        <f t="shared" si="6"/>
        <v>0</v>
      </c>
      <c r="J34" s="24">
        <f t="shared" si="6"/>
        <v>0</v>
      </c>
      <c r="K34" s="7"/>
      <c r="L34" s="7"/>
      <c r="M34" s="7"/>
      <c r="N34" s="7"/>
      <c r="O34" s="7"/>
      <c r="P34" s="7"/>
      <c r="Q34" s="7"/>
      <c r="R34" s="7"/>
      <c r="S34" s="7"/>
      <c r="T34" s="7"/>
    </row>
    <row r="35" spans="1:20" ht="17.399999999999999" x14ac:dyDescent="0.3">
      <c r="A35" s="20"/>
      <c r="B35" s="25"/>
      <c r="C35" s="22" t="s">
        <v>184</v>
      </c>
      <c r="D35" s="22" t="s">
        <v>184</v>
      </c>
      <c r="E35" s="22" t="s">
        <v>184</v>
      </c>
      <c r="F35" s="22" t="s">
        <v>184</v>
      </c>
      <c r="G35" s="22" t="s">
        <v>184</v>
      </c>
      <c r="H35" s="22" t="s">
        <v>184</v>
      </c>
      <c r="I35" s="22" t="s">
        <v>184</v>
      </c>
      <c r="J35" s="22" t="s">
        <v>184</v>
      </c>
      <c r="K35" s="7"/>
      <c r="L35" s="7"/>
      <c r="M35" s="7"/>
      <c r="N35" s="7"/>
      <c r="O35" s="7"/>
      <c r="P35" s="7"/>
      <c r="Q35" s="7"/>
      <c r="R35" s="7"/>
      <c r="S35" s="7"/>
      <c r="T35" s="7"/>
    </row>
    <row r="36" spans="1:20" ht="15" customHeight="1" x14ac:dyDescent="0.3">
      <c r="A36" s="122" t="s">
        <v>195</v>
      </c>
      <c r="B36" s="123"/>
      <c r="C36" s="23"/>
      <c r="D36" s="23"/>
      <c r="E36" s="23"/>
      <c r="F36" s="23"/>
      <c r="G36" s="23"/>
      <c r="H36" s="23"/>
      <c r="I36" s="23"/>
      <c r="J36" s="23"/>
      <c r="K36" s="7"/>
      <c r="L36" s="7"/>
      <c r="M36" s="7"/>
      <c r="N36" s="7"/>
      <c r="O36" s="7"/>
      <c r="P36" s="7"/>
      <c r="Q36" s="7"/>
      <c r="R36" s="7"/>
      <c r="S36" s="7"/>
      <c r="T36" s="7"/>
    </row>
    <row r="37" spans="1:20" ht="15" customHeight="1" x14ac:dyDescent="0.3">
      <c r="A37" s="122" t="s">
        <v>196</v>
      </c>
      <c r="B37" s="123"/>
      <c r="C37" s="23"/>
      <c r="D37" s="23"/>
      <c r="E37" s="23"/>
      <c r="F37" s="23"/>
      <c r="G37" s="23"/>
      <c r="H37" s="23"/>
      <c r="I37" s="23"/>
      <c r="J37" s="23"/>
      <c r="K37" s="7"/>
      <c r="L37" s="7"/>
      <c r="M37" s="7"/>
      <c r="N37" s="7"/>
      <c r="O37" s="7"/>
      <c r="P37" s="7"/>
      <c r="Q37" s="7"/>
      <c r="R37" s="7"/>
      <c r="S37" s="7"/>
      <c r="T37" s="7"/>
    </row>
    <row r="38" spans="1:20" ht="15" customHeight="1" x14ac:dyDescent="0.3">
      <c r="A38" s="122" t="s">
        <v>197</v>
      </c>
      <c r="B38" s="123"/>
      <c r="C38" s="24">
        <f>IF(C$6=8,C36*C37/SUM(C$9,C$13,C$17,C$21,C$25,C$29,C$33,C$37),IF(C$6=7,C36*C37/SUM(C$9,C$13,C$17,C$21,C$25,C$29,C$33),IF(C$6=6,C36*C37/SUM(C$9,C$13,C$17,C$21,C$25,C$29),IF(C$6=5,C36*C37/SUM(C$9,C$13,C$17,C$21,C$25),IF(C$6=4,C36*C37/SUM(C$9,C$13,C$17,C$21),IF(C$6=3,C36*C37/SUM(C$9,C$13,C$17),IF(C$6=2,C36*C37/SUM(C$9,C$13),C36)))))))</f>
        <v>0</v>
      </c>
      <c r="D38" s="24">
        <f t="shared" ref="D38:J38" si="7">IF(D$6=8,D36*D37/SUM(D$9,D$13,D$17,D$21,D$25,D$29,D$33,D$37),IF(D$6=7,D36*D37/SUM(D$9,D$13,D$17,D$21,D$25,D$29,D$33),IF(D$6=6,D36*D37/SUM(D$9,D$13,D$17,D$21,D$25,D$29),IF(D$6=5,D36*D37/SUM(D$9,D$13,D$17,D$21,D$25),IF(D$6=4,D36*D37/SUM(D$9,D$13,D$17,D$21),IF(D$6=3,D36*D37/SUM(D$9,D$13,D$17),IF(D$6=2,D36*D37/SUM(D$9,D$13),D36)))))))</f>
        <v>0</v>
      </c>
      <c r="E38" s="24">
        <f t="shared" si="7"/>
        <v>0</v>
      </c>
      <c r="F38" s="24">
        <f t="shared" si="7"/>
        <v>0</v>
      </c>
      <c r="G38" s="24">
        <f t="shared" si="7"/>
        <v>0</v>
      </c>
      <c r="H38" s="24">
        <f t="shared" si="7"/>
        <v>0</v>
      </c>
      <c r="I38" s="24">
        <f t="shared" si="7"/>
        <v>0</v>
      </c>
      <c r="J38" s="24">
        <f t="shared" si="7"/>
        <v>0</v>
      </c>
      <c r="K38" s="7"/>
      <c r="L38" s="7"/>
      <c r="M38" s="7"/>
      <c r="N38" s="7"/>
      <c r="O38" s="7"/>
      <c r="P38" s="7"/>
      <c r="Q38" s="7"/>
      <c r="R38" s="7"/>
      <c r="S38" s="7"/>
      <c r="T38" s="7"/>
    </row>
    <row r="39" spans="1:20" ht="15" customHeight="1" x14ac:dyDescent="0.3">
      <c r="A39" s="29"/>
      <c r="B39" s="30"/>
      <c r="C39" s="30"/>
      <c r="D39" s="30"/>
      <c r="E39" s="30"/>
      <c r="F39" s="30"/>
      <c r="G39" s="30"/>
      <c r="H39" s="30"/>
      <c r="I39" s="30"/>
      <c r="J39" s="30"/>
      <c r="K39" s="7"/>
      <c r="L39" s="7"/>
      <c r="M39" s="7"/>
      <c r="N39" s="7"/>
      <c r="O39" s="7"/>
      <c r="P39" s="7"/>
      <c r="Q39" s="7"/>
      <c r="R39" s="7"/>
      <c r="S39" s="7"/>
      <c r="T39" s="7"/>
    </row>
    <row r="40" spans="1:20" ht="15" customHeight="1" x14ac:dyDescent="0.3">
      <c r="A40" s="112" t="s">
        <v>198</v>
      </c>
      <c r="B40" s="113"/>
      <c r="C40" s="31">
        <f>IF(C$5=Info!$A$5,IF(C6=1,C10,IF(C6=2,SUM(C10,C14),IF(C6=3,SUM(C10,C14,C18),IF(C6=4,SUM(C10,C14,C18,C22),IF(C6=5,SUM(C10,C14,C18,C22,C26),IF(C6=6,SUM(C10,C14,C18,C22,C26,C30),IF(C6=7,SUM(C10,C14,C18,C22,C26,C30,C34),IF(C6=8,SUM(C10,C14,C18,C22,C26,C30,C34,C38),0)))))))),0)</f>
        <v>1</v>
      </c>
      <c r="D40" s="31">
        <f>IF(D$5=Info!$A$5,IF(D6=1,D10,IF(D6=2,SUM(D10,D14),IF(D6=3,SUM(D10,D14,D18),IF(D6=4,SUM(D10,D14,D18,D22),IF(D6=5,SUM(D10,D14,D18,D22,D26),IF(D6=6,SUM(D10,D14,D18,D22,D26,D30),IF(D6=7,SUM(D10,D14,D18,D22,D26,D30,D34),IF(D6=8,SUM(D10,D14,D18,D22,D26,D30,D34,D38),0)))))))),0)</f>
        <v>0</v>
      </c>
      <c r="E40" s="31">
        <f>IF(E$5=Info!$A$5,IF(E6=1,E10,IF(E6=2,SUM(E10,E14),IF(E6=3,SUM(E10,E14,E18),IF(E6=4,SUM(E10,E14,E18,E22),IF(E6=5,SUM(E10,E14,E18,E22,E26),IF(E6=6,SUM(E10,E14,E18,E22,E26,E30),IF(E6=7,SUM(E10,E14,E18,E22,E26,E30,E34),IF(E6=8,SUM(E10,E14,E18,E22,E26,E30,E34,E38),0)))))))),0)</f>
        <v>0</v>
      </c>
      <c r="F40" s="31">
        <f>IF(F$5=Info!$A$5,IF(F6=1,F10,IF(F6=2,SUM(F10,F14),IF(F6=3,SUM(F10,F14,F18),IF(F6=4,SUM(F10,F14,F18,F22),IF(F6=5,SUM(F10,F14,F18,F22,F26),IF(F6=6,SUM(F10,F14,F18,F22,F26,F30),IF(F6=7,SUM(F10,F14,F18,F22,F26,F30,F34),IF(F6=8,SUM(F10,F14,F18,F22,F26,F30,F34,F38),0)))))))),0)</f>
        <v>0</v>
      </c>
      <c r="G40" s="31">
        <f>IF(G$5=Info!$A$5,IF(G6=1,G10,IF(G6=2,SUM(G10,G14),IF(G6=3,SUM(G10,G14,G18),IF(G6=4,SUM(G10,G14,G18,G22),IF(G6=5,SUM(G10,G14,G18,G22,G26),IF(G6=6,SUM(G10,G14,G18,G22,G26,G30),IF(G6=7,SUM(G10,G14,G18,G22,G26,G30,G34),IF(G6=8,SUM(G10,G14,G18,G22,G26,G30,G34,G38),0)))))))),0)</f>
        <v>0</v>
      </c>
      <c r="H40" s="31">
        <f>IF(H$5=Info!$A$5,IF(H6=1,H10,IF(H6=2,SUM(H10,H14),IF(H6=3,SUM(H10,H14,H18),IF(H6=4,SUM(H10,H14,H18,H22),IF(H6=5,SUM(H10,H14,H18,H22,H26),IF(H6=6,SUM(H10,H14,H18,H22,H26,H30),IF(H6=7,SUM(H10,H14,H18,H22,H26,H30,H34),IF(H6=8,SUM(H10,H14,H18,H22,H26,H30,H34,H38),0)))))))),0)</f>
        <v>0</v>
      </c>
      <c r="I40" s="31">
        <f>IF(I$5=Info!$A$5,IF(I6=1,I10,IF(I6=2,SUM(I10,I14),IF(I6=3,SUM(I10,I14,I18),IF(I6=4,SUM(I10,I14,I18,I22),IF(I6=5,SUM(I10,I14,I18,I22,I26),IF(I6=6,SUM(I10,I14,I18,I22,I26,I30),IF(I6=7,SUM(I10,I14,I18,I22,I26,I30,I34),IF(I6=8,SUM(I10,I14,I18,I22,I26,I30,I34,I38),0)))))))),0)</f>
        <v>0</v>
      </c>
      <c r="J40" s="31">
        <f>IF(J$5=Info!$A$5,IF(J6=1,J10,IF(J6=2,SUM(J10,J14),IF(J6=3,SUM(J10,J14,J18),IF(J6=4,SUM(J10,J14,J18,J22),IF(J6=5,SUM(J10,J14,J18,J22,J26),IF(J6=6,SUM(J10,J14,J18,J22,J26,J30),IF(J6=7,SUM(J10,J14,J18,J22,J26,J30,J34),IF(J6=8,SUM(J10,J14,J18,J22,J26,J30,J34,J38),0)))))))),0)</f>
        <v>0</v>
      </c>
      <c r="K40" s="7"/>
      <c r="L40" s="7"/>
      <c r="M40" s="7"/>
      <c r="N40" s="7"/>
      <c r="O40" s="7"/>
      <c r="P40" s="7"/>
      <c r="Q40" s="7"/>
      <c r="R40" s="7"/>
      <c r="S40" s="7"/>
      <c r="T40" s="7"/>
    </row>
    <row r="41" spans="1:20" ht="15" customHeight="1" x14ac:dyDescent="0.3">
      <c r="A41" s="112" t="s">
        <v>199</v>
      </c>
      <c r="B41" s="113"/>
      <c r="C41" s="32">
        <f>Info!A29</f>
        <v>1</v>
      </c>
      <c r="D41" s="32">
        <f>Info!B29</f>
        <v>0</v>
      </c>
      <c r="E41" s="32">
        <f>Info!C29</f>
        <v>0</v>
      </c>
      <c r="F41" s="32">
        <f>Info!D29</f>
        <v>0</v>
      </c>
      <c r="G41" s="32">
        <f>Info!E29</f>
        <v>0</v>
      </c>
      <c r="H41" s="32">
        <f>Info!F29</f>
        <v>0</v>
      </c>
      <c r="I41" s="32">
        <f>Info!G29</f>
        <v>0</v>
      </c>
      <c r="J41" s="32">
        <f>Info!H29</f>
        <v>0</v>
      </c>
      <c r="K41" s="7"/>
      <c r="L41" s="7"/>
      <c r="M41" s="7"/>
      <c r="N41" s="7"/>
      <c r="O41" s="7"/>
      <c r="P41" s="7"/>
      <c r="Q41" s="7"/>
      <c r="R41" s="7"/>
      <c r="S41" s="7"/>
      <c r="T41" s="7"/>
    </row>
    <row r="42" spans="1:20" ht="15" customHeight="1" x14ac:dyDescent="0.3">
      <c r="A42" s="112" t="s">
        <v>200</v>
      </c>
      <c r="B42" s="113"/>
      <c r="C42" s="33">
        <f>C41*C40</f>
        <v>1</v>
      </c>
      <c r="D42" s="33">
        <f t="shared" ref="D42:J42" si="8">D41*D40</f>
        <v>0</v>
      </c>
      <c r="E42" s="33">
        <f t="shared" si="8"/>
        <v>0</v>
      </c>
      <c r="F42" s="33">
        <f t="shared" si="8"/>
        <v>0</v>
      </c>
      <c r="G42" s="33">
        <f t="shared" si="8"/>
        <v>0</v>
      </c>
      <c r="H42" s="33">
        <f t="shared" si="8"/>
        <v>0</v>
      </c>
      <c r="I42" s="33">
        <f t="shared" si="8"/>
        <v>0</v>
      </c>
      <c r="J42" s="33">
        <f t="shared" si="8"/>
        <v>0</v>
      </c>
      <c r="K42" s="7"/>
      <c r="L42" s="7"/>
      <c r="M42" s="7"/>
      <c r="N42" s="7"/>
      <c r="O42" s="7"/>
      <c r="P42" s="7"/>
      <c r="Q42" s="7"/>
      <c r="R42" s="7"/>
      <c r="S42" s="7"/>
      <c r="T42" s="7"/>
    </row>
    <row r="43" spans="1:20" ht="15" thickBot="1" x14ac:dyDescent="0.35">
      <c r="A43" s="34"/>
      <c r="B43" s="35"/>
      <c r="C43" s="35"/>
      <c r="D43" s="35"/>
      <c r="E43" s="35"/>
      <c r="F43" s="35"/>
      <c r="G43" s="35"/>
      <c r="H43" s="35"/>
      <c r="I43" s="35"/>
      <c r="J43" s="7"/>
      <c r="K43" s="7"/>
      <c r="L43" s="7"/>
      <c r="M43" s="7"/>
      <c r="N43" s="7"/>
      <c r="O43" s="7"/>
      <c r="P43" s="7"/>
      <c r="Q43" s="7"/>
      <c r="R43" s="7"/>
      <c r="S43" s="7"/>
      <c r="T43" s="7"/>
    </row>
    <row r="44" spans="1:20" ht="21" customHeight="1" thickBot="1" x14ac:dyDescent="0.45">
      <c r="A44" s="114" t="s">
        <v>201</v>
      </c>
      <c r="B44" s="115"/>
      <c r="C44" s="116">
        <f>(IFERROR(SUM(C42:J42),0)*2)*0.8</f>
        <v>1.6</v>
      </c>
      <c r="D44" s="117"/>
      <c r="E44" s="117"/>
      <c r="F44" s="117"/>
      <c r="G44" s="117"/>
      <c r="H44" s="117"/>
      <c r="I44" s="117"/>
      <c r="J44" s="118"/>
      <c r="K44" s="7"/>
      <c r="L44" s="7"/>
      <c r="M44" s="7"/>
      <c r="N44" s="7"/>
      <c r="O44" s="7"/>
      <c r="P44" s="7"/>
      <c r="Q44" s="7"/>
      <c r="R44" s="7"/>
      <c r="S44" s="7"/>
      <c r="T44" s="7"/>
    </row>
    <row r="45" spans="1:20" ht="21.6" thickBot="1" x14ac:dyDescent="0.45">
      <c r="A45" s="114" t="s">
        <v>202</v>
      </c>
      <c r="B45" s="115"/>
      <c r="C45" s="119">
        <f>C44/10</f>
        <v>0.16</v>
      </c>
      <c r="D45" s="120"/>
      <c r="E45" s="120"/>
      <c r="F45" s="120"/>
      <c r="G45" s="120"/>
      <c r="H45" s="120"/>
      <c r="I45" s="120"/>
      <c r="J45" s="121"/>
    </row>
  </sheetData>
  <mergeCells count="39">
    <mergeCell ref="A1:J1"/>
    <mergeCell ref="N1:S1"/>
    <mergeCell ref="A2:J2"/>
    <mergeCell ref="N2:S2"/>
    <mergeCell ref="A4:B4"/>
    <mergeCell ref="L4:L11"/>
    <mergeCell ref="A5:B5"/>
    <mergeCell ref="A6:B6"/>
    <mergeCell ref="A8:B8"/>
    <mergeCell ref="A9:B9"/>
    <mergeCell ref="A25:B25"/>
    <mergeCell ref="A10:B10"/>
    <mergeCell ref="A12:B12"/>
    <mergeCell ref="A13:B13"/>
    <mergeCell ref="A14:B14"/>
    <mergeCell ref="A16:B16"/>
    <mergeCell ref="A17:B17"/>
    <mergeCell ref="A18:B18"/>
    <mergeCell ref="A20:B20"/>
    <mergeCell ref="A21:B21"/>
    <mergeCell ref="A22:B22"/>
    <mergeCell ref="A24:B24"/>
    <mergeCell ref="A41:B41"/>
    <mergeCell ref="A26:B26"/>
    <mergeCell ref="A28:B28"/>
    <mergeCell ref="A29:B29"/>
    <mergeCell ref="A30:B30"/>
    <mergeCell ref="A32:B32"/>
    <mergeCell ref="A33:B33"/>
    <mergeCell ref="A34:B34"/>
    <mergeCell ref="A36:B36"/>
    <mergeCell ref="A37:B37"/>
    <mergeCell ref="A38:B38"/>
    <mergeCell ref="A40:B40"/>
    <mergeCell ref="A42:B42"/>
    <mergeCell ref="A44:B44"/>
    <mergeCell ref="C44:J44"/>
    <mergeCell ref="A45:B45"/>
    <mergeCell ref="C45:J45"/>
  </mergeCells>
  <conditionalFormatting sqref="C16:C18 C20:C22 C26 C30 C34 C38 D16:J17 D20:J21 D12:J13 C12:C14 C8:C10">
    <cfRule type="expression" dxfId="110" priority="114">
      <formula>C$5="Nee"</formula>
    </cfRule>
  </conditionalFormatting>
  <conditionalFormatting sqref="C16:C18 C20:C22 C26 C30 C34 C38 D16:J17 D20:J21 D12:J13 C40:J42 C12:C14 C8:C10">
    <cfRule type="expression" dxfId="109" priority="113">
      <formula>C$4="Nee"</formula>
    </cfRule>
  </conditionalFormatting>
  <conditionalFormatting sqref="C9 C16:C18 C20:C22 C26 C30 C34 C38 D16:J17 D20:J21 D12:J13 C12:C14">
    <cfRule type="expression" dxfId="108" priority="112">
      <formula>C$6&lt;2</formula>
    </cfRule>
  </conditionalFormatting>
  <conditionalFormatting sqref="C16:C18 C20:C22 C26 C30 C34 C38 D16:J17 D20:J21">
    <cfRule type="expression" dxfId="107" priority="111">
      <formula>C$6&lt;3</formula>
    </cfRule>
  </conditionalFormatting>
  <conditionalFormatting sqref="C20:C22 C26 C30 C34 C38 D20:J21">
    <cfRule type="expression" dxfId="106" priority="110">
      <formula>C$6&lt;4</formula>
    </cfRule>
  </conditionalFormatting>
  <conditionalFormatting sqref="C26 C30 C34 C38">
    <cfRule type="expression" dxfId="105" priority="109">
      <formula>C$6&lt;5</formula>
    </cfRule>
  </conditionalFormatting>
  <conditionalFormatting sqref="C30 C34 C38">
    <cfRule type="expression" dxfId="104" priority="108">
      <formula>C$6&lt;6</formula>
    </cfRule>
  </conditionalFormatting>
  <conditionalFormatting sqref="C34 C38">
    <cfRule type="expression" dxfId="103" priority="107">
      <formula>C$6&lt;7</formula>
    </cfRule>
  </conditionalFormatting>
  <conditionalFormatting sqref="C38">
    <cfRule type="expression" dxfId="102" priority="106">
      <formula>C$6&lt;8</formula>
    </cfRule>
  </conditionalFormatting>
  <conditionalFormatting sqref="D8:D10 D14 D18 D22 D26 D30 D34 D38">
    <cfRule type="expression" dxfId="101" priority="104">
      <formula>D$5="Nee"</formula>
    </cfRule>
  </conditionalFormatting>
  <conditionalFormatting sqref="D8:D10 D14 D18 D22 D26 D30 D34 D38">
    <cfRule type="expression" dxfId="100" priority="103">
      <formula>D$4="Nee"</formula>
    </cfRule>
  </conditionalFormatting>
  <conditionalFormatting sqref="D9 D14 D18 D22 D26 D30 D34 D38">
    <cfRule type="expression" dxfId="99" priority="102">
      <formula>D$6&lt;2</formula>
    </cfRule>
  </conditionalFormatting>
  <conditionalFormatting sqref="D18 D22 D26 D30 D34 D38">
    <cfRule type="expression" dxfId="98" priority="101">
      <formula>D$6&lt;3</formula>
    </cfRule>
  </conditionalFormatting>
  <conditionalFormatting sqref="D22 D26 D30 D34 D38">
    <cfRule type="expression" dxfId="97" priority="100">
      <formula>D$6&lt;4</formula>
    </cfRule>
  </conditionalFormatting>
  <conditionalFormatting sqref="D26 D30 D34 D38">
    <cfRule type="expression" dxfId="96" priority="99">
      <formula>D$6&lt;5</formula>
    </cfRule>
  </conditionalFormatting>
  <conditionalFormatting sqref="D30 D34 D38">
    <cfRule type="expression" dxfId="95" priority="98">
      <formula>D$6&lt;6</formula>
    </cfRule>
  </conditionalFormatting>
  <conditionalFormatting sqref="D34 D38">
    <cfRule type="expression" dxfId="94" priority="97">
      <formula>D$6&lt;7</formula>
    </cfRule>
  </conditionalFormatting>
  <conditionalFormatting sqref="D38">
    <cfRule type="expression" dxfId="93" priority="96">
      <formula>D$6&lt;8</formula>
    </cfRule>
  </conditionalFormatting>
  <conditionalFormatting sqref="E8:E10 E14 E18 E22 E26 E30 E34 E38">
    <cfRule type="expression" dxfId="92" priority="95">
      <formula>E$5="Nee"</formula>
    </cfRule>
  </conditionalFormatting>
  <conditionalFormatting sqref="E8:E10 E14 E18 E22 E26 E30 E34 E38">
    <cfRule type="expression" dxfId="91" priority="94">
      <formula>E$4="Nee"</formula>
    </cfRule>
  </conditionalFormatting>
  <conditionalFormatting sqref="E9 E14 E18 E22 E26 E30 E34 E38">
    <cfRule type="expression" dxfId="90" priority="93">
      <formula>E$6&lt;2</formula>
    </cfRule>
  </conditionalFormatting>
  <conditionalFormatting sqref="E18 E22 E26 E30 E34 E38">
    <cfRule type="expression" dxfId="89" priority="92">
      <formula>E$6&lt;3</formula>
    </cfRule>
  </conditionalFormatting>
  <conditionalFormatting sqref="E22 E26 E30 E34 E38">
    <cfRule type="expression" dxfId="88" priority="91">
      <formula>E$6&lt;4</formula>
    </cfRule>
  </conditionalFormatting>
  <conditionalFormatting sqref="E26 E30 E34 E38">
    <cfRule type="expression" dxfId="87" priority="90">
      <formula>E$6&lt;5</formula>
    </cfRule>
  </conditionalFormatting>
  <conditionalFormatting sqref="E30 E34 E38">
    <cfRule type="expression" dxfId="86" priority="89">
      <formula>E$6&lt;6</formula>
    </cfRule>
  </conditionalFormatting>
  <conditionalFormatting sqref="E34 E38">
    <cfRule type="expression" dxfId="85" priority="88">
      <formula>E$6&lt;7</formula>
    </cfRule>
  </conditionalFormatting>
  <conditionalFormatting sqref="E38">
    <cfRule type="expression" dxfId="84" priority="87">
      <formula>E$6&lt;8</formula>
    </cfRule>
  </conditionalFormatting>
  <conditionalFormatting sqref="F8:F10 F14 F18 F22 F26 F30 F34 F38">
    <cfRule type="expression" dxfId="83" priority="86">
      <formula>F$5="Nee"</formula>
    </cfRule>
  </conditionalFormatting>
  <conditionalFormatting sqref="F8:F10 F14 F18 F22 F26 F30 F34 F38">
    <cfRule type="expression" dxfId="82" priority="85">
      <formula>F$4="Nee"</formula>
    </cfRule>
  </conditionalFormatting>
  <conditionalFormatting sqref="F9 F14 F18 F22 F26 F30 F34 F38">
    <cfRule type="expression" dxfId="81" priority="84">
      <formula>F$6&lt;2</formula>
    </cfRule>
  </conditionalFormatting>
  <conditionalFormatting sqref="F18 F22 F26 F30 F34 F38">
    <cfRule type="expression" dxfId="80" priority="83">
      <formula>F$6&lt;3</formula>
    </cfRule>
  </conditionalFormatting>
  <conditionalFormatting sqref="F22 F26 F30 F34 F38">
    <cfRule type="expression" dxfId="79" priority="82">
      <formula>F$6&lt;4</formula>
    </cfRule>
  </conditionalFormatting>
  <conditionalFormatting sqref="F26 F30 F34 F38">
    <cfRule type="expression" dxfId="78" priority="81">
      <formula>F$6&lt;5</formula>
    </cfRule>
  </conditionalFormatting>
  <conditionalFormatting sqref="F30 F34 F38">
    <cfRule type="expression" dxfId="77" priority="80">
      <formula>F$6&lt;6</formula>
    </cfRule>
  </conditionalFormatting>
  <conditionalFormatting sqref="F34 F38">
    <cfRule type="expression" dxfId="76" priority="79">
      <formula>F$6&lt;7</formula>
    </cfRule>
  </conditionalFormatting>
  <conditionalFormatting sqref="F38">
    <cfRule type="expression" dxfId="75" priority="78">
      <formula>F$6&lt;8</formula>
    </cfRule>
  </conditionalFormatting>
  <conditionalFormatting sqref="G8:G10 G14 G18 G22 G26 G30 G34 G38">
    <cfRule type="expression" dxfId="74" priority="77">
      <formula>G$5="Nee"</formula>
    </cfRule>
  </conditionalFormatting>
  <conditionalFormatting sqref="G8:G10 G14 G18 G22 G26 G30 G34 G38">
    <cfRule type="expression" dxfId="73" priority="76">
      <formula>G$4="Nee"</formula>
    </cfRule>
  </conditionalFormatting>
  <conditionalFormatting sqref="G9 G14 G18 G22 G26 G30 G34 G38">
    <cfRule type="expression" dxfId="72" priority="75">
      <formula>G$6&lt;2</formula>
    </cfRule>
  </conditionalFormatting>
  <conditionalFormatting sqref="G18 G22 G26 G30 G34 G38">
    <cfRule type="expression" dxfId="71" priority="74">
      <formula>G$6&lt;3</formula>
    </cfRule>
  </conditionalFormatting>
  <conditionalFormatting sqref="G22 G26 G30 G34 G38">
    <cfRule type="expression" dxfId="70" priority="73">
      <formula>G$6&lt;4</formula>
    </cfRule>
  </conditionalFormatting>
  <conditionalFormatting sqref="G26 G30 G34 G38">
    <cfRule type="expression" dxfId="69" priority="72">
      <formula>G$6&lt;5</formula>
    </cfRule>
  </conditionalFormatting>
  <conditionalFormatting sqref="G30 G34 G38">
    <cfRule type="expression" dxfId="68" priority="71">
      <formula>G$6&lt;6</formula>
    </cfRule>
  </conditionalFormatting>
  <conditionalFormatting sqref="G34 G38">
    <cfRule type="expression" dxfId="67" priority="70">
      <formula>G$6&lt;7</formula>
    </cfRule>
  </conditionalFormatting>
  <conditionalFormatting sqref="G38">
    <cfRule type="expression" dxfId="66" priority="69">
      <formula>G$6&lt;8</formula>
    </cfRule>
  </conditionalFormatting>
  <conditionalFormatting sqref="H8:H10 H14 H18 H22 H26 H30 H34 H38">
    <cfRule type="expression" dxfId="65" priority="68">
      <formula>H$5="Nee"</formula>
    </cfRule>
  </conditionalFormatting>
  <conditionalFormatting sqref="H8:H10 H14 H18 H22 H26 H30 H34 H38">
    <cfRule type="expression" dxfId="64" priority="67">
      <formula>H$4="Nee"</formula>
    </cfRule>
  </conditionalFormatting>
  <conditionalFormatting sqref="H9 H14 H18 H22 H26 H30 H34 H38">
    <cfRule type="expression" dxfId="63" priority="66">
      <formula>H$6&lt;2</formula>
    </cfRule>
  </conditionalFormatting>
  <conditionalFormatting sqref="H18 H22 H26 H30 H34 H38">
    <cfRule type="expression" dxfId="62" priority="65">
      <formula>H$6&lt;3</formula>
    </cfRule>
  </conditionalFormatting>
  <conditionalFormatting sqref="H22 H26 H30 H34 H38">
    <cfRule type="expression" dxfId="61" priority="64">
      <formula>H$6&lt;4</formula>
    </cfRule>
  </conditionalFormatting>
  <conditionalFormatting sqref="H26 H30 H34 H38">
    <cfRule type="expression" dxfId="60" priority="63">
      <formula>H$6&lt;5</formula>
    </cfRule>
  </conditionalFormatting>
  <conditionalFormatting sqref="H30 H34 H38">
    <cfRule type="expression" dxfId="59" priority="62">
      <formula>H$6&lt;6</formula>
    </cfRule>
  </conditionalFormatting>
  <conditionalFormatting sqref="H34 H38">
    <cfRule type="expression" dxfId="58" priority="61">
      <formula>H$6&lt;7</formula>
    </cfRule>
  </conditionalFormatting>
  <conditionalFormatting sqref="H38">
    <cfRule type="expression" dxfId="57" priority="60">
      <formula>H$6&lt;8</formula>
    </cfRule>
  </conditionalFormatting>
  <conditionalFormatting sqref="I8:I10 I14 I18 I22 I26 I30 I34 I38">
    <cfRule type="expression" dxfId="56" priority="59">
      <formula>I$5="Nee"</formula>
    </cfRule>
  </conditionalFormatting>
  <conditionalFormatting sqref="I8:I10 I14 I18 I22 I26 I30 I34 I38">
    <cfRule type="expression" dxfId="55" priority="58">
      <formula>I$4="Nee"</formula>
    </cfRule>
  </conditionalFormatting>
  <conditionalFormatting sqref="I9 I14 I18 I22 I26 I30 I34 I38">
    <cfRule type="expression" dxfId="54" priority="57">
      <formula>I$6&lt;2</formula>
    </cfRule>
  </conditionalFormatting>
  <conditionalFormatting sqref="I18 I22 I26 I30 I34 I38">
    <cfRule type="expression" dxfId="53" priority="56">
      <formula>I$6&lt;3</formula>
    </cfRule>
  </conditionalFormatting>
  <conditionalFormatting sqref="I22 I26 I30 I34 I38">
    <cfRule type="expression" dxfId="52" priority="55">
      <formula>I$6&lt;4</formula>
    </cfRule>
  </conditionalFormatting>
  <conditionalFormatting sqref="I26 I30 I34 I38">
    <cfRule type="expression" dxfId="51" priority="54">
      <formula>I$6&lt;5</formula>
    </cfRule>
  </conditionalFormatting>
  <conditionalFormatting sqref="I30 I34 I38">
    <cfRule type="expression" dxfId="50" priority="53">
      <formula>I$6&lt;6</formula>
    </cfRule>
  </conditionalFormatting>
  <conditionalFormatting sqref="I34 I38">
    <cfRule type="expression" dxfId="49" priority="52">
      <formula>I$6&lt;7</formula>
    </cfRule>
  </conditionalFormatting>
  <conditionalFormatting sqref="I38">
    <cfRule type="expression" dxfId="48" priority="51">
      <formula>I$6&lt;8</formula>
    </cfRule>
  </conditionalFormatting>
  <conditionalFormatting sqref="J8:J10 J14 J18 J22 J26 J30 J34 J38">
    <cfRule type="expression" dxfId="47" priority="50">
      <formula>J$5="Nee"</formula>
    </cfRule>
  </conditionalFormatting>
  <conditionalFormatting sqref="J8:J10 J14 J18 J22 J26 J30 J34 J38">
    <cfRule type="expression" dxfId="46" priority="49">
      <formula>J$4="Nee"</formula>
    </cfRule>
  </conditionalFormatting>
  <conditionalFormatting sqref="J9 J14 J18 J22 J26 J30 J34 J38">
    <cfRule type="expression" dxfId="45" priority="48">
      <formula>J$6&lt;2</formula>
    </cfRule>
  </conditionalFormatting>
  <conditionalFormatting sqref="J18 J22 J26 J30 J34 J38">
    <cfRule type="expression" dxfId="44" priority="47">
      <formula>J$6&lt;3</formula>
    </cfRule>
  </conditionalFormatting>
  <conditionalFormatting sqref="J22 J26 J30 J34 J38">
    <cfRule type="expression" dxfId="43" priority="46">
      <formula>J$6&lt;4</formula>
    </cfRule>
  </conditionalFormatting>
  <conditionalFormatting sqref="J26 J30 J34 J38">
    <cfRule type="expression" dxfId="42" priority="45">
      <formula>J$6&lt;5</formula>
    </cfRule>
  </conditionalFormatting>
  <conditionalFormatting sqref="J30 J34 J38">
    <cfRule type="expression" dxfId="41" priority="44">
      <formula>J$6&lt;6</formula>
    </cfRule>
  </conditionalFormatting>
  <conditionalFormatting sqref="J34 J38">
    <cfRule type="expression" dxfId="40" priority="43">
      <formula>J$6&lt;7</formula>
    </cfRule>
  </conditionalFormatting>
  <conditionalFormatting sqref="J38">
    <cfRule type="expression" dxfId="39" priority="42">
      <formula>J$6&lt;8</formula>
    </cfRule>
  </conditionalFormatting>
  <conditionalFormatting sqref="C24:J25">
    <cfRule type="expression" dxfId="38" priority="41">
      <formula>C$5="Nee"</formula>
    </cfRule>
  </conditionalFormatting>
  <conditionalFormatting sqref="C24:J25">
    <cfRule type="expression" dxfId="37" priority="40">
      <formula>C$4="Nee"</formula>
    </cfRule>
  </conditionalFormatting>
  <conditionalFormatting sqref="C24:J25">
    <cfRule type="expression" dxfId="36" priority="39">
      <formula>C$6&lt;2</formula>
    </cfRule>
  </conditionalFormatting>
  <conditionalFormatting sqref="C24:J25">
    <cfRule type="expression" dxfId="35" priority="38">
      <formula>C$6&lt;3</formula>
    </cfRule>
  </conditionalFormatting>
  <conditionalFormatting sqref="C24:J25">
    <cfRule type="expression" dxfId="34" priority="37">
      <formula>C$6&lt;4</formula>
    </cfRule>
  </conditionalFormatting>
  <conditionalFormatting sqref="C28:J29">
    <cfRule type="expression" dxfId="33" priority="36">
      <formula>C$5="Nee"</formula>
    </cfRule>
  </conditionalFormatting>
  <conditionalFormatting sqref="C28:J29">
    <cfRule type="expression" dxfId="32" priority="35">
      <formula>C$4="Nee"</formula>
    </cfRule>
  </conditionalFormatting>
  <conditionalFormatting sqref="C28:J29">
    <cfRule type="expression" dxfId="31" priority="34">
      <formula>C$6&lt;2</formula>
    </cfRule>
  </conditionalFormatting>
  <conditionalFormatting sqref="C28:J29">
    <cfRule type="expression" dxfId="30" priority="33">
      <formula>C$6&lt;3</formula>
    </cfRule>
  </conditionalFormatting>
  <conditionalFormatting sqref="C28:J29">
    <cfRule type="expression" dxfId="29" priority="32">
      <formula>C$6&lt;4</formula>
    </cfRule>
  </conditionalFormatting>
  <conditionalFormatting sqref="C32:J33">
    <cfRule type="expression" dxfId="28" priority="31">
      <formula>C$5="Nee"</formula>
    </cfRule>
  </conditionalFormatting>
  <conditionalFormatting sqref="C32:J33">
    <cfRule type="expression" dxfId="27" priority="30">
      <formula>C$4="Nee"</formula>
    </cfRule>
  </conditionalFormatting>
  <conditionalFormatting sqref="C32:J33">
    <cfRule type="expression" dxfId="26" priority="29">
      <formula>C$6&lt;2</formula>
    </cfRule>
  </conditionalFormatting>
  <conditionalFormatting sqref="C32:J33">
    <cfRule type="expression" dxfId="25" priority="28">
      <formula>C$6&lt;3</formula>
    </cfRule>
  </conditionalFormatting>
  <conditionalFormatting sqref="C32:J33">
    <cfRule type="expression" dxfId="24" priority="27">
      <formula>C$6&lt;4</formula>
    </cfRule>
  </conditionalFormatting>
  <conditionalFormatting sqref="C36:J37">
    <cfRule type="expression" dxfId="23" priority="26">
      <formula>C$5="Nee"</formula>
    </cfRule>
  </conditionalFormatting>
  <conditionalFormatting sqref="C36:J37">
    <cfRule type="expression" dxfId="22" priority="25">
      <formula>C$4="Nee"</formula>
    </cfRule>
  </conditionalFormatting>
  <conditionalFormatting sqref="C36:J37">
    <cfRule type="expression" dxfId="21" priority="24">
      <formula>C$6&lt;2</formula>
    </cfRule>
  </conditionalFormatting>
  <conditionalFormatting sqref="C36:J37">
    <cfRule type="expression" dxfId="20" priority="23">
      <formula>C$6&lt;3</formula>
    </cfRule>
  </conditionalFormatting>
  <conditionalFormatting sqref="C36:J37">
    <cfRule type="expression" dxfId="19" priority="22">
      <formula>C$6&lt;4</formula>
    </cfRule>
  </conditionalFormatting>
  <conditionalFormatting sqref="C6">
    <cfRule type="expression" dxfId="18" priority="19">
      <formula>C$5="Nee"</formula>
    </cfRule>
  </conditionalFormatting>
  <conditionalFormatting sqref="C6">
    <cfRule type="expression" dxfId="17" priority="18">
      <formula>C$4="Nee"</formula>
    </cfRule>
  </conditionalFormatting>
  <conditionalFormatting sqref="C12">
    <cfRule type="expression" dxfId="16" priority="17">
      <formula>C$6&lt;3</formula>
    </cfRule>
  </conditionalFormatting>
  <conditionalFormatting sqref="C8">
    <cfRule type="expression" dxfId="15" priority="16">
      <formula>C$6&lt;2</formula>
    </cfRule>
  </conditionalFormatting>
  <conditionalFormatting sqref="C8">
    <cfRule type="expression" dxfId="14" priority="15">
      <formula>C$6&lt;3</formula>
    </cfRule>
  </conditionalFormatting>
  <conditionalFormatting sqref="D6">
    <cfRule type="expression" dxfId="13" priority="14">
      <formula>D$5="Nee"</formula>
    </cfRule>
  </conditionalFormatting>
  <conditionalFormatting sqref="D6">
    <cfRule type="expression" dxfId="12" priority="13">
      <formula>D$4="Nee"</formula>
    </cfRule>
  </conditionalFormatting>
  <conditionalFormatting sqref="E6">
    <cfRule type="expression" dxfId="11" priority="12">
      <formula>E$5="Nee"</formula>
    </cfRule>
  </conditionalFormatting>
  <conditionalFormatting sqref="E6">
    <cfRule type="expression" dxfId="10" priority="11">
      <formula>E$4="Nee"</formula>
    </cfRule>
  </conditionalFormatting>
  <conditionalFormatting sqref="F6">
    <cfRule type="expression" dxfId="9" priority="10">
      <formula>F$5="Nee"</formula>
    </cfRule>
  </conditionalFormatting>
  <conditionalFormatting sqref="F6">
    <cfRule type="expression" dxfId="8" priority="9">
      <formula>F$4="Nee"</formula>
    </cfRule>
  </conditionalFormatting>
  <conditionalFormatting sqref="G6">
    <cfRule type="expression" dxfId="7" priority="8">
      <formula>G$5="Nee"</formula>
    </cfRule>
  </conditionalFormatting>
  <conditionalFormatting sqref="G6">
    <cfRule type="expression" dxfId="6" priority="7">
      <formula>G$4="Nee"</formula>
    </cfRule>
  </conditionalFormatting>
  <conditionalFormatting sqref="H6">
    <cfRule type="expression" dxfId="5" priority="6">
      <formula>H$5="Nee"</formula>
    </cfRule>
  </conditionalFormatting>
  <conditionalFormatting sqref="H6">
    <cfRule type="expression" dxfId="4" priority="5">
      <formula>H$4="Nee"</formula>
    </cfRule>
  </conditionalFormatting>
  <conditionalFormatting sqref="I6">
    <cfRule type="expression" dxfId="3" priority="4">
      <formula>I$5="Nee"</formula>
    </cfRule>
  </conditionalFormatting>
  <conditionalFormatting sqref="I6">
    <cfRule type="expression" dxfId="2" priority="3">
      <formula>I$4="Nee"</formula>
    </cfRule>
  </conditionalFormatting>
  <conditionalFormatting sqref="J6">
    <cfRule type="expression" dxfId="1" priority="2">
      <formula>J$5="Nee"</formula>
    </cfRule>
  </conditionalFormatting>
  <conditionalFormatting sqref="J6">
    <cfRule type="expression" dxfId="0" priority="1">
      <formula>J$4="Nee"</formula>
    </cfRule>
  </conditionalFormatting>
  <dataValidations count="9">
    <dataValidation type="list" allowBlank="1" showInputMessage="1" showErrorMessage="1" sqref="C16:J16 C20:J20 C24:J24 C28:J28 C32:J32 C36:J36 C12 C8" xr:uid="{00000000-0002-0000-0700-000000000000}">
      <formula1>$N$3:$S$3</formula1>
    </dataValidation>
    <dataValidation type="custom" allowBlank="1" showInputMessage="1" showErrorMessage="1" sqref="E9:J9" xr:uid="{00000000-0002-0000-0700-000001000000}">
      <formula1>AND(E6&gt;1,E9&gt;=1)</formula1>
    </dataValidation>
    <dataValidation type="custom" allowBlank="1" showInputMessage="1" showErrorMessage="1" sqref="C17:J17" xr:uid="{00000000-0002-0000-0700-000002000000}">
      <formula1>C6&gt;2</formula1>
    </dataValidation>
    <dataValidation type="custom" allowBlank="1" showInputMessage="1" showErrorMessage="1" sqref="C13:J13" xr:uid="{00000000-0002-0000-0700-000003000000}">
      <formula1>C6&gt;1</formula1>
    </dataValidation>
    <dataValidation type="custom" allowBlank="1" showInputMessage="1" showErrorMessage="1" sqref="C34:J34 C38:J38 C30:J30" xr:uid="{00000000-0002-0000-0700-000004000000}">
      <formula1>C$6&gt;5</formula1>
    </dataValidation>
    <dataValidation type="custom" allowBlank="1" showInputMessage="1" showErrorMessage="1" sqref="C21:J22 C25:J25 C29:J29 C33:J33 C37:J37" xr:uid="{00000000-0002-0000-0700-000005000000}">
      <formula1>C$6&gt;3</formula1>
    </dataValidation>
    <dataValidation type="custom" allowBlank="1" showInputMessage="1" showErrorMessage="1" sqref="C26:J26" xr:uid="{00000000-0002-0000-0700-000006000000}">
      <formula1>C$6&gt;4</formula1>
    </dataValidation>
    <dataValidation type="custom" allowBlank="1" showInputMessage="1" showErrorMessage="1" sqref="C18:J18 C14:J14" xr:uid="{00000000-0002-0000-0700-000007000000}">
      <formula1>C$6&gt;2</formula1>
    </dataValidation>
    <dataValidation type="custom" allowBlank="1" showInputMessage="1" showErrorMessage="1" sqref="C9" xr:uid="{00000000-0002-0000-0700-000008000000}">
      <formula1>AND(C6&gt;1,C6&gt;=1)</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700-000009000000}">
          <x14:formula1>
            <xm:f>'C:\Users\feysth\AppData\Local\Temp\ARCEFAD\[8.WAT.Rekentool VIPAZORG.xlsx]Info'!#REF!</xm:f>
          </x14:formula1>
          <xm:sqref>D12:J12 D8:J8</xm:sqref>
        </x14:dataValidation>
        <x14:dataValidation type="list" allowBlank="1" showInputMessage="1" showErrorMessage="1" xr:uid="{00000000-0002-0000-0700-00000A000000}">
          <x14:formula1>
            <xm:f>Info!$A$2:$A$3</xm:f>
          </x14:formula1>
          <xm:sqref>C4:J4</xm:sqref>
        </x14:dataValidation>
        <x14:dataValidation type="list" allowBlank="1" showInputMessage="1" showErrorMessage="1" xr:uid="{00000000-0002-0000-0700-00000B000000}">
          <x14:formula1>
            <xm:f>Info!$A$5:$A$6</xm:f>
          </x14:formula1>
          <xm:sqref>C5:J5</xm:sqref>
        </x14:dataValidation>
        <x14:dataValidation type="list" allowBlank="1" showInputMessage="1" showErrorMessage="1" xr:uid="{00000000-0002-0000-0700-00000C000000}">
          <x14:formula1>
            <xm:f>Info!$A$8:$H$8</xm:f>
          </x14:formula1>
          <xm:sqref>C6:J6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29"/>
  <sheetViews>
    <sheetView topLeftCell="A2" workbookViewId="0">
      <selection activeCell="A25" sqref="A25"/>
    </sheetView>
  </sheetViews>
  <sheetFormatPr defaultRowHeight="14.4" x14ac:dyDescent="0.3"/>
  <cols>
    <col min="1" max="1" width="15.5546875" customWidth="1"/>
    <col min="2" max="2" width="7.5546875" customWidth="1"/>
    <col min="7" max="7" width="10.88671875" customWidth="1"/>
    <col min="8" max="8" width="12.88671875" customWidth="1"/>
  </cols>
  <sheetData>
    <row r="1" spans="1:10" ht="15" thickBot="1" x14ac:dyDescent="0.35">
      <c r="A1" s="68" t="s">
        <v>203</v>
      </c>
      <c r="B1" s="69"/>
      <c r="C1" s="70"/>
      <c r="D1" s="71"/>
      <c r="E1" s="71"/>
      <c r="F1" s="71"/>
      <c r="G1" s="71"/>
      <c r="H1" s="71"/>
      <c r="I1" s="71"/>
      <c r="J1" s="72"/>
    </row>
    <row r="2" spans="1:10" x14ac:dyDescent="0.3">
      <c r="A2" s="73" t="s">
        <v>172</v>
      </c>
      <c r="B2" s="74"/>
      <c r="C2" s="75"/>
      <c r="D2" s="71"/>
      <c r="E2" s="71"/>
      <c r="F2" s="71"/>
      <c r="G2" s="71"/>
      <c r="H2" s="71"/>
      <c r="I2" s="71"/>
      <c r="J2" s="72"/>
    </row>
    <row r="3" spans="1:10" ht="15" thickBot="1" x14ac:dyDescent="0.35">
      <c r="A3" s="73" t="s">
        <v>173</v>
      </c>
      <c r="B3" s="74"/>
      <c r="C3" s="75"/>
      <c r="D3" s="71"/>
      <c r="E3" s="71"/>
      <c r="F3" s="71"/>
      <c r="G3" s="71"/>
      <c r="H3" s="71"/>
      <c r="I3" s="71"/>
      <c r="J3" s="72"/>
    </row>
    <row r="4" spans="1:10" ht="15" thickBot="1" x14ac:dyDescent="0.35">
      <c r="A4" s="68" t="s">
        <v>177</v>
      </c>
      <c r="B4" s="69"/>
      <c r="C4" s="69"/>
      <c r="D4" s="69"/>
      <c r="E4" s="70"/>
      <c r="F4" s="71"/>
      <c r="G4" s="71"/>
      <c r="H4" s="71"/>
      <c r="I4" s="71"/>
      <c r="J4" s="72"/>
    </row>
    <row r="5" spans="1:10" x14ac:dyDescent="0.3">
      <c r="A5" s="73" t="s">
        <v>178</v>
      </c>
      <c r="B5" s="74"/>
      <c r="C5" s="74"/>
      <c r="D5" s="74"/>
      <c r="E5" s="75"/>
      <c r="F5" s="71"/>
      <c r="G5" s="71"/>
      <c r="H5" s="71"/>
      <c r="I5" s="71"/>
      <c r="J5" s="72"/>
    </row>
    <row r="6" spans="1:10" ht="15" thickBot="1" x14ac:dyDescent="0.35">
      <c r="A6" s="73" t="s">
        <v>173</v>
      </c>
      <c r="B6" s="74"/>
      <c r="C6" s="74"/>
      <c r="D6" s="74"/>
      <c r="E6" s="75"/>
      <c r="F6" s="71"/>
      <c r="G6" s="71"/>
      <c r="H6" s="71"/>
      <c r="I6" s="71"/>
      <c r="J6" s="72"/>
    </row>
    <row r="7" spans="1:10" x14ac:dyDescent="0.3">
      <c r="A7" s="76" t="s">
        <v>204</v>
      </c>
      <c r="B7" s="77"/>
      <c r="C7" s="77"/>
      <c r="D7" s="77"/>
      <c r="E7" s="77"/>
      <c r="F7" s="78"/>
      <c r="G7" s="71"/>
      <c r="H7" s="71"/>
      <c r="I7" s="71"/>
      <c r="J7" s="72"/>
    </row>
    <row r="8" spans="1:10" x14ac:dyDescent="0.3">
      <c r="A8" s="79">
        <v>1</v>
      </c>
      <c r="B8" s="80">
        <v>2</v>
      </c>
      <c r="C8" s="80">
        <v>3</v>
      </c>
      <c r="D8" s="80">
        <v>4</v>
      </c>
      <c r="E8" s="80">
        <v>5</v>
      </c>
      <c r="F8" s="80">
        <v>6</v>
      </c>
      <c r="G8" s="80">
        <v>7</v>
      </c>
      <c r="H8" s="81">
        <v>8</v>
      </c>
      <c r="I8" s="71"/>
      <c r="J8" s="72"/>
    </row>
    <row r="9" spans="1:10" ht="15" thickBot="1" x14ac:dyDescent="0.35">
      <c r="A9" s="71"/>
      <c r="B9" s="71"/>
      <c r="C9" s="71"/>
      <c r="D9" s="71"/>
      <c r="E9" s="71"/>
      <c r="F9" s="71"/>
      <c r="G9" s="71"/>
      <c r="H9" s="71"/>
      <c r="I9" s="71"/>
      <c r="J9" s="72"/>
    </row>
    <row r="10" spans="1:10" ht="15" thickBot="1" x14ac:dyDescent="0.35">
      <c r="A10" s="71"/>
      <c r="B10" s="144" t="s">
        <v>205</v>
      </c>
      <c r="C10" s="145"/>
      <c r="D10" s="145"/>
      <c r="E10" s="145"/>
      <c r="F10" s="145"/>
      <c r="G10" s="146"/>
      <c r="H10" s="71"/>
      <c r="I10" s="71"/>
      <c r="J10" s="72"/>
    </row>
    <row r="11" spans="1:10" ht="15" thickBot="1" x14ac:dyDescent="0.35">
      <c r="A11" s="71"/>
      <c r="B11" s="82">
        <v>0</v>
      </c>
      <c r="C11" s="82">
        <v>1</v>
      </c>
      <c r="D11" s="82">
        <v>2</v>
      </c>
      <c r="E11" s="82">
        <v>3</v>
      </c>
      <c r="F11" s="82">
        <v>4</v>
      </c>
      <c r="G11" s="82">
        <v>5</v>
      </c>
      <c r="H11" s="71"/>
      <c r="I11" s="71"/>
      <c r="J11" s="72"/>
    </row>
    <row r="12" spans="1:10" ht="15" thickBot="1" x14ac:dyDescent="0.35">
      <c r="A12" s="82" t="s">
        <v>163</v>
      </c>
      <c r="B12" s="83" t="s">
        <v>175</v>
      </c>
      <c r="C12" s="84">
        <v>9</v>
      </c>
      <c r="D12" s="84">
        <v>8</v>
      </c>
      <c r="E12" s="84">
        <v>6</v>
      </c>
      <c r="F12" s="84">
        <v>5</v>
      </c>
      <c r="G12" s="85">
        <v>4</v>
      </c>
      <c r="H12" s="142" t="s">
        <v>206</v>
      </c>
      <c r="I12" s="143"/>
      <c r="J12" s="72"/>
    </row>
    <row r="13" spans="1:10" ht="15" thickBot="1" x14ac:dyDescent="0.35">
      <c r="A13" s="82" t="s">
        <v>164</v>
      </c>
      <c r="B13" s="83" t="s">
        <v>179</v>
      </c>
      <c r="C13" s="84">
        <v>6</v>
      </c>
      <c r="D13" s="84">
        <v>4</v>
      </c>
      <c r="E13" s="84">
        <v>3</v>
      </c>
      <c r="F13" s="84">
        <v>2</v>
      </c>
      <c r="G13" s="85">
        <v>0</v>
      </c>
      <c r="H13" s="142" t="s">
        <v>207</v>
      </c>
      <c r="I13" s="143"/>
      <c r="J13" s="72"/>
    </row>
    <row r="14" spans="1:10" ht="15" thickBot="1" x14ac:dyDescent="0.35">
      <c r="A14" s="82" t="s">
        <v>182</v>
      </c>
      <c r="B14" s="83" t="s">
        <v>175</v>
      </c>
      <c r="C14" s="84">
        <v>9</v>
      </c>
      <c r="D14" s="84">
        <v>7.5</v>
      </c>
      <c r="E14" s="84">
        <v>6</v>
      </c>
      <c r="F14" s="84">
        <v>5</v>
      </c>
      <c r="G14" s="85">
        <v>3</v>
      </c>
      <c r="H14" s="142" t="s">
        <v>180</v>
      </c>
      <c r="I14" s="143"/>
      <c r="J14" s="72"/>
    </row>
    <row r="15" spans="1:10" ht="15" thickBot="1" x14ac:dyDescent="0.35">
      <c r="A15" s="82" t="s">
        <v>166</v>
      </c>
      <c r="B15" s="83" t="s">
        <v>185</v>
      </c>
      <c r="C15" s="84">
        <v>10</v>
      </c>
      <c r="D15" s="84">
        <v>8</v>
      </c>
      <c r="E15" s="84">
        <v>6</v>
      </c>
      <c r="F15" s="84">
        <v>5</v>
      </c>
      <c r="G15" s="85">
        <v>4</v>
      </c>
      <c r="H15" s="142" t="s">
        <v>180</v>
      </c>
      <c r="I15" s="143"/>
      <c r="J15" s="72"/>
    </row>
    <row r="16" spans="1:10" ht="15" thickBot="1" x14ac:dyDescent="0.35">
      <c r="A16" s="82" t="s">
        <v>167</v>
      </c>
      <c r="B16" s="83" t="s">
        <v>187</v>
      </c>
      <c r="C16" s="84">
        <v>180</v>
      </c>
      <c r="D16" s="84">
        <v>150</v>
      </c>
      <c r="E16" s="84">
        <v>125</v>
      </c>
      <c r="F16" s="84">
        <v>110</v>
      </c>
      <c r="G16" s="85">
        <v>100</v>
      </c>
      <c r="H16" s="142" t="s">
        <v>176</v>
      </c>
      <c r="I16" s="143"/>
      <c r="J16" s="72"/>
    </row>
    <row r="17" spans="1:10" ht="15" thickBot="1" x14ac:dyDescent="0.35">
      <c r="A17" s="82" t="s">
        <v>168</v>
      </c>
      <c r="B17" s="83" t="s">
        <v>189</v>
      </c>
      <c r="C17" s="84">
        <v>15</v>
      </c>
      <c r="D17" s="84">
        <v>12</v>
      </c>
      <c r="E17" s="84">
        <v>10</v>
      </c>
      <c r="F17" s="84">
        <v>8</v>
      </c>
      <c r="G17" s="85">
        <v>6</v>
      </c>
      <c r="H17" s="142" t="s">
        <v>180</v>
      </c>
      <c r="I17" s="143"/>
      <c r="J17" s="72"/>
    </row>
    <row r="18" spans="1:10" ht="15" thickBot="1" x14ac:dyDescent="0.35">
      <c r="A18" s="82" t="s">
        <v>191</v>
      </c>
      <c r="B18" s="83" t="s">
        <v>192</v>
      </c>
      <c r="C18" s="84">
        <v>60</v>
      </c>
      <c r="D18" s="84">
        <v>50</v>
      </c>
      <c r="E18" s="84">
        <v>40</v>
      </c>
      <c r="F18" s="84">
        <v>35</v>
      </c>
      <c r="G18" s="85">
        <v>30</v>
      </c>
      <c r="H18" s="142" t="s">
        <v>193</v>
      </c>
      <c r="I18" s="143"/>
      <c r="J18" s="72"/>
    </row>
    <row r="19" spans="1:10" ht="15" thickBot="1" x14ac:dyDescent="0.35">
      <c r="A19" s="82" t="s">
        <v>170</v>
      </c>
      <c r="B19" s="83" t="s">
        <v>194</v>
      </c>
      <c r="C19" s="84">
        <v>16</v>
      </c>
      <c r="D19" s="84">
        <v>13</v>
      </c>
      <c r="E19" s="84">
        <v>12</v>
      </c>
      <c r="F19" s="84">
        <v>11</v>
      </c>
      <c r="G19" s="85">
        <v>10</v>
      </c>
      <c r="H19" s="142" t="s">
        <v>193</v>
      </c>
      <c r="I19" s="143"/>
      <c r="J19" s="72"/>
    </row>
    <row r="20" spans="1:10" x14ac:dyDescent="0.3">
      <c r="A20" s="71"/>
      <c r="B20" s="71"/>
      <c r="C20" s="71"/>
      <c r="D20" s="71"/>
      <c r="E20" s="71"/>
      <c r="F20" s="71"/>
      <c r="G20" s="71"/>
      <c r="H20" s="71"/>
      <c r="I20" s="71"/>
      <c r="J20" s="72"/>
    </row>
    <row r="21" spans="1:10" ht="15" thickBot="1" x14ac:dyDescent="0.35">
      <c r="A21" s="71"/>
      <c r="B21" s="71"/>
      <c r="C21" s="71"/>
      <c r="D21" s="71"/>
      <c r="E21" s="71"/>
      <c r="F21" s="71"/>
      <c r="G21" s="71"/>
      <c r="H21" s="71"/>
      <c r="I21" s="71"/>
      <c r="J21" s="72"/>
    </row>
    <row r="22" spans="1:10" ht="15" thickBot="1" x14ac:dyDescent="0.35">
      <c r="A22" s="144" t="s">
        <v>208</v>
      </c>
      <c r="B22" s="145"/>
      <c r="C22" s="145"/>
      <c r="D22" s="145"/>
      <c r="E22" s="145"/>
      <c r="F22" s="145"/>
      <c r="G22" s="145"/>
      <c r="H22" s="145"/>
      <c r="I22" s="146"/>
      <c r="J22" s="72"/>
    </row>
    <row r="23" spans="1:10" ht="15" thickBot="1" x14ac:dyDescent="0.35">
      <c r="A23" s="86"/>
      <c r="B23" s="86" t="s">
        <v>163</v>
      </c>
      <c r="C23" s="77" t="s">
        <v>164</v>
      </c>
      <c r="D23" s="77" t="s">
        <v>182</v>
      </c>
      <c r="E23" s="77" t="s">
        <v>166</v>
      </c>
      <c r="F23" s="77" t="s">
        <v>167</v>
      </c>
      <c r="G23" s="77" t="s">
        <v>168</v>
      </c>
      <c r="H23" s="77" t="s">
        <v>191</v>
      </c>
      <c r="I23" s="78" t="s">
        <v>170</v>
      </c>
      <c r="J23" s="72"/>
    </row>
    <row r="24" spans="1:10" ht="15" thickBot="1" x14ac:dyDescent="0.35">
      <c r="A24" s="87" t="s">
        <v>163</v>
      </c>
      <c r="B24" s="88">
        <v>1</v>
      </c>
      <c r="C24" s="89">
        <v>1.9158259451747681E-2</v>
      </c>
      <c r="D24" s="89">
        <v>0.88111361926260356</v>
      </c>
      <c r="E24" s="89">
        <v>0.92752505782575168</v>
      </c>
      <c r="F24" s="89">
        <v>0.1147029316687103</v>
      </c>
      <c r="G24" s="89">
        <v>0.5770383220312254</v>
      </c>
      <c r="H24" s="89">
        <v>0.40745953553835329</v>
      </c>
      <c r="I24" s="90">
        <v>4.6025104602510469E-2</v>
      </c>
      <c r="J24" s="72"/>
    </row>
    <row r="25" spans="1:10" ht="15" thickBot="1" x14ac:dyDescent="0.35">
      <c r="A25" s="71"/>
      <c r="B25" s="71"/>
      <c r="C25" s="71"/>
      <c r="D25" s="71"/>
      <c r="E25" s="71"/>
      <c r="F25" s="71"/>
      <c r="G25" s="71"/>
      <c r="H25" s="71"/>
      <c r="I25" s="71"/>
      <c r="J25" s="72"/>
    </row>
    <row r="26" spans="1:10" ht="15" thickBot="1" x14ac:dyDescent="0.35">
      <c r="A26" s="147" t="s">
        <v>209</v>
      </c>
      <c r="B26" s="148"/>
      <c r="C26" s="148"/>
      <c r="D26" s="148"/>
      <c r="E26" s="148"/>
      <c r="F26" s="148"/>
      <c r="G26" s="148"/>
      <c r="H26" s="149"/>
      <c r="I26" s="71"/>
      <c r="J26" s="72"/>
    </row>
    <row r="27" spans="1:10" x14ac:dyDescent="0.3">
      <c r="A27" s="91">
        <f>IF('tool WAT'!C4="Nee",0,1)</f>
        <v>1</v>
      </c>
      <c r="B27" s="91">
        <f>IF('tool WAT'!D4="Nee",0,1)</f>
        <v>0</v>
      </c>
      <c r="C27" s="91">
        <f>IF('tool WAT'!E4="Nee",0,1)</f>
        <v>0</v>
      </c>
      <c r="D27" s="91">
        <f>IF('tool WAT'!F4="Nee",0,1)</f>
        <v>0</v>
      </c>
      <c r="E27" s="91">
        <f>IF('tool WAT'!G4="Nee",0,1)</f>
        <v>0</v>
      </c>
      <c r="F27" s="91">
        <f>IF('tool WAT'!H4="Nee",0,1)</f>
        <v>0</v>
      </c>
      <c r="G27" s="91">
        <f>IF('tool WAT'!I4="Nee",0,1)</f>
        <v>0</v>
      </c>
      <c r="H27" s="91">
        <f>IF('tool WAT'!J4="Nee",0,1)</f>
        <v>0</v>
      </c>
      <c r="I27" s="71"/>
      <c r="J27" s="72"/>
    </row>
    <row r="28" spans="1:10" x14ac:dyDescent="0.3">
      <c r="A28" s="92">
        <f t="shared" ref="A28:H28" si="0">B24*A27</f>
        <v>1</v>
      </c>
      <c r="B28" s="93">
        <f t="shared" si="0"/>
        <v>0</v>
      </c>
      <c r="C28" s="93">
        <f t="shared" si="0"/>
        <v>0</v>
      </c>
      <c r="D28" s="93">
        <f t="shared" si="0"/>
        <v>0</v>
      </c>
      <c r="E28" s="93">
        <f t="shared" si="0"/>
        <v>0</v>
      </c>
      <c r="F28" s="93">
        <f t="shared" si="0"/>
        <v>0</v>
      </c>
      <c r="G28" s="93">
        <f t="shared" si="0"/>
        <v>0</v>
      </c>
      <c r="H28" s="94">
        <f t="shared" si="0"/>
        <v>0</v>
      </c>
      <c r="I28" s="71"/>
      <c r="J28" s="72"/>
    </row>
    <row r="29" spans="1:10" ht="15" thickBot="1" x14ac:dyDescent="0.35">
      <c r="A29" s="95">
        <f>A28*1/SUM($A$28:$H$28)</f>
        <v>1</v>
      </c>
      <c r="B29" s="96">
        <f t="shared" ref="B29:H29" si="1">B28*1/SUM($A$28:$H$28)</f>
        <v>0</v>
      </c>
      <c r="C29" s="96">
        <f t="shared" si="1"/>
        <v>0</v>
      </c>
      <c r="D29" s="96">
        <f t="shared" si="1"/>
        <v>0</v>
      </c>
      <c r="E29" s="96">
        <f t="shared" si="1"/>
        <v>0</v>
      </c>
      <c r="F29" s="96">
        <f t="shared" si="1"/>
        <v>0</v>
      </c>
      <c r="G29" s="96">
        <f t="shared" si="1"/>
        <v>0</v>
      </c>
      <c r="H29" s="97">
        <f t="shared" si="1"/>
        <v>0</v>
      </c>
      <c r="I29" s="71"/>
      <c r="J29" s="72"/>
    </row>
  </sheetData>
  <mergeCells count="11">
    <mergeCell ref="H17:I17"/>
    <mergeCell ref="H18:I18"/>
    <mergeCell ref="H19:I19"/>
    <mergeCell ref="A22:I22"/>
    <mergeCell ref="A26:H26"/>
    <mergeCell ref="H16:I16"/>
    <mergeCell ref="B10:G10"/>
    <mergeCell ref="H12:I12"/>
    <mergeCell ref="H13:I13"/>
    <mergeCell ref="H14:I14"/>
    <mergeCell ref="H15:I1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B9E6913B870EE459B1F8A043472B183" ma:contentTypeVersion="11" ma:contentTypeDescription="Een nieuw document maken." ma:contentTypeScope="" ma:versionID="72182ae125ad467dc5efe74fdfc4c46f">
  <xsd:schema xmlns:xsd="http://www.w3.org/2001/XMLSchema" xmlns:xs="http://www.w3.org/2001/XMLSchema" xmlns:p="http://schemas.microsoft.com/office/2006/metadata/properties" xmlns:ns2="da59bcab-dc31-4d65-8696-ba653de1c564" xmlns:ns3="c4a02d41-8985-4276-8215-a4db17a367b6" targetNamespace="http://schemas.microsoft.com/office/2006/metadata/properties" ma:root="true" ma:fieldsID="05476a63ed1b52da731a42eb04fd3396" ns2:_="" ns3:_="">
    <xsd:import namespace="da59bcab-dc31-4d65-8696-ba653de1c564"/>
    <xsd:import namespace="c4a02d41-8985-4276-8215-a4db17a367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EventHashCode" minOccurs="0"/>
                <xsd:element ref="ns3:MediaServiceGenerationTime" minOccurs="0"/>
                <xsd:element ref="ns3:MediaServiceOCR" minOccurs="0"/>
                <xsd:element ref="ns3:MediaServiceAutoKeyPoints" minOccurs="0"/>
                <xsd:element ref="ns3:MediaServiceKeyPoint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59bcab-dc31-4d65-8696-ba653de1c564" elementFormDefault="qualified">
    <xsd:import namespace="http://schemas.microsoft.com/office/2006/documentManagement/types"/>
    <xsd:import namespace="http://schemas.microsoft.com/office/infopath/2007/PartnerControls"/>
    <xsd:element name="SharedWithUsers" ma:index="8" nillable="true" ma:displayName="Gedeeld met"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Gedeeld met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4a02d41-8985-4276-8215-a4db17a367b6"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409862-BE95-48D1-A306-DCF5E900AA3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7F2290E-E110-4294-B3E0-F656262B1E60}">
  <ds:schemaRefs>
    <ds:schemaRef ds:uri="http://schemas.microsoft.com/sharepoint/v3/contenttype/forms"/>
  </ds:schemaRefs>
</ds:datastoreItem>
</file>

<file path=customXml/itemProps3.xml><?xml version="1.0" encoding="utf-8"?>
<ds:datastoreItem xmlns:ds="http://schemas.openxmlformats.org/officeDocument/2006/customXml" ds:itemID="{ECCF489B-6B4F-4B71-B6EC-CD72914326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59bcab-dc31-4d65-8696-ba653de1c564"/>
    <ds:schemaRef ds:uri="c4a02d41-8985-4276-8215-a4db17a367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10</vt:i4>
      </vt:variant>
    </vt:vector>
  </HeadingPairs>
  <TitlesOfParts>
    <vt:vector size="10" baseType="lpstr">
      <vt:lpstr>inleiding</vt:lpstr>
      <vt:lpstr>BEHEER</vt:lpstr>
      <vt:lpstr>MOBILITEIT</vt:lpstr>
      <vt:lpstr>MATERIAAL</vt:lpstr>
      <vt:lpstr>ENERGIE</vt:lpstr>
      <vt:lpstr>WATER</vt:lpstr>
      <vt:lpstr>WELZIJN</vt:lpstr>
      <vt:lpstr>tool WAT</vt:lpstr>
      <vt:lpstr>Info</vt:lpstr>
      <vt:lpstr>lijsten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Feys, Thomas</dc:creator>
  <cp:keywords/>
  <dc:description/>
  <cp:lastModifiedBy>Cousaert, Christophe</cp:lastModifiedBy>
  <cp:revision/>
  <dcterms:created xsi:type="dcterms:W3CDTF">2017-03-29T09:21:07Z</dcterms:created>
  <dcterms:modified xsi:type="dcterms:W3CDTF">2021-01-25T09:11:03Z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0x010100DB9E6913B870EE459B1F8A043472B183</vt:lpwstr>
  </property>
  <property fmtid="{D5CDD505-2E9C-101B-9397-08002B2CF9AE}" pid="3" name="AuthorIds_UIVersion_13824">
    <vt:lpwstr>16</vt:lpwstr>
  </property>
</Properties>
</file>