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vlaamseoverheid.sharepoint.com/sites/vipa/organisatie/communicatie/1. Website1/Goedgekeurde projecten/"/>
    </mc:Choice>
  </mc:AlternateContent>
  <xr:revisionPtr revIDLastSave="0" documentId="8_{D1F68F21-CBF5-45CE-B530-EBB295C95482}" xr6:coauthVersionLast="47" xr6:coauthVersionMax="47" xr10:uidLastSave="{00000000-0000-0000-0000-000000000000}"/>
  <bookViews>
    <workbookView xWindow="-120" yWindow="-120" windowWidth="29040" windowHeight="15840" tabRatio="836" xr2:uid="{00000000-000D-0000-FFFF-FFFF00000000}"/>
  </bookViews>
  <sheets>
    <sheet name="Klassieke betoelaging" sheetId="45" r:id="rId1"/>
    <sheet name="Agressie-subsidies" sheetId="42" r:id="rId2"/>
    <sheet name="Infrastructuurforfait PMH" sheetId="46" r:id="rId3"/>
    <sheet name="Strategisch forfait ZH" sheetId="40" r:id="rId4"/>
    <sheet name="Instandhoudingsforfait ZH" sheetId="49" r:id="rId5"/>
    <sheet name="Toestelfinanciering ZH" sheetId="50" r:id="rId6"/>
    <sheet name="Klimaatsubsidies" sheetId="48" r:id="rId7"/>
    <sheet name="Totaal subsidies" sheetId="51" r:id="rId8"/>
    <sheet name="Blad16" sheetId="16" state="hidden" r:id="rId9"/>
    <sheet name="Blad17" sheetId="17" state="hidden" r:id="rId10"/>
    <sheet name="Blad1" sheetId="18" state="hidden" r:id="rId11"/>
  </sheets>
  <definedNames>
    <definedName name="_xlnm._FilterDatabase" localSheetId="1" hidden="1">'Agressie-subsidies'!$A$3:$H$3</definedName>
    <definedName name="_xlnm._FilterDatabase" localSheetId="2" hidden="1">'Infrastructuurforfait PMH'!$A$3:$H$3</definedName>
    <definedName name="_xlnm._FilterDatabase" localSheetId="0" hidden="1">'Klassieke betoelaging'!$A$3:$H$3</definedName>
    <definedName name="_xlnm._FilterDatabase" localSheetId="6" hidden="1">Klimaatsubsidies!$A$3:$H$448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7" i="45" l="1"/>
  <c r="C94" i="45"/>
  <c r="C93" i="45"/>
  <c r="C92" i="45"/>
  <c r="C91" i="45"/>
  <c r="C90" i="45"/>
  <c r="C95" i="45" s="1"/>
  <c r="G85" i="45"/>
  <c r="G87" i="45" s="1"/>
  <c r="G79" i="45"/>
  <c r="G52" i="45"/>
  <c r="G49" i="45"/>
  <c r="G32" i="45"/>
  <c r="G18" i="45"/>
  <c r="G15" i="45"/>
  <c r="G4" i="45"/>
  <c r="C98" i="45" l="1"/>
  <c r="B9" i="51"/>
  <c r="B10" i="51"/>
  <c r="B8" i="51"/>
  <c r="B7" i="51"/>
  <c r="B6" i="51"/>
  <c r="B5" i="51"/>
  <c r="B3" i="51"/>
  <c r="F100" i="50"/>
  <c r="I17" i="50"/>
  <c r="I15" i="50"/>
  <c r="I14" i="50"/>
  <c r="I13" i="50"/>
  <c r="I12" i="50"/>
  <c r="I11" i="50"/>
  <c r="F100" i="49"/>
  <c r="I17" i="49"/>
  <c r="I15" i="49"/>
  <c r="I14" i="49"/>
  <c r="I13" i="49"/>
  <c r="I12" i="49"/>
  <c r="I11" i="49"/>
  <c r="I16" i="50" l="1"/>
  <c r="I18" i="50" s="1"/>
  <c r="I16" i="49"/>
  <c r="I18" i="49" s="1"/>
  <c r="C455" i="48" l="1"/>
  <c r="C456" i="48"/>
  <c r="C460" i="48"/>
  <c r="C459" i="48"/>
  <c r="C454" i="48"/>
  <c r="C453" i="48"/>
  <c r="C452" i="48"/>
  <c r="C457" i="48" l="1"/>
  <c r="G449" i="48"/>
  <c r="C461" i="48" l="1"/>
  <c r="C34" i="46" l="1"/>
  <c r="C37" i="46"/>
  <c r="G30" i="46"/>
  <c r="B2" i="51" l="1"/>
  <c r="B4" i="51" s="1"/>
  <c r="C36" i="42"/>
  <c r="C35" i="42"/>
  <c r="C34" i="42"/>
  <c r="C33" i="42"/>
  <c r="C32" i="42"/>
  <c r="G29" i="42"/>
  <c r="C33" i="46" l="1"/>
  <c r="C17" i="40" l="1"/>
  <c r="C36" i="46" l="1"/>
  <c r="C35" i="46"/>
  <c r="C14" i="40"/>
  <c r="C38" i="46" l="1"/>
  <c r="C41" i="46" s="1"/>
  <c r="C37" i="42"/>
  <c r="C40" i="42" s="1"/>
  <c r="G6" i="40" l="1"/>
</calcChain>
</file>

<file path=xl/sharedStrings.xml><?xml version="1.0" encoding="utf-8"?>
<sst xmlns="http://schemas.openxmlformats.org/spreadsheetml/2006/main" count="4529" uniqueCount="1597">
  <si>
    <t>Dossiernummer</t>
  </si>
  <si>
    <t>Provincie</t>
  </si>
  <si>
    <t>Gemeente
voorziening</t>
  </si>
  <si>
    <t>Initiatiefnemer</t>
  </si>
  <si>
    <t>Voorziening</t>
  </si>
  <si>
    <t>Project</t>
  </si>
  <si>
    <t>Verleende 
subsidiebeloften</t>
  </si>
  <si>
    <t>Goedkeuring</t>
  </si>
  <si>
    <t>Voorzieningen voor Bijzondere Jeugbijstand</t>
  </si>
  <si>
    <t>BJB146-O-TD</t>
  </si>
  <si>
    <t>Oost-Vlaanderen</t>
  </si>
  <si>
    <t>Aalst</t>
  </si>
  <si>
    <t>Ter Muren vzw</t>
  </si>
  <si>
    <t>Ter Muren</t>
  </si>
  <si>
    <t>nieuwbouw voor administratieve kantoren, nieuwbouw en uitbreiding en verbouwing voor 3 zorgentiteiten voor 5 leefgroepen voor residentiële jongerenopvang in de Termurenlaan te Aalst (Erembodegem)</t>
  </si>
  <si>
    <t>aanvullende belofte 
door indexering 
en aangepast BTW-tarief
11/03/2020</t>
  </si>
  <si>
    <t xml:space="preserve">19K011 </t>
  </si>
  <si>
    <t>Gent</t>
  </si>
  <si>
    <t>Centrum voor Integrale Jeugd- en gezinszorg Sint-Jan Baptist vzw</t>
  </si>
  <si>
    <t>Centrum voor Integrale Jeugd- en gezinszorg Sint-Jan Baptist</t>
  </si>
  <si>
    <t>ingrijpende duurzame verbouwing voor 15 plaatsen en nieuwbouw voor 16 plaatsen (14 vervanging + 2 uitbreiding) voor het Centrum voor Integrale Jeugd- en gezinszorg Sint-Jan Baptist in de Kiekenstraat 2 en 4 te Gent</t>
  </si>
  <si>
    <t>19K008</t>
  </si>
  <si>
    <t>Ronse</t>
  </si>
  <si>
    <t>Amon vzw</t>
  </si>
  <si>
    <t>Campus ACVA en Campus Tobias</t>
  </si>
  <si>
    <t>verbouwing voor een contextbegeleidingsdienst ACVA (51 plaatsen contextbegeleiding en 1 ondersteunende module) en nieuwbouw voor een dagbegeleidingsdienst Tobias (10 plaatsen contextbegeleiding en 10 plaatsen dagbegeleiding) in de Sint Hermesstraat 5 te Ronse</t>
  </si>
  <si>
    <t>19K010</t>
  </si>
  <si>
    <t>Melle</t>
  </si>
  <si>
    <t>Steevliet vzw</t>
  </si>
  <si>
    <t>Steevliet</t>
  </si>
  <si>
    <t xml:space="preserve">nieuwbouw (vervanging) met 11 individuele kamers en 1 crisis/logeerkamer en bureelruimte in de Faliestraat 11 te Zottegem (Sint-Maria-Oudenhove)  </t>
  </si>
  <si>
    <t>19K022</t>
  </si>
  <si>
    <t>West-Vlaanderen</t>
  </si>
  <si>
    <t>Knokke</t>
  </si>
  <si>
    <t>De Patio vzw</t>
  </si>
  <si>
    <t>De Kleine Dennen</t>
  </si>
  <si>
    <t>nieuwbouw voor een Organisatie voor Bijzondere Jeugdbijstand voor de verblijfsafdeling De Kleine Dennen (18 modules verblijf en 18 contextbegeleiding) in de Haagwinde 77 in Knokke</t>
  </si>
  <si>
    <t>20K014</t>
  </si>
  <si>
    <t>Brugge</t>
  </si>
  <si>
    <t>Nieuwland vzw</t>
  </si>
  <si>
    <t>Nieuwland</t>
  </si>
  <si>
    <t>verbouwing tot het Dagcentrum De Totebel voor 10 schoolgaande jongeren in de Ontmijnersstraat 31 te Blankenberge</t>
  </si>
  <si>
    <t>BJB158-L-TD</t>
  </si>
  <si>
    <t>Limburg</t>
  </si>
  <si>
    <t>Alken</t>
  </si>
  <si>
    <t>De Wiekslag vzw</t>
  </si>
  <si>
    <t>De Wiekslag</t>
  </si>
  <si>
    <t>aankoop zonder verbouwing voor thuisbegeleidingsdienst Zevensprong en De Brug in Wedersoet 5 te Bilzen</t>
  </si>
  <si>
    <t>aanvullende belofte door hogere notariskosten 
30/11/2020</t>
  </si>
  <si>
    <t>20K081</t>
  </si>
  <si>
    <t>Brussel</t>
  </si>
  <si>
    <t>Anderlecht</t>
  </si>
  <si>
    <t>Tonuso vzw</t>
  </si>
  <si>
    <t>Tonuso</t>
  </si>
  <si>
    <t>nieuwbouw, ingrijpende duurzame verbouwing en uitbreiding voor een organisatie van bijzondere jeugdzorg (25 modules voor contextbegeleiding (CB) laagintensief en 25 modules verblijf) op het Heldenplein 17A en Witherenstraat 32 te Vilvoorde</t>
  </si>
  <si>
    <t>Voorzieningen voor Centra voor Algemeen Welzijnswerk</t>
  </si>
  <si>
    <t>CAW541-O-CE</t>
  </si>
  <si>
    <t>Kortrijk</t>
  </si>
  <si>
    <t>Centrum Algemeen Welzijnswerk Zuid-West-Vlaanderen vzw</t>
  </si>
  <si>
    <t>Centrum voor Algemeen Welzijnswerk Zuid-West-Vlaanderen</t>
  </si>
  <si>
    <t>nieuwbouw van 18 studio's voor opvang van thuisloze mannen, vrouwen, jongvolwassenen en ingrijpende duurzame verbouwing van een villa voor gespreks-, bureel-, vergader- en polyvalente ruimte in de Blekerstraat 31-33 te Kortrijk</t>
  </si>
  <si>
    <t>aanvullende belofte 
door indexering 
21/02/2020</t>
  </si>
  <si>
    <t>20K077</t>
  </si>
  <si>
    <t>Vlaams-Brabant</t>
  </si>
  <si>
    <t>Leuven</t>
  </si>
  <si>
    <t>Centrum voor Algemeen Welzijnswerk Oost-Brabant vzw</t>
  </si>
  <si>
    <t>Centrum voor Algemeen Welzijnswerk Oost-Brabant</t>
  </si>
  <si>
    <t>aankoop zonder verbouwing voor het Centrum voor Algemeen Welzijnswerk Oost-Brabant voor ambulante hulp- en dienstverlening en onthaal-, begeleiding- en inloopcentrum met een tewerkstelling van 10,48 VTE in de OLV Broederstraat 2 te Tienen</t>
  </si>
  <si>
    <t>Voorzieningen voor Gezinnen met kinderen</t>
  </si>
  <si>
    <t>KG707-A-IDB</t>
  </si>
  <si>
    <t>Antwerpen</t>
  </si>
  <si>
    <t>Familiehulp kinderopvang De Speelboom vzw</t>
  </si>
  <si>
    <t>De Speelboom Borgerhout</t>
  </si>
  <si>
    <t>aankoop met verbouwing voor het kinderdagverblijf De Speelboom met 35 plaatsen (capaciteitsvervanging) in de Reuzenpoort 5 te Borgerhout</t>
  </si>
  <si>
    <t>NVT
bijkomende vastlegging door fout in Orafin</t>
  </si>
  <si>
    <t>KG726-SAM-O-MV</t>
  </si>
  <si>
    <t>Sint-Lievenspoort vzw</t>
  </si>
  <si>
    <t>Kinderopvang Klein en Wijs</t>
  </si>
  <si>
    <t>nieuwbouw voor kinderopvang Klein en Wijs voor een capaciteit van 74 plaatsen (capaciteitsvervanging), gelegen in de Sint-Lievenspoortstraat 127 in Gent</t>
  </si>
  <si>
    <t>aanvullende belofte 
door indexering 
18/03/2020</t>
  </si>
  <si>
    <t>19K021</t>
  </si>
  <si>
    <t>Bornem</t>
  </si>
  <si>
    <t>AZ Rivierenland vzw</t>
  </si>
  <si>
    <t>Kinderdagverblijf Kabouterland</t>
  </si>
  <si>
    <t>nieuwbouw voor Kinderopvang Kabouterland voor 36 plaatsen in de Tisseltsesteenweg 27 te Willebroek</t>
  </si>
  <si>
    <t>19K016</t>
  </si>
  <si>
    <t>Amate vzw</t>
  </si>
  <si>
    <t>De Kinderdroom</t>
  </si>
  <si>
    <t>aankoop (van parochiecentrum De Brem) met verbouwing voor kinderopvang Kinderdroom voor 56 plaatsen in de Frans Van Heymbeecklaan 7 te Antwerpen (Deurne)</t>
  </si>
  <si>
    <t>19K023</t>
  </si>
  <si>
    <t>Mechelen</t>
  </si>
  <si>
    <t>Emmaüs vzw</t>
  </si>
  <si>
    <t>Kinderdagverblijf De Zonnebloem</t>
  </si>
  <si>
    <t>uitbreiding van het Kinderdagverblijf De Zonnebloem voor 54 plaatsen in de Liersesteenweg 435 A te Mechelen</t>
  </si>
  <si>
    <t>20K018</t>
  </si>
  <si>
    <t>Schoten</t>
  </si>
  <si>
    <t>Koraal vzw</t>
  </si>
  <si>
    <t>nieuwbouw voor het Centrum voor Kinderzorg en Gezinsondersteuning Koraal met 24 plaatsen in de Horstebaan 14 te Schoten</t>
  </si>
  <si>
    <t>KG761-W-IDB</t>
  </si>
  <si>
    <t>Roeselare</t>
  </si>
  <si>
    <t>Motena</t>
  </si>
  <si>
    <t>KIDZ Rumbeke 0-3</t>
  </si>
  <si>
    <t>aankoop zonder verbouwing van een kinderopvang voor KIDZ Rumbeke 0-3 voor 28 plaatsen in de Louis Leynstraat 56 te Roeselare</t>
  </si>
  <si>
    <t>20K010</t>
  </si>
  <si>
    <t>Beringen</t>
  </si>
  <si>
    <t>Molenberg vzw</t>
  </si>
  <si>
    <t>Centrum voor Kinderzorg- en Gezinsondersteuning Molenberg - afdeling Molenhof</t>
  </si>
  <si>
    <t>uitbreiding van het Centrum voor Kinderzorg- en Gezinsondersteuning Molenberg voor de residentiële opvang van 15 plaatsen (12 residentieel en 3 ambulant), gelegen Geiteling 13 in Beringen</t>
  </si>
  <si>
    <t>20K001</t>
  </si>
  <si>
    <t>OCMW Kortrijk</t>
  </si>
  <si>
    <t>Sint-Jozef</t>
  </si>
  <si>
    <t>nieuwbouw voor Kinderopvang De Blokkendoos 4 en 5 voor 24 plaatsen in de Condédreef 16 te Kortrijk</t>
  </si>
  <si>
    <t>20K070</t>
  </si>
  <si>
    <t>Zorg Leuven</t>
  </si>
  <si>
    <t>Kinderdagverblijf Lolanden</t>
  </si>
  <si>
    <t>nieuwbouw (vervanging) voor Kinderopvang Lolanden voor 30 plaatsen op de site Lolanden in Leuven (Kessel-Lo)</t>
  </si>
  <si>
    <t>20K082</t>
  </si>
  <si>
    <t>Sint-Jans-Molenbeek</t>
  </si>
  <si>
    <t>Scholengroep Brussel</t>
  </si>
  <si>
    <t>Kinderdagverblijf Ulens</t>
  </si>
  <si>
    <t>nieuwbouw (vervanging) voor de Kinderopvang Ulens voor 72 plaatsen in de Ulensstraat 40-44 te Sint-Jans-Molenbeek</t>
  </si>
  <si>
    <t>20K086</t>
  </si>
  <si>
    <t>Stad Gent</t>
  </si>
  <si>
    <t>Departement Onderwijs, Opvoeding en Jeugd - Dienst Kinderopvang</t>
  </si>
  <si>
    <t>nieuwbouw voor Kinderopvang De Boekenmolen voor 28 plaatsen in de Hutsepotstraat 33 in Gent (Zwijnaarde)</t>
  </si>
  <si>
    <t>Ouderenzorgvoorzieningen</t>
  </si>
  <si>
    <t>OZ107-W-TD</t>
  </si>
  <si>
    <t>Wervik</t>
  </si>
  <si>
    <t>Mater Amabilis Woon- en Zorgcentrum vzw</t>
  </si>
  <si>
    <t>Lokaal Dienstencentrum De Kim</t>
  </si>
  <si>
    <t>verbouwing en uitbreiding van de oude dekenij tot het Lokaal Dienstencentrum De Kim in de Magdalenastraat 15 in Wervik</t>
  </si>
  <si>
    <t>aanvullende belofte 
door wijziging
ministerieel Besluit
27/05/2019</t>
  </si>
  <si>
    <t>OZ115-B-TD</t>
  </si>
  <si>
    <t>Cosmos-Excelsior vzw</t>
  </si>
  <si>
    <t>Lokaal Dienstencentrum Cosmos</t>
  </si>
  <si>
    <t>uitbreiding en ingrijpende duurzame verbouwing van het Lokaal Dienstencentrum Cosmos in de Jorezstraat 21 te Brussel (Anderlecht)</t>
  </si>
  <si>
    <t>aanvullende belofte 
door indexering 
25/11/2019</t>
  </si>
  <si>
    <t>BZ562-O-MCI</t>
  </si>
  <si>
    <t>Sint-Gillis-Waas</t>
  </si>
  <si>
    <t>Ouderenzorg Philippus Neri vzw</t>
  </si>
  <si>
    <t>Woonzorgcentrum Sint-Jozef</t>
  </si>
  <si>
    <t>nieuwbouw voor het dagverzorgingscentrum Sint-Pauwels te Sint-Gillis-Waas (Sint-Pauwels)</t>
  </si>
  <si>
    <t>aanvullende belofte 
door indexering 
21/01/2020</t>
  </si>
  <si>
    <t xml:space="preserve">BZ644-W-MV </t>
  </si>
  <si>
    <t>De Panne</t>
  </si>
  <si>
    <t>Woon-en zorgcentrum Sint-Bernardus vzw</t>
  </si>
  <si>
    <t>Woon-en zorgcentrum Sint-Bernardus</t>
  </si>
  <si>
    <t>uitbreiding van een dagverzorgingscentrum op de Koninklijke Baan 16 in De Panne</t>
  </si>
  <si>
    <t>BZ665-O-TD</t>
  </si>
  <si>
    <t>Zottegem</t>
  </si>
  <si>
    <t>De Bron vzw</t>
  </si>
  <si>
    <t>Woonzorgcentrum De Bron</t>
  </si>
  <si>
    <t>nieuwbouw (vervanging) van een dagverzorgingscentrum in de Marie Populinstraat 4 in Zottegem</t>
  </si>
  <si>
    <t>aanvullende belofte 
door indexering 
24/11/2020</t>
  </si>
  <si>
    <t>OZ116-A-TD</t>
  </si>
  <si>
    <t>Hoogstraten</t>
  </si>
  <si>
    <t>OCMW Hoogstraten</t>
  </si>
  <si>
    <t>Lokaal Dienstencentrum Meer</t>
  </si>
  <si>
    <t>ingrijpende duurzame verbouwing en uitbreiding van een tweede Lokaal Dienstencentrum Meer in de Mussenakker 1 te Hoogstraten</t>
  </si>
  <si>
    <t>OZ120-O-TD</t>
  </si>
  <si>
    <t>Lokaal Dienstencentrum De Bron</t>
  </si>
  <si>
    <t>nieuwbouw van het Lokaal Dienstencentrum De Bron in de Marie Popelinstraat 4 in Zottegem</t>
  </si>
  <si>
    <t>20K049</t>
  </si>
  <si>
    <t>Mol</t>
  </si>
  <si>
    <t>Woonzorgcentrum Witte Meren vzw</t>
  </si>
  <si>
    <t>Woonzorgcentrum Witte Meren</t>
  </si>
  <si>
    <t>nieuwbouw van een dagverzorgingscentrum in de Collegestraat 69 te Mol</t>
  </si>
  <si>
    <t>19K025</t>
  </si>
  <si>
    <t>Ieper</t>
  </si>
  <si>
    <t>Huize Zonnelied vzw</t>
  </si>
  <si>
    <t>Huize Zonnelied</t>
  </si>
  <si>
    <t>verbouwing en uitbreiding van een dagverzorgingscentrum in de Stationsstraat 14 te Ieper</t>
  </si>
  <si>
    <t>20K047</t>
  </si>
  <si>
    <t xml:space="preserve">nieuwbouw (vervanging) van het Dagverzorgingscentrum Kolleblomme in de Mellestraat 15 te Kortrijk (Heule) en nieuwbouw (vervanging) van het Lokaal Dienstencentrum De Condé in de Condédreef 16 te Kortrijk </t>
  </si>
  <si>
    <t>20K031</t>
  </si>
  <si>
    <t>Tielt</t>
  </si>
  <si>
    <t>Zorgbedrijf Tielt</t>
  </si>
  <si>
    <t>Dagverzorgingscentrum Huyse Kenhoft</t>
  </si>
  <si>
    <t>nieuwbouw (vervanging) van het Dagverzorgingscentrum Huyse Kenhoft in de Deken Darraslaan 17-19 te Tielt</t>
  </si>
  <si>
    <t>20K091</t>
  </si>
  <si>
    <t>Beernem</t>
  </si>
  <si>
    <t>CURANDO O.L.V van 7 Weeën Ruiselede vzw</t>
  </si>
  <si>
    <t>Lokaal Dienstencentrum Oedelem</t>
  </si>
  <si>
    <t>nieuwbouw van het Lokaal Dienstencentrum "LDC Mirte 2" in de Bruggestraat 7-9 te Beernem (Oedelem)</t>
  </si>
  <si>
    <t>Voorzieningen voor Preventieve en ambulante Gezondheidszorg</t>
  </si>
  <si>
    <t>PAG131-O-MV</t>
  </si>
  <si>
    <t>Sint-Niklaas</t>
  </si>
  <si>
    <t>Centrum voor Geestelijke Gezondheidszorg Waas en Dender</t>
  </si>
  <si>
    <t>nieuwbouw van een centrum voor geestelijke gezondheidszorg in de Parklaan te Sint-Niklaas</t>
  </si>
  <si>
    <t>aanvullende belofte 
door indexering 
11/03/2020</t>
  </si>
  <si>
    <t>PAG154-B-MV</t>
  </si>
  <si>
    <t>Wijkgezondheidscentrum De Ridderbuurt vzw</t>
  </si>
  <si>
    <t>Wijkgezondheidscentrum Caleido</t>
  </si>
  <si>
    <t>verbouwing voor het Wijkgezondheidscentrum Caleido in de Slachthuislaan 1 te Leuven</t>
  </si>
  <si>
    <t>Voorzieningen voor Personen met een handicap</t>
  </si>
  <si>
    <t>PH742-W-MCI</t>
  </si>
  <si>
    <t>Poperinge</t>
  </si>
  <si>
    <t>De Lovie vzw</t>
  </si>
  <si>
    <t>De Lovie</t>
  </si>
  <si>
    <t>nieuwbouw voor jongeren met 36 kamers, 4 studio's en ruimte voor bijkomende dagopvang in de Krombeekseweg 82 te Poperinge</t>
  </si>
  <si>
    <t>PH718-SAM-O-MCI</t>
  </si>
  <si>
    <t>Centrum voor Ambulante Revalidatie Sint-Lievenspoort</t>
  </si>
  <si>
    <t>nieuwbouw en kleine verbouwing van een centrum voor ambulante revalidatie te Gent.</t>
  </si>
  <si>
    <t>aanvullende belofte 
door indexering
17/03/2020</t>
  </si>
  <si>
    <t>PH826-O-IDB</t>
  </si>
  <si>
    <t>Destelbergen</t>
  </si>
  <si>
    <t>Revalidatiecentrum De Steijger vzw</t>
  </si>
  <si>
    <t>Revalidatiecentrum De Steijger</t>
  </si>
  <si>
    <t>aankoop bijzondere uitrusting: vervanging van therapeutische netwerkstations voor het revalidatiecentrum De Steijger in de Kerkham 3 te Destelbergen</t>
  </si>
  <si>
    <t>PH828-W-IDB</t>
  </si>
  <si>
    <t>Nieuwpoort</t>
  </si>
  <si>
    <t>Centrum voor Ambulante  Revalidatie Elona vzw</t>
  </si>
  <si>
    <t>Centrum voor Ambulante  Revalidatie Elona</t>
  </si>
  <si>
    <t>aankoop bijzondere uitrusting: vervanging van 10 therapeutische netwerkstations voor een revalidatiecentrum te Nieuwpoort</t>
  </si>
  <si>
    <t>PH829-W-IDB</t>
  </si>
  <si>
    <t>PH834-L-IDB</t>
  </si>
  <si>
    <t>Bree</t>
  </si>
  <si>
    <t>Centrum voor Spraak- en Taalpathologie NV</t>
  </si>
  <si>
    <t>Centrum voor Spraak- en Taalpathologie</t>
  </si>
  <si>
    <t>aankoop bijzondere uitrusting: vernieuwing van de IT -infrastructuur, waaronder een nieuwe server, 3 laptops, 10 harddesk-computers inclusief software, toebehoren en installatie voor Centrum voor Spraak- en Taalpathologie in de St-Jobstraat 43 te Bree</t>
  </si>
  <si>
    <t>PH835-B-IDB</t>
  </si>
  <si>
    <t>Tienen</t>
  </si>
  <si>
    <t>Centrum voor Ambulante Revalidatie Diest-Aarschot-Tienen vzw</t>
  </si>
  <si>
    <t>Centrum voor Ambulante Revalidatie Diest-Aarschot-Tienen</t>
  </si>
  <si>
    <t>aankoop bijzondere uitrusting: vervanging van 10 therapeutische netwerkstations inclusief software en toebehoren voor het Centrum voor Ambulante Revalidatie Diest-Aarschot-Tienen in de Houtemstraat 115 B in Tienen</t>
  </si>
  <si>
    <t>PH838-O-IDB</t>
  </si>
  <si>
    <t>Zele</t>
  </si>
  <si>
    <t>Centrum voor Ambulante Revalidatie Kapelhof vzw</t>
  </si>
  <si>
    <t>Centrum voor Ambulante Revalidatie Kapelhof</t>
  </si>
  <si>
    <t>aankoop bijzondere uitrusting met 27 laptops, 8 schermen, Microsoft 365 en toebehoren voor het Centrum voor Ambulante Revalidatie Kapelhof in de Koevliet 2A te Zele</t>
  </si>
  <si>
    <t>PH839-O-IDB</t>
  </si>
  <si>
    <t>aankoop bijzondere uitrusting: onderhoud computerpark, vorming gebruik Microsoft 365, elektriciteitswerken voor de plaatsing van Access points in functie van wifi voor het Centrum voor Ambulante Revalidatie Kapelhof in de Koevliet 2A te Zele</t>
  </si>
  <si>
    <t>NVT</t>
  </si>
  <si>
    <t>22/09/2020
negatief advies</t>
  </si>
  <si>
    <t>PH725-L-MCI</t>
  </si>
  <si>
    <t>Lummen</t>
  </si>
  <si>
    <t>Provincialaat der Broeders van Liefde vzw</t>
  </si>
  <si>
    <t>Orthopedagogisch Centrum Sint-Ferdinand</t>
  </si>
  <si>
    <t>project 10: nieuwbouw van een tehuis niet werkenden - Limes 2 - voor 10 bedden in de Halmaalweg 2 te Sint-Truiden</t>
  </si>
  <si>
    <t>PH836-W-IDB</t>
  </si>
  <si>
    <t>Torhout</t>
  </si>
  <si>
    <t>Centrum voor Ambulante Revalidatie Noordhoek vzw</t>
  </si>
  <si>
    <t>Centrum voor Ambulante Revalidatie Noordhoek</t>
  </si>
  <si>
    <t>aankoop bijzondere uitrusting: computernetwerk van 20 computers voor een centrum voor ambulante revalidatie in de Aartrijkestraat 62 te Torhout</t>
  </si>
  <si>
    <t>PH807-L-MCI</t>
  </si>
  <si>
    <t>Maaseik</t>
  </si>
  <si>
    <t>Covida vzw</t>
  </si>
  <si>
    <t>Covida</t>
  </si>
  <si>
    <t>project 7: aankoop met verbouwing voor een maaltijdproductiekeuken in de Koning Albertlaan 37-39 te Maaseik</t>
  </si>
  <si>
    <t>PH837-O-IDB</t>
  </si>
  <si>
    <t>aankoop bijzondere uitrusting met een server, firewall, UPS, licenties, backup en wifi voor het Centrum voor Ambulante Revalidatie Kapelhof in de Koevliet 2A te Zele</t>
  </si>
  <si>
    <t>PH840-O-IDB</t>
  </si>
  <si>
    <t>Drongen</t>
  </si>
  <si>
    <t>Centrum voor Ambulante Revalidatie Bolt vzw</t>
  </si>
  <si>
    <t>Centrum voor Ambulante Revalidatie Bolt</t>
  </si>
  <si>
    <t>aankoop bijzondere uitrusting: aankoop 25 notebooks en therapeutisch IT-materiaal (1 Ipad, 3 surface, 1 beamer + scherm) voor het Centrum voor Ambulante Revalidatie Bolt in de Kloosterstraat 6 te Drongen</t>
  </si>
  <si>
    <t>PH841-O-IDB</t>
  </si>
  <si>
    <t>aankoop bijzondere uitrusting: aankoop van Firewall + Wifi-netwerk + licenties office 365 (5jaar) + onderhoud (5jaar) voor het Centrum voor Ambulante Revalidatie Bolt in de Kloosterstraat 6 te Drongen</t>
  </si>
  <si>
    <t>PH842-O-IDB</t>
  </si>
  <si>
    <t>aankoop bijzondere uitrusting: installatie van project PH40 en PH841, workshops en werkuren, verhuis naar Cloud en opzetten van een sharepointomgeving voor het Centrum voor Ambulante Revalidatie Bolt in de Kloosterstraat 6 te Drongen</t>
  </si>
  <si>
    <t>19K012</t>
  </si>
  <si>
    <t>Nazareth</t>
  </si>
  <si>
    <t>Multifunctioneel Centrum Wagenschot vzw</t>
  </si>
  <si>
    <t>Multifunctioneel Centrum Wagenschot</t>
  </si>
  <si>
    <t>19K013</t>
  </si>
  <si>
    <t>Medisch Pedagogisch Instituut De Kindervriend vzw</t>
  </si>
  <si>
    <t>Multifunctioneel Centrum De Kindervriend</t>
  </si>
  <si>
    <t>verbouwing en uitbreiding van een kloostergebouw tot 4 MFC-leefgroepen en schoolvervangende dagbesteding Zeppelin voor 40 plaatsen (waarvan 19 slaapplaatsen) in de Tombroekstraat 6 te Kortrijk (Rollegem)</t>
  </si>
  <si>
    <t>PH845-L-IDB</t>
  </si>
  <si>
    <t>Tongeren</t>
  </si>
  <si>
    <t>Validag vzw</t>
  </si>
  <si>
    <t>Validag Tongeren</t>
  </si>
  <si>
    <t xml:space="preserve">aankoop bijzondere uitrusting: 6 laptops, 1 desktop en de nodige randapparatuur voor het administratief atelier en beeldcommunicatie, een figuurzaagmachine, 2 naaimachines, een Silhouette Cameo 4 voor de crea-ateliers en 2 hometrainers in de Sabinuslaan 13 te Tongeren        </t>
  </si>
  <si>
    <t>20BU191</t>
  </si>
  <si>
    <t>Deinze</t>
  </si>
  <si>
    <t>Centrum voor Ambulante Revalidatie Ter Kouter vzw</t>
  </si>
  <si>
    <t>Centrum voor Ambulante Revalidatie Ter Kouter</t>
  </si>
  <si>
    <t>aankoop bijzondere uitrusting: vervanging van 11 therapeutische netwerkstations inclusief software en toebehoren voor het Centrum voor Ambulante Revalidatie Ter Kouter in de Aaltersesteenweg 2 te Deinze</t>
  </si>
  <si>
    <t>20BU192</t>
  </si>
  <si>
    <t>20BU193</t>
  </si>
  <si>
    <t>aankoop bijzondere uitrusting: vervanging van 10 therapeutische netwerkstations inclusief software en toebehoren + update van 20 laptops van 2017 voor het Centrum voor Ambulante Revalidatie Ter Kouter in de Aaltersesteenweg 2 te Deinze</t>
  </si>
  <si>
    <t>20K045</t>
  </si>
  <si>
    <t>Heder vzw</t>
  </si>
  <si>
    <t>Heder</t>
  </si>
  <si>
    <t>nieuwbouw voor het Multifunctioneel Centrum Rozemaai voor 48 kinderen internaat, 25 kinderen semi-internaat en 8 kinderen kortverblijf in de Leo Baekelandstraat 10, Herman Vosstraat te Antwerpen (Ekeren)</t>
  </si>
  <si>
    <t xml:space="preserve">Psychiatrische verzorgingstehuizen </t>
  </si>
  <si>
    <t>Zoersel</t>
  </si>
  <si>
    <t>Psychiatrisch Verzorgingstehuis De Landhuizen</t>
  </si>
  <si>
    <t>project 2: uitbreiding van het Psychiatrisch Verzorgingstehuis Wissel voor 20 bedden in de Bethaniënlei 4 te Zoersel en nieuwbouw van het Psychiatrisch Verzorgingstehuis Wende voor 40 bedden in de Achterstraat te Zoersel</t>
  </si>
  <si>
    <t xml:space="preserve">Verzorgingstehuizen (reconversie kleine k-bedden) </t>
  </si>
  <si>
    <t>20K011</t>
  </si>
  <si>
    <t>Eeklo</t>
  </si>
  <si>
    <t>Algemeen Ziekenhuis Alma vzw</t>
  </si>
  <si>
    <t>Algemeen Ziekenhuis Alma</t>
  </si>
  <si>
    <t>nieuwbouw voor de afdeling dagbehandeling kinder- en jeugdpsychiatrie (12 k-bedden, ter vervanging van 12 C-bedden, 6 D-bedden en 3 E-bedden) op de Ringlaan 15 te Eeklo</t>
  </si>
  <si>
    <t>voorwaardelijke belofte
31/08/2020</t>
  </si>
  <si>
    <t>Totaal goedgekeurde investeringen</t>
  </si>
  <si>
    <t xml:space="preserve">Overzicht per provincie </t>
  </si>
  <si>
    <t>Totaal Vlaanderen</t>
  </si>
  <si>
    <t>Algemeen totaal</t>
  </si>
  <si>
    <t>Verleende agressiesubsidies van 1 januari tot 31 december 2020</t>
  </si>
  <si>
    <r>
      <t xml:space="preserve">Subsidies voor preventie van agressie, vrijheidsbeperking of vrijheidsberoving: </t>
    </r>
    <r>
      <rPr>
        <sz val="11"/>
        <rFont val="Calibri"/>
        <family val="2"/>
        <scheme val="minor"/>
      </rPr>
      <t>Voorzieningen met een verblijfsfunctie die werken met minderjarigen kunnen VIPA-subsidies aanvragen voor projecten van preventieve infrastructurele maatregelen inzake agressie, vrijheidsbeperking of vrijheidsberoving. De investeringssubsidie bedraagt 75% van de kostenraming (excl. BTW) van het project met een maximumbedrag van 175.000 euro voor voorzieningen met minder dan 50 personen vermeerderd met 2.500 euro per verblijfsplaats voor voorzieningen vanaf 50 personen.  De aanrekening op de VIPA-kredieten gebeurt op het moment van de toezegging.</t>
    </r>
  </si>
  <si>
    <t>Gemeente</t>
  </si>
  <si>
    <t>Verleende
agressiedossiers</t>
  </si>
  <si>
    <t>Goedkeuring
(exclusief BTW)</t>
  </si>
  <si>
    <t>PVA 29bis</t>
  </si>
  <si>
    <t>Verenigde Ziekenhuizen van Waas en Durme vzw</t>
  </si>
  <si>
    <t xml:space="preserve">Kinder- en Jeugdpsychiatrie Tilia </t>
  </si>
  <si>
    <t>installatie buitenspeelgoedstellen en realisatie buitenrustruimte</t>
  </si>
  <si>
    <t>aanvullende belofte
20/03/2020</t>
  </si>
  <si>
    <t>PVA 11bis</t>
  </si>
  <si>
    <t>Giels Bos vzw</t>
  </si>
  <si>
    <t>Giels Bos</t>
  </si>
  <si>
    <t>Gierle</t>
  </si>
  <si>
    <t>camerabewakingssysteem, blijfstoel, klimvrije tuinomheining KV1-KV2, klimvrije tuin- en terrasomheining nieuwe woning Mezenhof 5, elektrische rolstoelfiets</t>
  </si>
  <si>
    <t>aanvullende belofte
20/07/2020</t>
  </si>
  <si>
    <t>PVA 07</t>
  </si>
  <si>
    <t>Wingerdbloei vzw</t>
  </si>
  <si>
    <t>Wingerdbloei</t>
  </si>
  <si>
    <t>Deurne</t>
  </si>
  <si>
    <t>aanpassen van slaapkamers, uitrusten met eigen sanitair en veilige deuren, opsplitsen van keuken en scheiding van leefgroepen en gescheiden straatingang voor leefgroepen</t>
  </si>
  <si>
    <t>aanvullende belofte
5/10/2020</t>
  </si>
  <si>
    <t>PVA 11tris</t>
  </si>
  <si>
    <t>Het Giels Bos</t>
  </si>
  <si>
    <t>klimvrije tuinomheining, buitenschommel en tuincompartiment Mezenhof</t>
  </si>
  <si>
    <t>PVA 24bis</t>
  </si>
  <si>
    <t>Zorg en Onderwijs De Hagewinde</t>
  </si>
  <si>
    <t>MFC De Hagewinde</t>
  </si>
  <si>
    <t>Lokeren</t>
  </si>
  <si>
    <t>prikkelarme toegang tot het centraal speelterrein, prikkelarm maken van het centraal speelterrein</t>
  </si>
  <si>
    <t>PVA 28bis</t>
  </si>
  <si>
    <t>Medisch Centrum Sint-Jozef vzw</t>
  </si>
  <si>
    <t>Medisch Centrum Sint-Jozef in Bilzen</t>
  </si>
  <si>
    <t>Bilzen</t>
  </si>
  <si>
    <t>night vision camera’s, therapeutische tuin pubergroep, therapeutische tuin kindergroep</t>
  </si>
  <si>
    <t>PVA 34bis</t>
  </si>
  <si>
    <t>inrichten van de tuin</t>
  </si>
  <si>
    <t>PVA 36</t>
  </si>
  <si>
    <t>Groep Zorg Heilige Familie vzw</t>
  </si>
  <si>
    <t>Groep Zorg Heilige Familie</t>
  </si>
  <si>
    <t>aanleg binnentuinen Kinder- en Jeugdpsychiatrie</t>
  </si>
  <si>
    <t>PVA 43bis</t>
  </si>
  <si>
    <t>Wonen en Werken voor personen met Autisme De Okkernoot vzw</t>
  </si>
  <si>
    <t>De Okkernoot</t>
  </si>
  <si>
    <t>Galmaarden</t>
  </si>
  <si>
    <t>aanpassingen Denderwinde, aanpassingen Halle, aanpassingen Vollezele</t>
  </si>
  <si>
    <t>PVA 47bis</t>
  </si>
  <si>
    <t>Levensvreugde Verblijven vzw</t>
  </si>
  <si>
    <t>Levensvreugde Verblijven</t>
  </si>
  <si>
    <t>installatie overdekte buitenruimte en inrichting comfortroom</t>
  </si>
  <si>
    <t>PVA 59bis</t>
  </si>
  <si>
    <t>Oranjehuis vzw</t>
  </si>
  <si>
    <t>Oranjehuis</t>
  </si>
  <si>
    <t>Heule</t>
  </si>
  <si>
    <t>installeren van badgesysteem voor alle deuren van het verblijf</t>
  </si>
  <si>
    <t>PVA 65bis</t>
  </si>
  <si>
    <t>Organisatie Broeders van Liefde vzw</t>
  </si>
  <si>
    <t xml:space="preserve">O.C. Huize Ter Loo </t>
  </si>
  <si>
    <t>Pepingen</t>
  </si>
  <si>
    <t>multifunctioneel veld</t>
  </si>
  <si>
    <t>PVA 66bis</t>
  </si>
  <si>
    <t>V.O.C. De Rozenkrans vzw</t>
  </si>
  <si>
    <t xml:space="preserve">V.O.C. De Rozenkrans </t>
  </si>
  <si>
    <t>Oostduinkerke</t>
  </si>
  <si>
    <t>afsluitbaar maken van het hoofdterrein, WIFI, versterkte deuren, GES proof buitenproject, gietvloer, trampoline, speeltoestel, omheining</t>
  </si>
  <si>
    <t>PVA 72</t>
  </si>
  <si>
    <t>De Dauw vzw</t>
  </si>
  <si>
    <t>De Dauw</t>
  </si>
  <si>
    <t>Wortegem-Petegem</t>
  </si>
  <si>
    <t>inrichten van buitenruimte</t>
  </si>
  <si>
    <t>PVA 74</t>
  </si>
  <si>
    <t>Jeugdzorg Ter Elst</t>
  </si>
  <si>
    <t>Duffel</t>
  </si>
  <si>
    <t>noodknopsysteem, beveiligingskamer, comfortruimtes, aangepaste buitenspeeltuigen, deuren en ramen</t>
  </si>
  <si>
    <t>PVA 76</t>
  </si>
  <si>
    <t>Jeugdzorg Emmaüs - Van Celst</t>
  </si>
  <si>
    <t>buiteninrichting, renovatie tuin en zorgtechnologie</t>
  </si>
  <si>
    <t>PVA 78</t>
  </si>
  <si>
    <t>Jongerenwerking Pieter Simenon vzw</t>
  </si>
  <si>
    <t>CANO Pieter Simenon</t>
  </si>
  <si>
    <t>Lommel</t>
  </si>
  <si>
    <t>inrichting van natuurlijke en actieve buitenrustruimte</t>
  </si>
  <si>
    <t>PVA 80</t>
  </si>
  <si>
    <t>De Walhoeve vzw</t>
  </si>
  <si>
    <t>De Walhoeve</t>
  </si>
  <si>
    <t>Westvleteren</t>
  </si>
  <si>
    <t>vuurplaats, buitenfitness, zandbak, aanpassing leefruimte, meldingssysteem, therapieruimte en studio</t>
  </si>
  <si>
    <t>PVA 81</t>
  </si>
  <si>
    <t>Jessa Ziekenhuis vzw</t>
  </si>
  <si>
    <t xml:space="preserve">Centrum voor Kinderpsychiatrie </t>
  </si>
  <si>
    <t>Hasselt</t>
  </si>
  <si>
    <t>overdekte comfortroom buiten, installeren van zorgtechnologie, comfortrooms</t>
  </si>
  <si>
    <t>PVA 82</t>
  </si>
  <si>
    <t>Bethanië vzw</t>
  </si>
  <si>
    <t>Bethanië</t>
  </si>
  <si>
    <t>Genk</t>
  </si>
  <si>
    <t>polyvalente sportkooi campus Hasselt, polyvalente sportkooi campus Genk, telefoon- en noodcentrale</t>
  </si>
  <si>
    <t>PVA 85</t>
  </si>
  <si>
    <t>Huize Tordale vzw</t>
  </si>
  <si>
    <t>Huize Tordale</t>
  </si>
  <si>
    <t>omheining en poort</t>
  </si>
  <si>
    <t>PVA 86</t>
  </si>
  <si>
    <t xml:space="preserve">Psychiatrisch Centrum Multiversum </t>
  </si>
  <si>
    <t>Boechout</t>
  </si>
  <si>
    <t>therapeutische tuin, twee beveiligde kamers</t>
  </si>
  <si>
    <t>PVA 88</t>
  </si>
  <si>
    <t>Blij Leven vzw</t>
  </si>
  <si>
    <t>Blij Leven</t>
  </si>
  <si>
    <t>Lievegem</t>
  </si>
  <si>
    <t>buitencontainer, leefruimten of -kamers, camera’s, chill- en snoezelruimten</t>
  </si>
  <si>
    <t>PVA 89</t>
  </si>
  <si>
    <t>Intercommunale Vereniging voor Hulp aan Gehandicapten in Limburg</t>
  </si>
  <si>
    <t>Ter Heide</t>
  </si>
  <si>
    <t>twee veiligheidsdeuren, bedden en blijfstoel</t>
  </si>
  <si>
    <t>PVA 92</t>
  </si>
  <si>
    <t xml:space="preserve">Huize Levenslust vzw </t>
  </si>
  <si>
    <t xml:space="preserve">Huize Levenslust </t>
  </si>
  <si>
    <t>Linter</t>
  </si>
  <si>
    <t>tuinaanleg en herinrichting buitenomgeving</t>
  </si>
  <si>
    <t>Totaal</t>
  </si>
  <si>
    <t>Goedgekeurde projecten persoonsvolgende financiering van 1 januari tot 31 december 2020</t>
  </si>
  <si>
    <r>
      <rPr>
        <b/>
        <sz val="11"/>
        <rFont val="Calibri"/>
        <family val="2"/>
        <scheme val="minor"/>
      </rPr>
      <t xml:space="preserve">Infrastructuurforfait personen met een handicap: </t>
    </r>
    <r>
      <rPr>
        <sz val="11"/>
        <rFont val="Calibri"/>
        <family val="2"/>
        <scheme val="minor"/>
      </rPr>
      <t>Deze betoelagingsvorm is van toepassing voor de meerderjarige personen met een handicap. Een voorziening kan een vraag indienen tot het bekomen van een akkoord infrastructuurforfait voor een beoogde investering. Zodra desbetreffende infrastructuur in gebruik wordt genomen, start de uitbetaling van het infrastructuurforfait. De grootte van dat forfait is afhankelijk van de zorgzwaarte van de personen met een handicap die gebruik van de infrastructuur en wordt aangepast aan de bezetting. Rekening houdend met voorgaande elementen wordt het forfait voor onbepaalde duur en jaarlijks uitbetaald zolang er bezetting is. Het forfait moet door de voorziening als korting doorgerekend worden naar de persoon met een handicap. Het forfait wordt jaarlijks aangerekend op de VIPA-kredieten op het moment van uitbetaling. Het overzicht bevat de voorzieningen die in 2020 een akkoord infrastructuurforfait verkregen. De betaling van subsidies zal dus voor deze projecten starten vanaf ingebruikname.</t>
    </r>
  </si>
  <si>
    <t>Verleende infrastructuurforfaits</t>
  </si>
  <si>
    <t>PH784-A-IDB</t>
  </si>
  <si>
    <t>Mortsel</t>
  </si>
  <si>
    <t>De Kompanie vzw</t>
  </si>
  <si>
    <t>De Kompanie</t>
  </si>
  <si>
    <t>nieuwbouw woonproject voor woon- en dagondersteuning met capaciteit voor 15 volwassenen met een handicap op de hoek Mayerlei en Pastoor Van der Auwerastraat in Mortsel, nieuw ouderinitiatief.</t>
  </si>
  <si>
    <t>PH6247-W-MCI</t>
  </si>
  <si>
    <t>Jabbeke</t>
  </si>
  <si>
    <t>Licht en Liefde-Heem vzw</t>
  </si>
  <si>
    <t>Licht en Liefde-Heem</t>
  </si>
  <si>
    <t>nieuwbouw van een aangepast woonproject voor max. 30 plaatsen woon- en dagondersteuning in de Oudenburgweg 45 te Jabbeke (Varsenare)</t>
  </si>
  <si>
    <t>PH783-A-IDB</t>
  </si>
  <si>
    <t>Merksplas</t>
  </si>
  <si>
    <t xml:space="preserve">Emmaüs vzw </t>
  </si>
  <si>
    <t>Dienstverleningscentrum ’t Zwart Goor</t>
  </si>
  <si>
    <t>nieuwbouw van een dagcentrum ’t Zwart Goor voor 17,17 gebruikers in Zwart Goor 1 te Merksplas</t>
  </si>
  <si>
    <t>PH795-O-MCI</t>
  </si>
  <si>
    <t>Gavere</t>
  </si>
  <si>
    <t>Ortho-agogisch Centrum Broeder Ebergiste</t>
  </si>
  <si>
    <t>nieuwbouw van het woonproject De nieuwe Rank voor 22 gebruikers woonondersteuning en zorg/collectief in de Spoorweglaan 19 in De Pinte</t>
  </si>
  <si>
    <t>PH6234-O-IDB</t>
  </si>
  <si>
    <t>Evergem</t>
  </si>
  <si>
    <t>Den Dries vzw</t>
  </si>
  <si>
    <t>Den Dries</t>
  </si>
  <si>
    <t>nieuwbouw (vervanging) voor 42 gebruikers woonondersteuning en 14,12 gebruikers collectief en zorg in de Bolwerkstraat 11 te Evergem</t>
  </si>
  <si>
    <t>PH785-O-IDB</t>
  </si>
  <si>
    <t>Gavere (Vurste)</t>
  </si>
  <si>
    <t>Ortho- agogisch Centrum Broeder Ebergiste</t>
  </si>
  <si>
    <t>uitbreiding van een aangepast woon- en dagondersteuning voor 6,88 gebruikers en nieuwbouw van een dagondersteuning voor 3,47 gebruikers  in de Kaleshoek 53 te Deinze</t>
  </si>
  <si>
    <t>PH6208-bis-W-IDB</t>
  </si>
  <si>
    <t>Havenzate vzw</t>
  </si>
  <si>
    <t>Havenzate</t>
  </si>
  <si>
    <t>Veurne</t>
  </si>
  <si>
    <t>nieuwbouw van een dagcentrum voor 9,67 gebruikers dagondersteuning in de Noordstraat 136 te Veurne</t>
  </si>
  <si>
    <t>PH6260-B-MCI</t>
  </si>
  <si>
    <t>Eigen thuis vzw</t>
  </si>
  <si>
    <t>Eigen thuis</t>
  </si>
  <si>
    <t>Grimbergen</t>
  </si>
  <si>
    <t>nieuwbouw voor 40 gebruikers woonondersteuning en 15,11 gebruikers collectief en zorg in de Schildpadstraat 30 te Grimbergen</t>
  </si>
  <si>
    <t>PH765-B-MCI</t>
  </si>
  <si>
    <t>Stichting MM Delacroix</t>
  </si>
  <si>
    <t>verbouwing en nieuwbouw (vervanging) in Thuys De Linde voor 13 gebruikers (13 wonen en 14,02 zorg- en collectief) in de Beauduinstraat 96-98 te Tienen</t>
  </si>
  <si>
    <t>PH6240-W-MCI</t>
  </si>
  <si>
    <t>Huize Tordaele vzw</t>
  </si>
  <si>
    <t>Huize Tordaele</t>
  </si>
  <si>
    <t>nieuwbouw GES-unit voor 14 bewoners te Torhout, 14 wonen en 14 collectief en zorg</t>
  </si>
  <si>
    <t>PH745-W-IDB</t>
  </si>
  <si>
    <t>De Branding WAAK vzw</t>
  </si>
  <si>
    <t>De Branding WAAK</t>
  </si>
  <si>
    <t>nieuwbouw van een GES-unit voor 19 plaatsen te Kortrijk, 19 wonen en 19 collectief en zorg</t>
  </si>
  <si>
    <t>PH791-A-MCI</t>
  </si>
  <si>
    <t>Stijn vzw</t>
  </si>
  <si>
    <t>De Witte Mol</t>
  </si>
  <si>
    <t>nieuwbouw voor 19 gebruikers met woonondersteuning, collectief en zorg en voor 16,39 gebruikers met dagondersteuning in Galbergen 21 in Mol</t>
  </si>
  <si>
    <t>PH792-A-MCI</t>
  </si>
  <si>
    <t xml:space="preserve">nieuwbouw voor 18 gebruikers met gedragsproblematiek, inclusief ondersteunende zorglokalen (18 woonondersteuning + 18 collectief en zorg) in Galbergen 21 te Mol </t>
  </si>
  <si>
    <t>PH786-O-IDB</t>
  </si>
  <si>
    <t xml:space="preserve">Gavere </t>
  </si>
  <si>
    <t>uitbreiding voor 2 gebruikers woon- en dagondersteuning en voor 4,04 gebruikers zorg/collectief op de campus Borgwal (buurt Waterkant) in de Leenstraat 31 te Gavere</t>
  </si>
  <si>
    <t>PH808-A-MCI</t>
  </si>
  <si>
    <t>De Vijver vzw</t>
  </si>
  <si>
    <t>De Vijver</t>
  </si>
  <si>
    <t>nieuwbouw voor 20 gebruikers met woonondersteuning, collectief en zorg voor uitstroom FPC en psychiatrie en nieuwbouw voor 21,07 gebruikers met dagondersteuning voor cliënten met ernstige ondersteuningsnoden (autisme en/of verstandelijke beperking) in de Vinkeniersweg te Borsbeek.</t>
  </si>
  <si>
    <t>PH818-A-MCI</t>
  </si>
  <si>
    <t>Lille</t>
  </si>
  <si>
    <t>Het GielsBos vzw</t>
  </si>
  <si>
    <t>Het GielsBos</t>
  </si>
  <si>
    <t>uitbreiding voor 9 gebruikers met woonondersteuning en voor 5,7 gebruikers met collectief en zorg in de Vosselaarseweg 1 te Lille (Gierle)</t>
  </si>
  <si>
    <t>PH806-A-MCI</t>
  </si>
  <si>
    <t>Den Brand vzw</t>
  </si>
  <si>
    <t>Den Brand</t>
  </si>
  <si>
    <t>uitbreiding en verbouwing voor project Sint-Anna voor 21 gebruikers met woonondersteuning en voor 37,78 gebruikers met collectief en zorg in de Vorselaarsebaan 1 te Herentals</t>
  </si>
  <si>
    <t>PH815-A-MCI</t>
  </si>
  <si>
    <t>Balen</t>
  </si>
  <si>
    <t>De Schakel vzw</t>
  </si>
  <si>
    <t>De Schakel</t>
  </si>
  <si>
    <t>project 2 : nieuwbouw voor 11 gebruikers met woonondersteuning en 12,92 gebruikers met collectief en zorg,  gelegen Schakelveld 10 te Balen</t>
  </si>
  <si>
    <t>PH821-A-MCI</t>
  </si>
  <si>
    <t>project 1 : uitbreiding van bestaande woning met gekoppelde nieuwbouw met 5 studio's voor volwassenen met een mentale beperking voor 5 gebruikers woonondersteuning en 5,32 gebruikers met collectief en zorg in de Molenstraat 87 te Balen</t>
  </si>
  <si>
    <t>PH6250-W-IDB</t>
  </si>
  <si>
    <t>Unie-k vzw</t>
  </si>
  <si>
    <t>Ons Erf</t>
  </si>
  <si>
    <t>nieuwbouw van een gemeenschapsvoorziening voor 5 GES-leefgroepen voor 55 gebruikers (55 woonondersteuning en 34,73 zorg- en collectief) voor "Ons Erf" in de Chartreuseweg 53 te Brugge (Sint-Michiels)</t>
  </si>
  <si>
    <t>PH820-B-MCI</t>
  </si>
  <si>
    <t>Overijse</t>
  </si>
  <si>
    <t>De Kerselaar vzw</t>
  </si>
  <si>
    <t>De Kerselaar</t>
  </si>
  <si>
    <t>nieuwbouw voor 36 gebruikers met woonondersteuning en 65,29 gebruikers met collectief en zorg in Drogenberg 100 te Overijse</t>
  </si>
  <si>
    <t>PH6242-O-MCI</t>
  </si>
  <si>
    <t>Dienstverleningscentrum De Triangel vzw</t>
  </si>
  <si>
    <t>De Triangel</t>
  </si>
  <si>
    <t>nieuwbouw van een verblijf voor personen met een fysieke en mentale beperking voor 34 gebruikers met woonondersteuning in de Molendreef 16 te Lievegem</t>
  </si>
  <si>
    <t>PH6256-W-MCI</t>
  </si>
  <si>
    <t>UNIE-K vzw</t>
  </si>
  <si>
    <t>verbouwing van de inkom, medisch blok, basaal centrum in het centraal gebouw voor 10 gebruikers met woonondersteuning en collectief/zorg in Brugge</t>
  </si>
  <si>
    <t>PH746-L-MCI</t>
  </si>
  <si>
    <t>Dienstencentrum Ter Engelen</t>
  </si>
  <si>
    <t>verbouwing van een dienstencentrum voor 9 gebruikers met woonondersteuning en 9 gebruikers met collectief en zorg in de Loerstraat 8 te Maaseik</t>
  </si>
  <si>
    <t>PH827-W-IDB</t>
  </si>
  <si>
    <t>nieuwbouw van de Zorgcampus Heirweg 204 voor 90 gebruikers (met een diep verstandelijke en meervoudige beperking) met woonondersteuning, collectief en zorg (60 vervanging en 30 uitbreiding) en 25,38 gebruikers met dagondersteuning in de Heirweg 204 te Kortrijk</t>
  </si>
  <si>
    <t>PH831-W-IDB</t>
  </si>
  <si>
    <t>De Kade vzw</t>
  </si>
  <si>
    <t>Begeleidingscentrum Spermalie</t>
  </si>
  <si>
    <t>nieuwbouw (vervanging) voor Klavervier voor 10 gebruikers met woonondersteuning, collectief en zorg in de Rozenstraat 14 te Oostkamp</t>
  </si>
  <si>
    <t>Goedgekeurde projecten strategisch forfait van 1 januari tot 31 december 2020</t>
  </si>
  <si>
    <r>
      <rPr>
        <b/>
        <sz val="11"/>
        <rFont val="Calibri"/>
        <family val="2"/>
        <scheme val="minor"/>
      </rPr>
      <t>Strategisch forfait ziekenhuizen</t>
    </r>
    <r>
      <rPr>
        <sz val="11"/>
        <rFont val="Calibri"/>
        <family val="2"/>
        <scheme val="minor"/>
      </rPr>
      <t xml:space="preserve"> (voor nieuwbouw, uitbreiding van bestaande capaciteit en herconditionerings-investeringen): Een ziekenhuis kan een vraag indienen tot het bekomen van een akkoord strategisch forfait. Zodra desbetreffende infrastructuur in gebruik wordt genomen, start de uitbetaling van het strategisch forfait. De grootte van dat forfait is afhankelijk van een aantal parameters (bv. aantal operatiekwartieren, aantal bedden) en wordt aangepast aan het effectief gebruik van die parameters. Rekening houdend met voorgaande elementen wordt het forfait voor onbepaalde duur en jaarlijks uitbetaald zolang de onderliggende parameters in gebruik zijn. Het forfait wordt jaarlijks aangerekend op de VIPA-kredieten op het moment van uitbetaling. Het overzicht bevat de ziekenhuizen die in 2020 een akkoord strategisch forfait verkregen waarbij het bedrag van het jaarlijks strategisch forfait werd bepaald. De betaling van de investeringssubsidies voor deze dossiers start dus vanaf ingebruikname.</t>
    </r>
  </si>
  <si>
    <t>Verleende strategische forfaits
(incl. intersten)</t>
  </si>
  <si>
    <t>Goedgekeurde projecten instandhoudingsforfait van 1 januari tot 31 december 2020</t>
  </si>
  <si>
    <r>
      <rPr>
        <b/>
        <sz val="11"/>
        <rFont val="Calibri"/>
        <family val="2"/>
        <scheme val="minor"/>
      </rPr>
      <t>Instandhoudingsforfait ziekenhuizen:</t>
    </r>
    <r>
      <rPr>
        <sz val="11"/>
        <rFont val="Calibri"/>
        <family val="2"/>
        <scheme val="minor"/>
      </rPr>
      <t xml:space="preserve"> Die financiering moet het voor de ziekenhuizen mogelijk maken om hun bestaande infrastructuur d.m.v. onderhoudsinvesteringen kwalitatief op peil te houden. Het forfait wordt berekend en evolueert op basis van een aantal parameters (bv. aantal operatiekwartieren, aantal bedden) en wordt automatisch uitbetaald zonder aanvraagprocedure. De aanrekening op de VIPA-kredieten gebeurt op het moment van de uitbetaling.</t>
    </r>
  </si>
  <si>
    <t>Erk. Nr.</t>
  </si>
  <si>
    <t>Type</t>
  </si>
  <si>
    <t>Organisatietype</t>
  </si>
  <si>
    <t>009</t>
  </si>
  <si>
    <t>AZ</t>
  </si>
  <si>
    <t>ZiekenhuisNetwerk Antwerpen</t>
  </si>
  <si>
    <t>012</t>
  </si>
  <si>
    <t>Algemeen Ziekenhuis Sint-Blasius</t>
  </si>
  <si>
    <t xml:space="preserve">Dendermonde  </t>
  </si>
  <si>
    <t>UZ</t>
  </si>
  <si>
    <t>017</t>
  </si>
  <si>
    <t>Algemeen Ziekenhuis Maria-Middelares</t>
  </si>
  <si>
    <t xml:space="preserve">Gent  </t>
  </si>
  <si>
    <t>PZ</t>
  </si>
  <si>
    <t>026</t>
  </si>
  <si>
    <t>Algemeen Ziekenhuis Sint-Maarten</t>
  </si>
  <si>
    <t xml:space="preserve">Mechelen </t>
  </si>
  <si>
    <t>RZ</t>
  </si>
  <si>
    <t>032</t>
  </si>
  <si>
    <t>AZ Alma</t>
  </si>
  <si>
    <t xml:space="preserve">Eeklo  </t>
  </si>
  <si>
    <t>046</t>
  </si>
  <si>
    <t>CZ</t>
  </si>
  <si>
    <t>Verpleeginrichting De Dennen</t>
  </si>
  <si>
    <t xml:space="preserve">Westmalle  </t>
  </si>
  <si>
    <t>049</t>
  </si>
  <si>
    <t>AZ Sint-Jan Brugge-Oostende AV</t>
  </si>
  <si>
    <t xml:space="preserve">Brugge  </t>
  </si>
  <si>
    <t>057</t>
  </si>
  <si>
    <t>Regionaal Ziekenhuis Jan Yperman</t>
  </si>
  <si>
    <t xml:space="preserve">Sint-Jan (Ieper)  </t>
  </si>
  <si>
    <t>063</t>
  </si>
  <si>
    <t>Algemeen Ziekenhuis Turnhout</t>
  </si>
  <si>
    <t xml:space="preserve">Turnhout  </t>
  </si>
  <si>
    <t>095</t>
  </si>
  <si>
    <t>Zorgband Leie &amp; Schelde</t>
  </si>
  <si>
    <t xml:space="preserve">Merelbeke  </t>
  </si>
  <si>
    <t>097</t>
  </si>
  <si>
    <t>Heilig Hartziekenhuis</t>
  </si>
  <si>
    <t xml:space="preserve">Lier  </t>
  </si>
  <si>
    <t>099</t>
  </si>
  <si>
    <t>GZA Ziekenhuizen</t>
  </si>
  <si>
    <t xml:space="preserve">Antwerpen  </t>
  </si>
  <si>
    <t>102</t>
  </si>
  <si>
    <t xml:space="preserve">Mol  </t>
  </si>
  <si>
    <t>104</t>
  </si>
  <si>
    <t xml:space="preserve">Sint-Jozefkliniek </t>
  </si>
  <si>
    <t xml:space="preserve">Bornem  </t>
  </si>
  <si>
    <t>106</t>
  </si>
  <si>
    <t>Algemeen Ziekenhuis Sint-Maria</t>
  </si>
  <si>
    <t xml:space="preserve">Halle  </t>
  </si>
  <si>
    <t>108</t>
  </si>
  <si>
    <t>Regionaal Ziekenhuis Heilig Hart</t>
  </si>
  <si>
    <t xml:space="preserve">Leuven  </t>
  </si>
  <si>
    <t>109</t>
  </si>
  <si>
    <t>Algemeen Ziekenhuis Heilig Hart</t>
  </si>
  <si>
    <t xml:space="preserve">Tienen  </t>
  </si>
  <si>
    <t>116</t>
  </si>
  <si>
    <t>Revalidatie &amp; MS Centrum</t>
  </si>
  <si>
    <t>Pelt</t>
  </si>
  <si>
    <t>117</t>
  </si>
  <si>
    <t xml:space="preserve">Algemeen Ziekenhuis Delta </t>
  </si>
  <si>
    <t xml:space="preserve">Roeselare  </t>
  </si>
  <si>
    <t>124</t>
  </si>
  <si>
    <t>Sint-Jozefskliniek</t>
  </si>
  <si>
    <t xml:space="preserve">Izegem  </t>
  </si>
  <si>
    <t>126</t>
  </si>
  <si>
    <t>Onze-Lieve-Vrouwziekenhuis</t>
  </si>
  <si>
    <t xml:space="preserve">Aalst  </t>
  </si>
  <si>
    <t>134</t>
  </si>
  <si>
    <t>Sint-Vincentiusziekenhuis</t>
  </si>
  <si>
    <t xml:space="preserve">Deinze  </t>
  </si>
  <si>
    <t>140</t>
  </si>
  <si>
    <t>Algemeen Ziekenhuis Sint-Lucas</t>
  </si>
  <si>
    <t xml:space="preserve">Assebroek  </t>
  </si>
  <si>
    <t>143</t>
  </si>
  <si>
    <t>UZ Brussel</t>
  </si>
  <si>
    <t>Jette</t>
  </si>
  <si>
    <t>170</t>
  </si>
  <si>
    <t>Algemeen Ziekenhuis Oudenaarde</t>
  </si>
  <si>
    <t xml:space="preserve">Oudenaarde  </t>
  </si>
  <si>
    <t>176</t>
  </si>
  <si>
    <t xml:space="preserve">AV A.S.Z. </t>
  </si>
  <si>
    <t>204</t>
  </si>
  <si>
    <t>Algemeen Ziekenhuis Vilvoorde</t>
  </si>
  <si>
    <t xml:space="preserve">Vilvoorde  </t>
  </si>
  <si>
    <t>217</t>
  </si>
  <si>
    <t>Algemeen Ziekenhuis Sint-Elisabeth</t>
  </si>
  <si>
    <t xml:space="preserve">Zottegem  </t>
  </si>
  <si>
    <t>236</t>
  </si>
  <si>
    <t xml:space="preserve">Revalidatieziekenhuis ReVarte </t>
  </si>
  <si>
    <t>243</t>
  </si>
  <si>
    <t>Jessa Ziekenhuis A.V.</t>
  </si>
  <si>
    <t xml:space="preserve">Hasselt  </t>
  </si>
  <si>
    <t>265</t>
  </si>
  <si>
    <t>Algemeen Ziekenhuis Lokeren</t>
  </si>
  <si>
    <t xml:space="preserve">Lokeren  </t>
  </si>
  <si>
    <t>290</t>
  </si>
  <si>
    <t>AZ Sint-Lucas</t>
  </si>
  <si>
    <t>300</t>
  </si>
  <si>
    <t>UZ Antwerpen</t>
  </si>
  <si>
    <t>308</t>
  </si>
  <si>
    <t xml:space="preserve">Herentals  </t>
  </si>
  <si>
    <t>310</t>
  </si>
  <si>
    <t>AZ West (Sint-Augustinuskliniek)</t>
  </si>
  <si>
    <t xml:space="preserve">Veurne  </t>
  </si>
  <si>
    <t>314</t>
  </si>
  <si>
    <t xml:space="preserve">Algemeen Ziekenhuis Heilige Familie </t>
  </si>
  <si>
    <t xml:space="preserve">Reet  </t>
  </si>
  <si>
    <t>322</t>
  </si>
  <si>
    <t>UZ Leuven</t>
  </si>
  <si>
    <t>371</t>
  </si>
  <si>
    <t>Ziekenhuis Oost-Limburg</t>
  </si>
  <si>
    <t xml:space="preserve">Genk  </t>
  </si>
  <si>
    <t>378</t>
  </si>
  <si>
    <t xml:space="preserve">AZ Delta - campus Sint-Rembertziekenhuis </t>
  </si>
  <si>
    <t xml:space="preserve">Torhout  </t>
  </si>
  <si>
    <t>392</t>
  </si>
  <si>
    <t>Algemeen Ziekenhuis Zeno</t>
  </si>
  <si>
    <t xml:space="preserve">Knokke  </t>
  </si>
  <si>
    <t>395</t>
  </si>
  <si>
    <t>Sint-Andriesziekenhuis</t>
  </si>
  <si>
    <t xml:space="preserve">Tielt  </t>
  </si>
  <si>
    <t>396</t>
  </si>
  <si>
    <t>Algemeen Ziekenhuis Groeninge</t>
  </si>
  <si>
    <t xml:space="preserve">Kortrijk  </t>
  </si>
  <si>
    <t>397</t>
  </si>
  <si>
    <t>Onze-Lieve-Vrouw van Lourdes Ziekenhuis</t>
  </si>
  <si>
    <t xml:space="preserve">Waregem  </t>
  </si>
  <si>
    <t>499</t>
  </si>
  <si>
    <t>Ziekenhuis Inkendaal-Koninklijke Instelling</t>
  </si>
  <si>
    <t xml:space="preserve">Vlezenbeek  </t>
  </si>
  <si>
    <t>525</t>
  </si>
  <si>
    <t>Algemeen Ziekenhuis Damiaan</t>
  </si>
  <si>
    <t xml:space="preserve">Oostende  </t>
  </si>
  <si>
    <t>528</t>
  </si>
  <si>
    <t>pz</t>
  </si>
  <si>
    <t>Psychiatrisch Ziekenhuis Heilige Familie</t>
  </si>
  <si>
    <t>536</t>
  </si>
  <si>
    <t>Algemeen Ziekenhuis Sint-Jozef</t>
  </si>
  <si>
    <t>550</t>
  </si>
  <si>
    <t>Algemeen Ziekenhuis Glorieux</t>
  </si>
  <si>
    <t xml:space="preserve">Ronse  </t>
  </si>
  <si>
    <t>595</t>
  </si>
  <si>
    <t>Algemeen Ziekenhuis Waas en Durme (AZ Nikolaas)</t>
  </si>
  <si>
    <t xml:space="preserve">Sint-Niklaas  </t>
  </si>
  <si>
    <t>670</t>
  </si>
  <si>
    <t>uz</t>
  </si>
  <si>
    <t>Universitair Ziekenhuis Gent</t>
  </si>
  <si>
    <t>676</t>
  </si>
  <si>
    <t>Koningin Elisabeth Instituut (KEI)</t>
  </si>
  <si>
    <t xml:space="preserve">Oostduinkerke  </t>
  </si>
  <si>
    <t>679</t>
  </si>
  <si>
    <t>Revalidatieziekenhuis IMBO</t>
  </si>
  <si>
    <t>682</t>
  </si>
  <si>
    <t>Algemeen Ziekenhuis Monica</t>
  </si>
  <si>
    <t xml:space="preserve">Deurne  </t>
  </si>
  <si>
    <t>689</t>
  </si>
  <si>
    <t>Imeldaziekenhuis</t>
  </si>
  <si>
    <t xml:space="preserve">Bonheiden  </t>
  </si>
  <si>
    <t>693</t>
  </si>
  <si>
    <t>Multiple Sclerose Kliniek</t>
  </si>
  <si>
    <t xml:space="preserve">Melsbroek  </t>
  </si>
  <si>
    <t>709</t>
  </si>
  <si>
    <t>Algemeen Ziekenhuis Sint-Dimpna</t>
  </si>
  <si>
    <t xml:space="preserve">Geel  </t>
  </si>
  <si>
    <t>710</t>
  </si>
  <si>
    <t>Algemeen Ziekenhuis KLINA</t>
  </si>
  <si>
    <t xml:space="preserve">Brasschaat  </t>
  </si>
  <si>
    <t>712</t>
  </si>
  <si>
    <t>Algemeen Ziekenhuis Diest</t>
  </si>
  <si>
    <t xml:space="preserve">Diest  </t>
  </si>
  <si>
    <t>713</t>
  </si>
  <si>
    <t>Algemeen Ziekenhuis Jan Palfijn</t>
  </si>
  <si>
    <t>714</t>
  </si>
  <si>
    <t>Sint-Franciskusziekenhuis</t>
  </si>
  <si>
    <t xml:space="preserve">Heusden (Limburg)  </t>
  </si>
  <si>
    <t>715</t>
  </si>
  <si>
    <t>Sint-Trudo ziekenhuis</t>
  </si>
  <si>
    <t xml:space="preserve">Sint-Truiden  </t>
  </si>
  <si>
    <t>716</t>
  </si>
  <si>
    <t>Algemeen Ziekenhuis Vesalius</t>
  </si>
  <si>
    <t xml:space="preserve">Tongeren  </t>
  </si>
  <si>
    <t>717</t>
  </si>
  <si>
    <t>Ziekenhuis Maas en Kempen</t>
  </si>
  <si>
    <t xml:space="preserve">Maaseik  </t>
  </si>
  <si>
    <t>719</t>
  </si>
  <si>
    <t>Maria Ziekenhuis Noord-Limburg</t>
  </si>
  <si>
    <t>900</t>
  </si>
  <si>
    <t>Pz</t>
  </si>
  <si>
    <t>Psychiatrisch Centrum Dr. Guislain</t>
  </si>
  <si>
    <t>901</t>
  </si>
  <si>
    <t>Kliniek Sint-Jozef, Centrum voor Psychiatrie en Psychotherapie</t>
  </si>
  <si>
    <t>Pittem</t>
  </si>
  <si>
    <t>902</t>
  </si>
  <si>
    <t>Multiversum</t>
  </si>
  <si>
    <t>909</t>
  </si>
  <si>
    <t>OPZC Rekem</t>
  </si>
  <si>
    <t>Rekem</t>
  </si>
  <si>
    <t>911</t>
  </si>
  <si>
    <t>Psychiatrisch Ziekenhuis Sint-Franciscus -  De Pelgrim</t>
  </si>
  <si>
    <t>918</t>
  </si>
  <si>
    <t>Psychiatrisch Ziekenhuis en Revalidatiecentrum Sint-Hiëronymus</t>
  </si>
  <si>
    <t>930</t>
  </si>
  <si>
    <t>Psychiatrisch Ziekenhuis Sint-Camillus</t>
  </si>
  <si>
    <t>Sint-Denijs-Westrem</t>
  </si>
  <si>
    <t>934</t>
  </si>
  <si>
    <t>Psychosociaal Centrum Leuven</t>
  </si>
  <si>
    <t>937</t>
  </si>
  <si>
    <t>Psychiatrisch Ziekenhuis Bethaniënhuis</t>
  </si>
  <si>
    <t>939</t>
  </si>
  <si>
    <t xml:space="preserve">Openbaar Psychiatrisch Zorgcentrum Geel </t>
  </si>
  <si>
    <t xml:space="preserve">Geel </t>
  </si>
  <si>
    <t>942</t>
  </si>
  <si>
    <t>Psychiatrische Kliniek Sint-Annendael</t>
  </si>
  <si>
    <t>943</t>
  </si>
  <si>
    <t>Z.org KU Leuven</t>
  </si>
  <si>
    <t>Kortenberg</t>
  </si>
  <si>
    <t>944</t>
  </si>
  <si>
    <t>Psychiatrische Kliniek Sint-Alexius</t>
  </si>
  <si>
    <t>947</t>
  </si>
  <si>
    <t>Psychiatrische Kliniek Broeders Alexianen</t>
  </si>
  <si>
    <t>952</t>
  </si>
  <si>
    <t>Medisch Centrum Sint-Jozef</t>
  </si>
  <si>
    <t>956</t>
  </si>
  <si>
    <t>Psychiatrisch Centrum Sint-Jan</t>
  </si>
  <si>
    <t>959</t>
  </si>
  <si>
    <t>Psychiatrisch Centrum Caritas</t>
  </si>
  <si>
    <t>960</t>
  </si>
  <si>
    <t>Psychiatrisch Ziekenhuis Sint-Lucia</t>
  </si>
  <si>
    <t>961</t>
  </si>
  <si>
    <t>Psychiatrisch Ziekenhuis Heilig Hart</t>
  </si>
  <si>
    <t>962</t>
  </si>
  <si>
    <t>Psychiatrisch Centrum Onze-Lieve-Vrouw van Vrede</t>
  </si>
  <si>
    <t>Menen</t>
  </si>
  <si>
    <t>963</t>
  </si>
  <si>
    <t>Psychiatrisch Ziekenhuis Onze-Lieve-Vrouw</t>
  </si>
  <si>
    <t>970</t>
  </si>
  <si>
    <t>Psychiatrisch Ziekenhuis Duffel</t>
  </si>
  <si>
    <t>975</t>
  </si>
  <si>
    <t>Universitair Psychiatrisch Centrum Sint-Kamillus</t>
  </si>
  <si>
    <t>Bierbeek</t>
  </si>
  <si>
    <t>978</t>
  </si>
  <si>
    <t>Psychiatrisch Centrum Sint-Jan Baptist</t>
  </si>
  <si>
    <t>Zelzate</t>
  </si>
  <si>
    <t>982</t>
  </si>
  <si>
    <t>Psychiatrisch Centrum Sint-Amandus</t>
  </si>
  <si>
    <t>987</t>
  </si>
  <si>
    <t>Psychotherapeutisch Centrum Rustenburg</t>
  </si>
  <si>
    <t>988</t>
  </si>
  <si>
    <t>Psychiatrisch Ziekenhuis Zoete Nood Gods</t>
  </si>
  <si>
    <t>Lede</t>
  </si>
  <si>
    <t>989</t>
  </si>
  <si>
    <t>Kinderpsychiatrisch Centrum Genk</t>
  </si>
  <si>
    <t xml:space="preserve">Genk </t>
  </si>
  <si>
    <t>991</t>
  </si>
  <si>
    <t>Psychiatrisch Ziekenhuis  ASSTER</t>
  </si>
  <si>
    <t>992</t>
  </si>
  <si>
    <t>Psychiatrische Centra Gent - Sleidinge</t>
  </si>
  <si>
    <t>997</t>
  </si>
  <si>
    <t>Psycho-Sociaal Centrum Sint-Alexius</t>
  </si>
  <si>
    <t>Elsene</t>
  </si>
  <si>
    <t>998</t>
  </si>
  <si>
    <t>Psychiatrisch Ziekenhuis Stuivenberg</t>
  </si>
  <si>
    <t>Totalen:</t>
  </si>
  <si>
    <t>Goedgekeurde projecten toestelfinanciering van 1 januari tot 31 december 2020</t>
  </si>
  <si>
    <r>
      <rPr>
        <b/>
        <sz val="11"/>
        <rFont val="Calibri"/>
        <family val="2"/>
        <scheme val="minor"/>
      </rPr>
      <t>Toestelfinanciering ziekenhuizen</t>
    </r>
    <r>
      <rPr>
        <sz val="11"/>
        <rFont val="Calibri"/>
        <family val="2"/>
        <scheme val="minor"/>
      </rPr>
      <t>: Het VIPA verstrekt een forfaitaire betoelaging voor volgende zware medische apparatuur in de ziekenhuizen:
- Bestralingsapparaat: een apparaat dat geïnstalleerd is bij een dienst voor radiotherapie
- NMR: een magnetische resonantietomograaf
- PET-scanner</t>
    </r>
  </si>
  <si>
    <t>TOTAAL</t>
  </si>
  <si>
    <t>Verleende klimaatsubsidies van 1 januari tot 31 december 2020</t>
  </si>
  <si>
    <t>Voorziening/Gebouw</t>
  </si>
  <si>
    <t>Maatregel</t>
  </si>
  <si>
    <t>Verleende klimaatsubsidies</t>
  </si>
  <si>
    <t>VKE-460-1</t>
  </si>
  <si>
    <t>Algemeen Stedelijk Ziekenhuis Autonome Verzorgingsinstelling</t>
  </si>
  <si>
    <t>ASZ Aalst</t>
  </si>
  <si>
    <t>Schrijnwerkrenovatie</t>
  </si>
  <si>
    <t>VKF-461-1</t>
  </si>
  <si>
    <t>Vilvoorde</t>
  </si>
  <si>
    <t>Algemeen Ziekenhuis Jan Portaels</t>
  </si>
  <si>
    <t>AZJP - Gendarmeriestraat 65</t>
  </si>
  <si>
    <t>Renovatie ventilatie</t>
  </si>
  <si>
    <t>VKF-461-2</t>
  </si>
  <si>
    <t>VKF-461-3</t>
  </si>
  <si>
    <t>AZJP - Vaartstraat 42</t>
  </si>
  <si>
    <t>Dakisolatie</t>
  </si>
  <si>
    <t>VKF-462-1</t>
  </si>
  <si>
    <t>Geel</t>
  </si>
  <si>
    <t>Sint-Dimpna Ziekenhuis Geel</t>
  </si>
  <si>
    <t>VKF-462-2</t>
  </si>
  <si>
    <t>Vervangen pompen</t>
  </si>
  <si>
    <t>VKF-462-3</t>
  </si>
  <si>
    <t>Renovatie SWW</t>
  </si>
  <si>
    <t>VKE-463-2</t>
  </si>
  <si>
    <t>Relighting/relamping</t>
  </si>
  <si>
    <t>VKE-463-6</t>
  </si>
  <si>
    <t>Monitoring</t>
  </si>
  <si>
    <t>VKF-463-1</t>
  </si>
  <si>
    <t>Stookplaatsrenovatie</t>
  </si>
  <si>
    <t>VKF-463-3</t>
  </si>
  <si>
    <t>Regeltechn. ventilatie</t>
  </si>
  <si>
    <t>VKF-463-4</t>
  </si>
  <si>
    <t>VKF-463-5</t>
  </si>
  <si>
    <t>Regeltechnisch</t>
  </si>
  <si>
    <t>VKF-463-7</t>
  </si>
  <si>
    <t>Isoleren leidingen</t>
  </si>
  <si>
    <t>VKF-463-8</t>
  </si>
  <si>
    <t>Overige</t>
  </si>
  <si>
    <t>VKF-331-3</t>
  </si>
  <si>
    <t>Alvinnenberg</t>
  </si>
  <si>
    <t>Grijs huis</t>
  </si>
  <si>
    <t>VKF-332-3</t>
  </si>
  <si>
    <t>Oranje huis</t>
  </si>
  <si>
    <t>VKF-333-3</t>
  </si>
  <si>
    <t>Wit huis</t>
  </si>
  <si>
    <t>VKF-162-7</t>
  </si>
  <si>
    <t>Avondzegen</t>
  </si>
  <si>
    <t>WZC Avondzegen</t>
  </si>
  <si>
    <t>VKF-87-8</t>
  </si>
  <si>
    <t>Rumst</t>
  </si>
  <si>
    <t>AZ Rivierenland (vroeger Sint-Jozefkliniek)</t>
  </si>
  <si>
    <t>Algemeen Ziekenhuis Heilige Familie</t>
  </si>
  <si>
    <t>VKF-3-6</t>
  </si>
  <si>
    <t>Huis 1872</t>
  </si>
  <si>
    <t>VKF-89-2</t>
  </si>
  <si>
    <t>Kabouterland</t>
  </si>
  <si>
    <t>VKF-337-1</t>
  </si>
  <si>
    <t>Begeleidingscentrum Stappen</t>
  </si>
  <si>
    <t>Compot</t>
  </si>
  <si>
    <t>VKF-399-2</t>
  </si>
  <si>
    <t>Buggenhout</t>
  </si>
  <si>
    <t>Blijdorp,Dienstverleningscentrum Voor Personen Met Een Verstandelijke Handicap Uit De Streek Van Dendermonde</t>
  </si>
  <si>
    <t>Appelier</t>
  </si>
  <si>
    <t>VKF-399-3</t>
  </si>
  <si>
    <t>VKF-399-4</t>
  </si>
  <si>
    <t>VKF-399-5</t>
  </si>
  <si>
    <t>VKF-399-6</t>
  </si>
  <si>
    <t>Zonneboiler</t>
  </si>
  <si>
    <t>VKF-297-2</t>
  </si>
  <si>
    <t>Klimop</t>
  </si>
  <si>
    <t>VKF-297-3</t>
  </si>
  <si>
    <t>VKF-297-4</t>
  </si>
  <si>
    <t>VKF-297-5</t>
  </si>
  <si>
    <t>VKF-297-6</t>
  </si>
  <si>
    <t>VKF-400-2</t>
  </si>
  <si>
    <t>Loods</t>
  </si>
  <si>
    <t>VKF-400-3</t>
  </si>
  <si>
    <t>VKF-464-1</t>
  </si>
  <si>
    <t>MFC Verblijf</t>
  </si>
  <si>
    <t>VKF-464-2</t>
  </si>
  <si>
    <t>VKF-464-3</t>
  </si>
  <si>
    <t>VKF-464-4</t>
  </si>
  <si>
    <t>VKF-464-5</t>
  </si>
  <si>
    <t>VKF-401-2</t>
  </si>
  <si>
    <t>Paviljoen 5</t>
  </si>
  <si>
    <t>VKF-401-3</t>
  </si>
  <si>
    <t>VKF-401-4</t>
  </si>
  <si>
    <t>VKF-401-5</t>
  </si>
  <si>
    <t>VKF-401-6</t>
  </si>
  <si>
    <t>VKF-402-2</t>
  </si>
  <si>
    <t>Teunisbloem - Dagcentrum Volwassenen</t>
  </si>
  <si>
    <t>VKF-402-3</t>
  </si>
  <si>
    <t>VKF-402-4</t>
  </si>
  <si>
    <t>VKF-402-5</t>
  </si>
  <si>
    <t>VKF-264-10</t>
  </si>
  <si>
    <t>Centra Voor Opvang En Begeleiding - Annuntiaten Heverlee</t>
  </si>
  <si>
    <t>Kinderdagverblijf 't Wit Konijntje</t>
  </si>
  <si>
    <t>VKF-264-9</t>
  </si>
  <si>
    <t>Muurisolatie</t>
  </si>
  <si>
    <t>VKF-465-1</t>
  </si>
  <si>
    <t>Knokke-Heist</t>
  </si>
  <si>
    <t>Centrum Van De Oostkust Voor Revalidatie En Welzijnszorg</t>
  </si>
  <si>
    <t>De Klinker</t>
  </si>
  <si>
    <t>Regeltechn. verwarming</t>
  </si>
  <si>
    <t>VKF-465-2</t>
  </si>
  <si>
    <t>VKF-466-1</t>
  </si>
  <si>
    <t>Het Baken</t>
  </si>
  <si>
    <t>VKF-466-2</t>
  </si>
  <si>
    <t>Christelijke Integrale Gezondheids- En Bejaardenzorg</t>
  </si>
  <si>
    <t>Psychiatrisch Centrum Menen: klooster + keuken</t>
  </si>
  <si>
    <t>VKF-466-3</t>
  </si>
  <si>
    <t>Psychiatrisch Centrum Menen: pendel + poli</t>
  </si>
  <si>
    <t>VKF-403-1</t>
  </si>
  <si>
    <t>Christelijke Vereniging Ons Kinderhuis</t>
  </si>
  <si>
    <t>vzw. Ons Kinderhuis</t>
  </si>
  <si>
    <t>Gebouwisolatie</t>
  </si>
  <si>
    <t>VKF-403-2</t>
  </si>
  <si>
    <t>VKF-467-1</t>
  </si>
  <si>
    <t>Zonhoven</t>
  </si>
  <si>
    <t>Christelijke Woon- En Zorgcentra</t>
  </si>
  <si>
    <t>Het Dorpvelt</t>
  </si>
  <si>
    <t>VKF-11-1</t>
  </si>
  <si>
    <t>Borsbeek</t>
  </si>
  <si>
    <t>Compostela vzw</t>
  </si>
  <si>
    <t>Compostela</t>
  </si>
  <si>
    <t>Aanvullende belofte</t>
  </si>
  <si>
    <t>VKF-17-3</t>
  </si>
  <si>
    <t>Kuurne</t>
  </si>
  <si>
    <t>De Branding Waak Vzw</t>
  </si>
  <si>
    <t>De Branding WAAK Leeuw Van Vlaanderenlaan</t>
  </si>
  <si>
    <t>VKF-404-1</t>
  </si>
  <si>
    <t>De Kade</t>
  </si>
  <si>
    <t>Paviljoen 2</t>
  </si>
  <si>
    <t>VKF-404-2</t>
  </si>
  <si>
    <t>VKF-404-3</t>
  </si>
  <si>
    <t>VKF-404-4</t>
  </si>
  <si>
    <t>VKF-404-5</t>
  </si>
  <si>
    <t>VKF-404-6</t>
  </si>
  <si>
    <t>Vloerisolatie</t>
  </si>
  <si>
    <t>VKF-405-1</t>
  </si>
  <si>
    <t>Paviljoen 3</t>
  </si>
  <si>
    <t>VKF-405-2</t>
  </si>
  <si>
    <t>VKF-405-3</t>
  </si>
  <si>
    <t>VKF-405-4</t>
  </si>
  <si>
    <t>VKF-405-5</t>
  </si>
  <si>
    <t>VKF-405-6</t>
  </si>
  <si>
    <t>VKF-468-1</t>
  </si>
  <si>
    <t>De Maanwandelaars vzw</t>
  </si>
  <si>
    <t>De Stappe</t>
  </si>
  <si>
    <t>VKF-469-1</t>
  </si>
  <si>
    <t>Kretenburg</t>
  </si>
  <si>
    <t>VKF-470-1</t>
  </si>
  <si>
    <t>De Spiegel</t>
  </si>
  <si>
    <t>Hoofdzetel Kessel-Lo</t>
  </si>
  <si>
    <t>VKF-406-1</t>
  </si>
  <si>
    <t>De Steiger</t>
  </si>
  <si>
    <t>afdeling Jules Maillet</t>
  </si>
  <si>
    <t>VKF-406-2</t>
  </si>
  <si>
    <t>VKF-407-1</t>
  </si>
  <si>
    <t>afdeling Werner Tibbaut</t>
  </si>
  <si>
    <t>VKF-407-2</t>
  </si>
  <si>
    <t>VKF-407-3</t>
  </si>
  <si>
    <t>VKF-408</t>
  </si>
  <si>
    <t>Bosuil 118</t>
  </si>
  <si>
    <t>VKF-408-1</t>
  </si>
  <si>
    <t>VKF-408-2</t>
  </si>
  <si>
    <t>Renovatie beglazing</t>
  </si>
  <si>
    <t>VKF-408-3</t>
  </si>
  <si>
    <t>VKF-471-2</t>
  </si>
  <si>
    <t>De Zonnebloemen</t>
  </si>
  <si>
    <t>VKF-471-3</t>
  </si>
  <si>
    <t>VKF-471-4</t>
  </si>
  <si>
    <t>VKF-471-5</t>
  </si>
  <si>
    <t>VKF-471-6</t>
  </si>
  <si>
    <t>VKF-399-1</t>
  </si>
  <si>
    <t>Dienstverleningscentrum Blijdorp</t>
  </si>
  <si>
    <t>VKF-400-1</t>
  </si>
  <si>
    <t>VKF-401-1</t>
  </si>
  <si>
    <t>VKF-402-1</t>
  </si>
  <si>
    <t>VKF-409-1</t>
  </si>
  <si>
    <t>Lovendegem</t>
  </si>
  <si>
    <t>Dienstverleningscentrum De Triangel</t>
  </si>
  <si>
    <t>Molendreef 51</t>
  </si>
  <si>
    <t>VKF-189-2</t>
  </si>
  <si>
    <t>Emmaüs</t>
  </si>
  <si>
    <t>Jeugdzorg Emmaüs (Griffoen)</t>
  </si>
  <si>
    <t>VKF-192-2</t>
  </si>
  <si>
    <t>Jeugdzorg Emmaüs (Studiosysteem)</t>
  </si>
  <si>
    <t>VKF-193-3</t>
  </si>
  <si>
    <t>Jeugdzorg Emmaüs (Villa)</t>
  </si>
  <si>
    <t>VKF-472-1</t>
  </si>
  <si>
    <t>Jeugdzorg Emmaüs (Wederik)</t>
  </si>
  <si>
    <t>VKF-472-2</t>
  </si>
  <si>
    <t>Gezondheidszorg 'Bermhertigheid Jesu'</t>
  </si>
  <si>
    <t>CPR Inghelburch</t>
  </si>
  <si>
    <t>VKE-204-3</t>
  </si>
  <si>
    <t>Psychiatrisch Ziekenhuis H. Hart</t>
  </si>
  <si>
    <t>VKF-204-2</t>
  </si>
  <si>
    <t>VKE-38-4</t>
  </si>
  <si>
    <t>PZ Onzelievevrouw</t>
  </si>
  <si>
    <t>VKE-38-5</t>
  </si>
  <si>
    <t>Warmtepompen</t>
  </si>
  <si>
    <t>VKF-410-1</t>
  </si>
  <si>
    <t>Lier</t>
  </si>
  <si>
    <t>Heilig Hart Ziekenhuis</t>
  </si>
  <si>
    <t>Gebouw A</t>
  </si>
  <si>
    <t>VKF-410-2</t>
  </si>
  <si>
    <t>VKF-410-3</t>
  </si>
  <si>
    <t>VKF-411-1</t>
  </si>
  <si>
    <t>Gebouw B - C - D</t>
  </si>
  <si>
    <t>VKE-412-1</t>
  </si>
  <si>
    <t>Gebouw E - F- G - H - I</t>
  </si>
  <si>
    <t>VKF-413-1</t>
  </si>
  <si>
    <t>Gebouw W</t>
  </si>
  <si>
    <t>VKF-413-2</t>
  </si>
  <si>
    <t>VKF-473-1</t>
  </si>
  <si>
    <t>Het Ziekenhuisnetwerk Antwerpen</t>
  </si>
  <si>
    <t>ZNA Jan Palfijn</t>
  </si>
  <si>
    <t>VKF-473-2</t>
  </si>
  <si>
    <t>VKF-414-1</t>
  </si>
  <si>
    <t>Integro</t>
  </si>
  <si>
    <t>INTEGRO campus Het PArk</t>
  </si>
  <si>
    <t>VKF-414-2</t>
  </si>
  <si>
    <t>VKF-474-1</t>
  </si>
  <si>
    <t>INTEGRO campus Home Elisabeth</t>
  </si>
  <si>
    <t>VKF-415-1</t>
  </si>
  <si>
    <t>INTEGRO campus Olijfboom</t>
  </si>
  <si>
    <t>VKF-475-1</t>
  </si>
  <si>
    <t>INTEGRO campus St. Jozef</t>
  </si>
  <si>
    <t>VKF-475-2</t>
  </si>
  <si>
    <t>VKF-475-3</t>
  </si>
  <si>
    <t>VKF-476-1</t>
  </si>
  <si>
    <t>INTEGRO campus Voorzienigheid</t>
  </si>
  <si>
    <t>VKF-476-2</t>
  </si>
  <si>
    <t>Isoleren pompen/kranen/hydraulica</t>
  </si>
  <si>
    <t>VKF-41-2</t>
  </si>
  <si>
    <t>Jessa Ziekenhuis</t>
  </si>
  <si>
    <t>Salvator</t>
  </si>
  <si>
    <t>VKF-41-3</t>
  </si>
  <si>
    <t>VKF-41-4</t>
  </si>
  <si>
    <t>VKF-477-1</t>
  </si>
  <si>
    <t>Sint Ursula</t>
  </si>
  <si>
    <t>VKF-42-2</t>
  </si>
  <si>
    <t>Virga Jessa</t>
  </si>
  <si>
    <t>VKF-42-3</t>
  </si>
  <si>
    <t>VKF-42-4</t>
  </si>
  <si>
    <t>VKE-113-5</t>
  </si>
  <si>
    <t>Katholieke Universiteit Leuven</t>
  </si>
  <si>
    <t>UZ Leuven - Campus Gasthuisberg</t>
  </si>
  <si>
    <t>Katholieke Universiteit Te Leuven</t>
  </si>
  <si>
    <t>VKE-113-6</t>
  </si>
  <si>
    <t>VKF-113-10</t>
  </si>
  <si>
    <t>VKF-113-11</t>
  </si>
  <si>
    <t>VKF-113-12</t>
  </si>
  <si>
    <t>VKF-113-8</t>
  </si>
  <si>
    <t>VKF-113-9</t>
  </si>
  <si>
    <t>VKF-416-1</t>
  </si>
  <si>
    <t>Herent</t>
  </si>
  <si>
    <t>Kinderdagverblijf De B'Engeltjes</t>
  </si>
  <si>
    <t>VKF-416-2</t>
  </si>
  <si>
    <t>VKF-416-3</t>
  </si>
  <si>
    <t>VKF-417-1</t>
  </si>
  <si>
    <t>Kinderdagverblijf De Ketjes</t>
  </si>
  <si>
    <t>VKF-417-2</t>
  </si>
  <si>
    <t>VKE-121-2</t>
  </si>
  <si>
    <t>Levensvreugde-Verblijven</t>
  </si>
  <si>
    <t>Blok Blauw - Oranje</t>
  </si>
  <si>
    <t>VKE-121-3</t>
  </si>
  <si>
    <t>VKE-122-2</t>
  </si>
  <si>
    <t>Blok Geel</t>
  </si>
  <si>
    <t>VKE-122-3</t>
  </si>
  <si>
    <t>VKE-123-2</t>
  </si>
  <si>
    <t>Blok Grijs</t>
  </si>
  <si>
    <t>VKE-123-3</t>
  </si>
  <si>
    <t>VKE-124-2</t>
  </si>
  <si>
    <t>Blok Groen</t>
  </si>
  <si>
    <t>VKE-125-2</t>
  </si>
  <si>
    <t>Blok Paars</t>
  </si>
  <si>
    <t>VKE-125-3</t>
  </si>
  <si>
    <t>VKE-126-2</t>
  </si>
  <si>
    <t>Blok Rood</t>
  </si>
  <si>
    <t>VKE-126-3</t>
  </si>
  <si>
    <t>VKE-127-2</t>
  </si>
  <si>
    <t>Blok Wit</t>
  </si>
  <si>
    <t>VKF-48-5</t>
  </si>
  <si>
    <t>Medisch Pedagogisch Instituut De Kindervriend Vereniging Zonder Winstoogmerk</t>
  </si>
  <si>
    <t>'t Hoveke</t>
  </si>
  <si>
    <t>VKF-49-4</t>
  </si>
  <si>
    <t>Medisch-Pedagogisch Centrum Priorij Ter Bank</t>
  </si>
  <si>
    <t>Dec</t>
  </si>
  <si>
    <t>VKF-51-2</t>
  </si>
  <si>
    <t>G104</t>
  </si>
  <si>
    <t>VKF-52-4</t>
  </si>
  <si>
    <t>Meu</t>
  </si>
  <si>
    <t>VKF-418-1</t>
  </si>
  <si>
    <t>Molenberg</t>
  </si>
  <si>
    <t>Molenberg vzw afdeling Molenhof</t>
  </si>
  <si>
    <t>VKF-418-2</t>
  </si>
  <si>
    <t>VKF-418-3</t>
  </si>
  <si>
    <t>VKF-360-8</t>
  </si>
  <si>
    <t>Monica</t>
  </si>
  <si>
    <t>Campus Antwerpen</t>
  </si>
  <si>
    <t>VKF-419-1</t>
  </si>
  <si>
    <t>Asse</t>
  </si>
  <si>
    <t>O.C.M.W. van Asse</t>
  </si>
  <si>
    <t>Sociaal Huis</t>
  </si>
  <si>
    <t>VKF-478-1</t>
  </si>
  <si>
    <t>Halle</t>
  </si>
  <si>
    <t>O.C.M.W. van Halle</t>
  </si>
  <si>
    <t>Buitenschoolse kinderopvang ' De Varkenssnuit' (BKO)</t>
  </si>
  <si>
    <t>VKF-479-1</t>
  </si>
  <si>
    <t>Kinderdagverblijf 't Pagadderke</t>
  </si>
  <si>
    <t>VKF-480-1</t>
  </si>
  <si>
    <t>Zonnig Huis + Braillon</t>
  </si>
  <si>
    <t>VKF-480-2</t>
  </si>
  <si>
    <t>VKF-481-1</t>
  </si>
  <si>
    <t>Oudenaarde</t>
  </si>
  <si>
    <t>O.C.M.W. van Oudenaarde</t>
  </si>
  <si>
    <t>Woonzorgcentrum Meerspoort</t>
  </si>
  <si>
    <t>VKF-481-2</t>
  </si>
  <si>
    <t>Woonzorgcentrum Scheldekant</t>
  </si>
  <si>
    <t>VKF-482-1</t>
  </si>
  <si>
    <t>Rijkevorsel</t>
  </si>
  <si>
    <t>O.C.M.W. van Rijkevorsel</t>
  </si>
  <si>
    <t>Woonzorgcentrum Prinsenhof</t>
  </si>
  <si>
    <t>VKF-482-2</t>
  </si>
  <si>
    <t>VKF-482-3</t>
  </si>
  <si>
    <t>VKF-482-4</t>
  </si>
  <si>
    <t>VKF-482-5</t>
  </si>
  <si>
    <t>VKF-482-6</t>
  </si>
  <si>
    <t>VKF-146-2</t>
  </si>
  <si>
    <t>Tessenderlo</t>
  </si>
  <si>
    <t>O.C.M.W. van Tessenderlo</t>
  </si>
  <si>
    <t>OCMW</t>
  </si>
  <si>
    <t>VKF-146-3</t>
  </si>
  <si>
    <t>VKF-146-4</t>
  </si>
  <si>
    <t>VKF-146-5</t>
  </si>
  <si>
    <t>VKF-147-3</t>
  </si>
  <si>
    <t>WZC Heuvelheem</t>
  </si>
  <si>
    <t>VKF-147-4</t>
  </si>
  <si>
    <t>VKF-147-5</t>
  </si>
  <si>
    <t>VKF-147-6</t>
  </si>
  <si>
    <t>VKF-420-1</t>
  </si>
  <si>
    <t>Sint-Joris-Winge</t>
  </si>
  <si>
    <t>O.C.M.W. van Tielt-Winge</t>
  </si>
  <si>
    <t>KDV Elfenhuisje</t>
  </si>
  <si>
    <t>VKF-420-2</t>
  </si>
  <si>
    <t>VKF-420-3</t>
  </si>
  <si>
    <t>VKF-420-4</t>
  </si>
  <si>
    <t>VKF-421-1</t>
  </si>
  <si>
    <t>Zedelgem</t>
  </si>
  <si>
    <t>O.C.M.W. van Zedelgem</t>
  </si>
  <si>
    <t>t Kaboutertje</t>
  </si>
  <si>
    <t>VKE-422-3</t>
  </si>
  <si>
    <t>Dendermonde</t>
  </si>
  <si>
    <t>O.L.Vrouw Van Troost</t>
  </si>
  <si>
    <t>AZ Sint-Blasius</t>
  </si>
  <si>
    <t>VKF-422-1</t>
  </si>
  <si>
    <t>O.L.Vrouw van Troost</t>
  </si>
  <si>
    <t>VKF-422-2</t>
  </si>
  <si>
    <t>VKF-58-2</t>
  </si>
  <si>
    <t>O2</t>
  </si>
  <si>
    <t>Kantoren vzw</t>
  </si>
  <si>
    <t>VKF-290-1</t>
  </si>
  <si>
    <t>Kampenhout</t>
  </si>
  <si>
    <t>Ons Tehuis-Brabant</t>
  </si>
  <si>
    <t>Bezigheidstehuis</t>
  </si>
  <si>
    <t>VKE-483-1</t>
  </si>
  <si>
    <t>Organisatie Broeders Van Liefde</t>
  </si>
  <si>
    <t>AZT Psychiatrische Kliniek CMS Leuven</t>
  </si>
  <si>
    <t>VKE-483-2</t>
  </si>
  <si>
    <t>VKE-483-3</t>
  </si>
  <si>
    <t>VKE-483-4</t>
  </si>
  <si>
    <t>VKE-483-5</t>
  </si>
  <si>
    <t>VKE-483-6</t>
  </si>
  <si>
    <t>AZT Psychiatrische Kliniek Dagcentrum</t>
  </si>
  <si>
    <t>VKE-483-7</t>
  </si>
  <si>
    <t>VKE-483-8</t>
  </si>
  <si>
    <t>VKE-484-1</t>
  </si>
  <si>
    <t>AZT Psychiatrische Kliniek Prisma</t>
  </si>
  <si>
    <t>VKE-423-1</t>
  </si>
  <si>
    <t>Organisatie Broeders van Liefde</t>
  </si>
  <si>
    <t>AZT Psychiatrische Kliniek Ter Berken</t>
  </si>
  <si>
    <t>VKE-423-2</t>
  </si>
  <si>
    <t>VKE-423-3</t>
  </si>
  <si>
    <t>VKE-423-4</t>
  </si>
  <si>
    <t>AZT Psychiatrische Kliniek Ter Berken + administratie (polykliniek-&gt;directie/staf/adm)</t>
  </si>
  <si>
    <t>VKE-423-5</t>
  </si>
  <si>
    <t>VKE-485-1</t>
  </si>
  <si>
    <t>AZT Psychiatrische Kliniek Ter Dennen</t>
  </si>
  <si>
    <t>VKE-485-2</t>
  </si>
  <si>
    <t>VKE-485-3</t>
  </si>
  <si>
    <t>VKE-486-1</t>
  </si>
  <si>
    <t>AZT Psychiatrische Kliniek Ter Linden</t>
  </si>
  <si>
    <t>VKE-487-1</t>
  </si>
  <si>
    <t>AZT Woonzorgcentrum Sint-Alexius</t>
  </si>
  <si>
    <t>VKE-487-2</t>
  </si>
  <si>
    <t>VKE-488-1</t>
  </si>
  <si>
    <t>Broeder Ebergiste - Zevenhuizen</t>
  </si>
  <si>
    <t>VKE-488-2</t>
  </si>
  <si>
    <t>VKE-488-3</t>
  </si>
  <si>
    <t>VKE-488-4</t>
  </si>
  <si>
    <t>VKE-424-1</t>
  </si>
  <si>
    <t>Broeder Ebergiste Borgwal</t>
  </si>
  <si>
    <t>VKE-424-2</t>
  </si>
  <si>
    <t>VKE-424-3</t>
  </si>
  <si>
    <t>VKE-424-4</t>
  </si>
  <si>
    <t>VKE-424-5</t>
  </si>
  <si>
    <t>VKE-424-6</t>
  </si>
  <si>
    <t>Regeltechn. koeling</t>
  </si>
  <si>
    <t>VKE-489-1</t>
  </si>
  <si>
    <t>Broeder Ebergiste De Nieuwe Brug</t>
  </si>
  <si>
    <t>VKE-489-2</t>
  </si>
  <si>
    <t>VKE-489-3</t>
  </si>
  <si>
    <t>VKE-489-4</t>
  </si>
  <si>
    <t>VKE-489-5</t>
  </si>
  <si>
    <t>VKE-490-1</t>
  </si>
  <si>
    <t>Broeder Ebergiste Het Veer</t>
  </si>
  <si>
    <t>VKE-490-2</t>
  </si>
  <si>
    <t>VKE-490-3</t>
  </si>
  <si>
    <t>VKE-491-1</t>
  </si>
  <si>
    <t>Broeder Ebergiste Huize Van Der Schueren</t>
  </si>
  <si>
    <t>VKE-425-1</t>
  </si>
  <si>
    <t>Broeder Ebergiste Ter Linde</t>
  </si>
  <si>
    <t>VKE-425-2</t>
  </si>
  <si>
    <t>VKE-425-3</t>
  </si>
  <si>
    <t>VKE-425-4</t>
  </si>
  <si>
    <t>VKE-425-5</t>
  </si>
  <si>
    <t>VKE-425-6</t>
  </si>
  <si>
    <t>VKE-425-7</t>
  </si>
  <si>
    <t>VKE-492-1</t>
  </si>
  <si>
    <t>Campus Alexianen, Blok 0</t>
  </si>
  <si>
    <t>VKE-493-1</t>
  </si>
  <si>
    <t>Campus Alexianen, Blok 2</t>
  </si>
  <si>
    <t>VKE-494-1</t>
  </si>
  <si>
    <t>Campus Alexianen, Blok 5</t>
  </si>
  <si>
    <t>VKE-494-2</t>
  </si>
  <si>
    <t>VKE-495-1</t>
  </si>
  <si>
    <t>Campus Alexianen, Blok 6</t>
  </si>
  <si>
    <t>VKE-426-1</t>
  </si>
  <si>
    <t>Campus Alexianen, Blok 7</t>
  </si>
  <si>
    <t>VKE-426-2</t>
  </si>
  <si>
    <t>VKE-426-3</t>
  </si>
  <si>
    <t>VKE-426-4</t>
  </si>
  <si>
    <t>VKE-496-1</t>
  </si>
  <si>
    <t>Campus Alexianen, Blok 8</t>
  </si>
  <si>
    <t>VKE-497-1</t>
  </si>
  <si>
    <t>Campus Alexianen, Blok 9</t>
  </si>
  <si>
    <t>VKE-497-2</t>
  </si>
  <si>
    <t>VKE-497-3</t>
  </si>
  <si>
    <t>VKE-498-1</t>
  </si>
  <si>
    <t>Campus Alexianen, Blok DL</t>
  </si>
  <si>
    <t>VKE-498-2</t>
  </si>
  <si>
    <t>VKE-427-1</t>
  </si>
  <si>
    <t>Campus Alexianen, Blok N1</t>
  </si>
  <si>
    <t>VKE-427-2</t>
  </si>
  <si>
    <t>VKE-427-3</t>
  </si>
  <si>
    <t>VKE-427-4</t>
  </si>
  <si>
    <t>VKE-427-5</t>
  </si>
  <si>
    <t>VKE-428-1</t>
  </si>
  <si>
    <t>VKE-428-2</t>
  </si>
  <si>
    <t>VKE-62-4</t>
  </si>
  <si>
    <t>VKE-62-5</t>
  </si>
  <si>
    <t>VKE-367-2</t>
  </si>
  <si>
    <t>Gebouw B</t>
  </si>
  <si>
    <t>VKE-367-3</t>
  </si>
  <si>
    <t>VKE-367-4</t>
  </si>
  <si>
    <t>VKE-429-1</t>
  </si>
  <si>
    <t>VKE-429-2</t>
  </si>
  <si>
    <t>VKE-368-2</t>
  </si>
  <si>
    <t>Gebouw C</t>
  </si>
  <si>
    <t>VKE-368-3</t>
  </si>
  <si>
    <t>VKE-368-4</t>
  </si>
  <si>
    <t>VKE-368-5</t>
  </si>
  <si>
    <t>VKE-430-1</t>
  </si>
  <si>
    <t>VKE-430-2</t>
  </si>
  <si>
    <t>VKE-431-1</t>
  </si>
  <si>
    <t>Gebouw E</t>
  </si>
  <si>
    <t>VKE-431-2</t>
  </si>
  <si>
    <t>VKE-431-3</t>
  </si>
  <si>
    <t>VKE-431-4</t>
  </si>
  <si>
    <t>VKE-431-5</t>
  </si>
  <si>
    <t>VKE-431-6</t>
  </si>
  <si>
    <t>VKE-432-1</t>
  </si>
  <si>
    <t>Gebouw F</t>
  </si>
  <si>
    <t>VKE-44-4</t>
  </si>
  <si>
    <t>VKE-44-5</t>
  </si>
  <si>
    <t>VKE-44-6</t>
  </si>
  <si>
    <t>VKE-433-1</t>
  </si>
  <si>
    <t>Gebouw G1</t>
  </si>
  <si>
    <t>VKE-433-2</t>
  </si>
  <si>
    <t>VKE-433-3</t>
  </si>
  <si>
    <t>VKE-433-4</t>
  </si>
  <si>
    <t>VKE-433-5</t>
  </si>
  <si>
    <t>VKE-434-1</t>
  </si>
  <si>
    <t>Gebouw G2</t>
  </si>
  <si>
    <t>VKE-434-2</t>
  </si>
  <si>
    <t>VKE-434-3</t>
  </si>
  <si>
    <t>VKE-434-4</t>
  </si>
  <si>
    <t>VKE-434-5</t>
  </si>
  <si>
    <t>VKE-435-1</t>
  </si>
  <si>
    <t>Gebouw G3</t>
  </si>
  <si>
    <t>VKE-435-2</t>
  </si>
  <si>
    <t>VKE-435-3</t>
  </si>
  <si>
    <t>VKE-435-4</t>
  </si>
  <si>
    <t>VKE-435-5</t>
  </si>
  <si>
    <t>VKE-499-1</t>
  </si>
  <si>
    <t>Gebouw H/I</t>
  </si>
  <si>
    <t>VKE-499-2</t>
  </si>
  <si>
    <t>VKE-499-3</t>
  </si>
  <si>
    <t>VKE-436-1</t>
  </si>
  <si>
    <t>Gebouw J</t>
  </si>
  <si>
    <t>VKE-47-2</t>
  </si>
  <si>
    <t>VKE-47-3</t>
  </si>
  <si>
    <t>VKE-47-4</t>
  </si>
  <si>
    <t>VKE-500-1</t>
  </si>
  <si>
    <t>Gebouw L</t>
  </si>
  <si>
    <t>VKE-500-2</t>
  </si>
  <si>
    <t>VKE-500-3</t>
  </si>
  <si>
    <t>VKE-501-1</t>
  </si>
  <si>
    <t>Koninklijk Instituut voor Doven en Blinden</t>
  </si>
  <si>
    <t>VKE-501-2</t>
  </si>
  <si>
    <t>VKE-501-3</t>
  </si>
  <si>
    <t>VKE-501-4</t>
  </si>
  <si>
    <t>VKE-501-5</t>
  </si>
  <si>
    <t>VKE-501-6</t>
  </si>
  <si>
    <t>VKE-501-7</t>
  </si>
  <si>
    <t>VKE-501-8</t>
  </si>
  <si>
    <t>Centraliseren verwarming</t>
  </si>
  <si>
    <t>VKE-501-9</t>
  </si>
  <si>
    <t>VKE-502-1</t>
  </si>
  <si>
    <t>PC ARIADNE PROVIDENTIA</t>
  </si>
  <si>
    <t>VKE-502-2</t>
  </si>
  <si>
    <t>VKE-502-3</t>
  </si>
  <si>
    <t>VKE-502-4</t>
  </si>
  <si>
    <t>VKE-502-5</t>
  </si>
  <si>
    <t>VKE-502-6</t>
  </si>
  <si>
    <t>VKE-502-7</t>
  </si>
  <si>
    <t>VKE-437-1</t>
  </si>
  <si>
    <t>PC St-Amandus - gebouw St-Jozef</t>
  </si>
  <si>
    <t>VKE-503-1</t>
  </si>
  <si>
    <t>PVT De Liereman</t>
  </si>
  <si>
    <t>VKE-503-2</t>
  </si>
  <si>
    <t>VKE-503-3</t>
  </si>
  <si>
    <t>VKE-503-4</t>
  </si>
  <si>
    <t>VKE-503-5</t>
  </si>
  <si>
    <t>VKE-503-6</t>
  </si>
  <si>
    <t>VKE-504-1</t>
  </si>
  <si>
    <t>PVT Den Heuvel</t>
  </si>
  <si>
    <t>VKE-504-2</t>
  </si>
  <si>
    <t>VKE-504-3</t>
  </si>
  <si>
    <t>VKE-504-4</t>
  </si>
  <si>
    <t>VKE-504-5</t>
  </si>
  <si>
    <t>PVT Waesdonck</t>
  </si>
  <si>
    <t>VKE-504-6</t>
  </si>
  <si>
    <t>VKE-438-1</t>
  </si>
  <si>
    <t>St-Gregorius Sector Q</t>
  </si>
  <si>
    <t>VKE-438-2</t>
  </si>
  <si>
    <t>VKE-439-1</t>
  </si>
  <si>
    <t>St-Gregorius Sector U</t>
  </si>
  <si>
    <t>VKE-439-2</t>
  </si>
  <si>
    <t>VKE-440-1</t>
  </si>
  <si>
    <t>St-Gregorius Sector V</t>
  </si>
  <si>
    <t>VKE-440-2</t>
  </si>
  <si>
    <t>VKE-440-3</t>
  </si>
  <si>
    <t>VKE-440-4</t>
  </si>
  <si>
    <t>VKE-440-5</t>
  </si>
  <si>
    <t>VKE-441-1</t>
  </si>
  <si>
    <t>St-Gregorius Sector W</t>
  </si>
  <si>
    <t>VKE-441-2</t>
  </si>
  <si>
    <t>VKE-441-3</t>
  </si>
  <si>
    <t>VKE-442-1</t>
  </si>
  <si>
    <t>St-Gregorius Sector X</t>
  </si>
  <si>
    <t>VKE-442-2</t>
  </si>
  <si>
    <t>VKE-442-3</t>
  </si>
  <si>
    <t>VKE-442-4</t>
  </si>
  <si>
    <t>VKE-442-5</t>
  </si>
  <si>
    <t>VKE-443-1</t>
  </si>
  <si>
    <t>St-Gregorius Sector Y</t>
  </si>
  <si>
    <t>VKE-443-2</t>
  </si>
  <si>
    <t>VKE-443-3</t>
  </si>
  <si>
    <t>VKE-443-4</t>
  </si>
  <si>
    <t>VKE-443-5</t>
  </si>
  <si>
    <t>VKE-443-6</t>
  </si>
  <si>
    <t>VKE-444-1</t>
  </si>
  <si>
    <t>St-Gregorius Sector Z</t>
  </si>
  <si>
    <t>VKE-444-2</t>
  </si>
  <si>
    <t>VKE-444-3</t>
  </si>
  <si>
    <t>VKE-444-4</t>
  </si>
  <si>
    <t>VKF-231-2</t>
  </si>
  <si>
    <t>Ouderenzorg Philippus Neri</t>
  </si>
  <si>
    <t>WZC Huize Den Dries</t>
  </si>
  <si>
    <t>VKF-505-1</t>
  </si>
  <si>
    <t>Sakura</t>
  </si>
  <si>
    <t>GAW Ter Moere</t>
  </si>
  <si>
    <t>VKF-505-2</t>
  </si>
  <si>
    <t>VKF-506-1</t>
  </si>
  <si>
    <t>WZC Hof van Eksaarde</t>
  </si>
  <si>
    <t>VKF-506-2</t>
  </si>
  <si>
    <t>WKK</t>
  </si>
  <si>
    <t>VKF-507-1</t>
  </si>
  <si>
    <t>wzc Ter Durme</t>
  </si>
  <si>
    <t>VKF-507-2</t>
  </si>
  <si>
    <t>VKF-508-1</t>
  </si>
  <si>
    <t>WZC Ter Moere</t>
  </si>
  <si>
    <t>VKF-508-2</t>
  </si>
  <si>
    <t>VKF-509-1</t>
  </si>
  <si>
    <t>Salvatorrusthuis</t>
  </si>
  <si>
    <t>WZC Salvator Woonzorgcentrum Ekkelgaarden 17</t>
  </si>
  <si>
    <t>VKF-445-1</t>
  </si>
  <si>
    <t>Seniorencentrum Onze Lieve Vrouw Vzw</t>
  </si>
  <si>
    <t>Seniorencentrum OLV vzw</t>
  </si>
  <si>
    <t>VKF-445-2</t>
  </si>
  <si>
    <t>VKF-445-3</t>
  </si>
  <si>
    <t>VKF-445-4</t>
  </si>
  <si>
    <t>VKF-445-5</t>
  </si>
  <si>
    <t>VKF-445-6</t>
  </si>
  <si>
    <t>VKF-510-1</t>
  </si>
  <si>
    <t>Sint Anna</t>
  </si>
  <si>
    <t>VZW Sint Anna</t>
  </si>
  <si>
    <t>VKF-511-1</t>
  </si>
  <si>
    <t>Heusden-Zolder</t>
  </si>
  <si>
    <t>Sint Franciskusziekenhuis</t>
  </si>
  <si>
    <t>Sint-Franciscusziekenhuis</t>
  </si>
  <si>
    <t>VKF-512-1</t>
  </si>
  <si>
    <t>Sint Andries Ziekenhuis</t>
  </si>
  <si>
    <t>VKF-512-2</t>
  </si>
  <si>
    <t>Verhogen luchtdichtheid</t>
  </si>
  <si>
    <t>VKF-446-1</t>
  </si>
  <si>
    <t>Sint-Vincentius Ziekenhuis</t>
  </si>
  <si>
    <t>VKF-446-2</t>
  </si>
  <si>
    <t>VKF-446-3</t>
  </si>
  <si>
    <t>VKF-513-1</t>
  </si>
  <si>
    <t>Stijn</t>
  </si>
  <si>
    <t>Sint Oda hei 3-4</t>
  </si>
  <si>
    <t>VKF-514-1</t>
  </si>
  <si>
    <t>Sint Oda hei 7-8</t>
  </si>
  <si>
    <t>VKF-515-1</t>
  </si>
  <si>
    <t>Sint-Oda Hei 1-2</t>
  </si>
  <si>
    <t>VKF-516-1</t>
  </si>
  <si>
    <t>Sint-Oda Hei 5-6</t>
  </si>
  <si>
    <t>VKF-447-1</t>
  </si>
  <si>
    <t>Sint-Oda Sens-city</t>
  </si>
  <si>
    <t>VKF-448-1</t>
  </si>
  <si>
    <t>t Weyerke Therapiecentrum</t>
  </si>
  <si>
    <t>VKF-448-2</t>
  </si>
  <si>
    <t>VKF-448-3</t>
  </si>
  <si>
    <t>VKF-448-4</t>
  </si>
  <si>
    <t>'t Weyerke Therapiecentrum</t>
  </si>
  <si>
    <t>VKF-517-1</t>
  </si>
  <si>
    <t>Tanderuis</t>
  </si>
  <si>
    <t>Tanderuis vzw</t>
  </si>
  <si>
    <t>VKF-517-2</t>
  </si>
  <si>
    <t>VKF-517-3</t>
  </si>
  <si>
    <t>VKF-517-4</t>
  </si>
  <si>
    <t>VKF-517-5</t>
  </si>
  <si>
    <t>VKF-518-1</t>
  </si>
  <si>
    <t>Universiteit Gent</t>
  </si>
  <si>
    <t>Gebouw K12</t>
  </si>
  <si>
    <t>VKF-519-1</t>
  </si>
  <si>
    <t>Gebouw P8</t>
  </si>
  <si>
    <t>VKF-449-1</t>
  </si>
  <si>
    <t>Erpe-Mere</t>
  </si>
  <si>
    <t>Vriendenkring 't Achtertuintje</t>
  </si>
  <si>
    <t>Kinderdagverblijf Achtertuintje</t>
  </si>
  <si>
    <t>VKF-449-2</t>
  </si>
  <si>
    <t>Vriendenkring 'T Molenhofje</t>
  </si>
  <si>
    <t>VKF-304-6</t>
  </si>
  <si>
    <t>Werken Glorieux</t>
  </si>
  <si>
    <t>AZ Glorieux</t>
  </si>
  <si>
    <t>VKF-246-2</t>
  </si>
  <si>
    <t>Woonzorggroep Voorkempen</t>
  </si>
  <si>
    <t>Woonzorgcentrum Verbert-Verrijdt</t>
  </si>
  <si>
    <t>VKF-246-3</t>
  </si>
  <si>
    <t>VKF-450-1</t>
  </si>
  <si>
    <t>Izegem</t>
  </si>
  <si>
    <t>Zorg Izegem</t>
  </si>
  <si>
    <t>WZC De Plataan</t>
  </si>
  <si>
    <t>VKF-450-2</t>
  </si>
  <si>
    <t>VKF-450-3</t>
  </si>
  <si>
    <t>VKF-450-4</t>
  </si>
  <si>
    <t>VKE-520-1</t>
  </si>
  <si>
    <t>Zorgbedrijf Antwerpen</t>
  </si>
  <si>
    <t>De Gulden Lelie</t>
  </si>
  <si>
    <t>VKE-521-1</t>
  </si>
  <si>
    <t>WZC Hof De Beuken</t>
  </si>
  <si>
    <t>VKE-522-1</t>
  </si>
  <si>
    <t>WZC Monnikenhof</t>
  </si>
  <si>
    <t>VKE-522-2</t>
  </si>
  <si>
    <t>VKF-152</t>
  </si>
  <si>
    <t>Zorgbedrijf Meetjesland</t>
  </si>
  <si>
    <t>Ten Oudenvoorde</t>
  </si>
  <si>
    <t>VKF-152-3</t>
  </si>
  <si>
    <t>VKF-523-1</t>
  </si>
  <si>
    <t>Beveren</t>
  </si>
  <si>
    <t>Zorgpunt Waasland</t>
  </si>
  <si>
    <t>Dienstencentrum Houtmere</t>
  </si>
  <si>
    <t>VKF-523-2</t>
  </si>
  <si>
    <t>VKF-524-1</t>
  </si>
  <si>
    <t>Serviceflats De Goudbloem</t>
  </si>
  <si>
    <t>VKF-524-2</t>
  </si>
  <si>
    <t>VKF-525-1</t>
  </si>
  <si>
    <t>Serviceflats De Priesteragie</t>
  </si>
  <si>
    <t>VKF-525-2</t>
  </si>
  <si>
    <t>VKF-526-1</t>
  </si>
  <si>
    <t>WZC De Notelaer</t>
  </si>
  <si>
    <t>VKF-527-1</t>
  </si>
  <si>
    <t>WZC De Spoele</t>
  </si>
  <si>
    <t>VKE-528-3</t>
  </si>
  <si>
    <t>WZC Het Lindehof</t>
  </si>
  <si>
    <t>VKF-528-1</t>
  </si>
  <si>
    <t>VKF-528-2</t>
  </si>
  <si>
    <t>VKF-529-1</t>
  </si>
  <si>
    <t>WZC Wissekerke</t>
  </si>
  <si>
    <t>VKF-529-2</t>
  </si>
  <si>
    <t>VKF-529-3</t>
  </si>
  <si>
    <t>VKF-529-4</t>
  </si>
  <si>
    <t>VKF-451-1</t>
  </si>
  <si>
    <t>Zorgvereniging Mintus</t>
  </si>
  <si>
    <t>WZC Zeventorentjes</t>
  </si>
  <si>
    <t>Potentieelscans 2020 VEB</t>
  </si>
  <si>
    <t>Sensibilisering klimaatengagement Jongerenbegeleiding Informant</t>
  </si>
  <si>
    <t>Sensibilisering klimaatengagement SOM federatie sociale ondernemingen</t>
  </si>
  <si>
    <t>Sensibilisering klimaatengagement vlaams onafhankelijk zorgnetwerk</t>
  </si>
  <si>
    <t>Sensibilisering klimaatengagement Vlaams Welzijnsverbond</t>
  </si>
  <si>
    <t>Sensibilisering klimaatengagement VVSG</t>
  </si>
  <si>
    <t>Sensibilisering klimaatengagement zorgnet icuro</t>
  </si>
  <si>
    <t>Energie prestatie platform VEB</t>
  </si>
  <si>
    <t>Allerlei kosten</t>
  </si>
  <si>
    <t>Soort betoelaging</t>
  </si>
  <si>
    <t>Bedrag (in €)</t>
  </si>
  <si>
    <t>Agressie</t>
  </si>
  <si>
    <t>Klassieke financiering (incl BU, aanvullende beloftes en indexeringen)</t>
  </si>
  <si>
    <t>Infrastructuurforfait voorzieningen personen met een handicap</t>
  </si>
  <si>
    <t>Strategisch forfait ziekenhuizen</t>
  </si>
  <si>
    <t>Instandhoudingsforfait ziekenhuizen</t>
  </si>
  <si>
    <t>Toestelfinanciering ziekenhuizen</t>
  </si>
  <si>
    <t>Klimaatsubsidies (subsidies voor klimaatmaatregelen)</t>
  </si>
  <si>
    <t>Klimaatsubsidies (ondersteunende maatregelen: potentieelscans, ...)</t>
  </si>
  <si>
    <t>Legende</t>
  </si>
  <si>
    <t>BU: bijzondere uirusting</t>
  </si>
  <si>
    <t>20K013</t>
  </si>
  <si>
    <t>Z.org Katholieke Universiteit Leuven vzw</t>
  </si>
  <si>
    <t>Psychiatrisch Verzorgingstehuis Andreas</t>
  </si>
  <si>
    <t>nieuwbouw (vervanging) en ingrijpende duurzame verbouwing voor het Psychiatrisch Verzorgingstehuis Andreas met 78 plaatsen (59 capaciteitsvervanging en 19 capaciteitsuitbreiding) in de Dorpskring 19 in Lubbeek</t>
  </si>
  <si>
    <t>19K006</t>
  </si>
  <si>
    <t>Parcours vzw</t>
  </si>
  <si>
    <t>Parcours</t>
  </si>
  <si>
    <t>aankoop met verbouwing van een HCA-dienst (dienst voor herstelgerichte en constructieve afhandeling) in Dok-Noord 4, Hal E, bus 101 te Gent</t>
  </si>
  <si>
    <t xml:space="preserve">20K021 </t>
  </si>
  <si>
    <t>Pleegzorg Provincie Antwerpen vzw</t>
  </si>
  <si>
    <t>Pleegzorg Provincie Antwerpen - afdeling Geel</t>
  </si>
  <si>
    <t>voltooiingswerken voor Pleegzorg Geel (30 VTE) in Groenhuis 49, bus 19/20 te Geel</t>
  </si>
  <si>
    <t>Centrum voor Kinderzorg en Gezinsondersteuning Koraal</t>
  </si>
  <si>
    <t>20K012</t>
  </si>
  <si>
    <t>nieuwbouw voor kinderopvang De Kereltjes voor 42 plaatsen in de Franse Vaart 28 te Gent (Ledeberg)</t>
  </si>
  <si>
    <t>OZ128-O-TD</t>
  </si>
  <si>
    <t>Zorgnetwerk Vincent vzw</t>
  </si>
  <si>
    <t>Dagverzorgingscentrum Ten Bosse</t>
  </si>
  <si>
    <t>aankoop zonder verbouwing voor een dagverzorgingscentrum op de Markt 96 te Deinze</t>
  </si>
  <si>
    <t>19K014</t>
  </si>
  <si>
    <t>Berlaar</t>
  </si>
  <si>
    <t>Zorggroep Zusters van Berlaar vzw</t>
  </si>
  <si>
    <t>Woonzorgcentrum Sint-Margaretha</t>
  </si>
  <si>
    <t>nieuwbouw van het Dagverzorgingscentrum Het Convent en het Lokaal Dienstencentrum De Sprankel in de Kortrijksebaan 4 te Holsbeek</t>
  </si>
  <si>
    <t>20K050</t>
  </si>
  <si>
    <t>Heist-op-den-Berg</t>
  </si>
  <si>
    <t>nieuwbouw (vervanging) van het Lokaal Dienstencentrum Het Pluspunt en het Dagverzorgingscentrum Sint-Jozef in de Sint-Jozefstraat 15 te Heist-op-den-Berg (Wiekevorst)</t>
  </si>
  <si>
    <t>20K075</t>
  </si>
  <si>
    <t>Woonzorgcentrum Kloosterhof</t>
  </si>
  <si>
    <t>nieuwbouw van het Lokaal Dienstencentrum Kloosterhof en het Dagverzorgingscentrum Kloosterhof in de Pastorijstraat te Berlaar</t>
  </si>
  <si>
    <t>nieuwbouw van een multifunctioneel centrum met 6 plaatsen GES en 6 plaatsen GES+ (met beveiligend verblijf) in De Lichterveldestraat 6c te Nazareth (Eke)</t>
  </si>
  <si>
    <t>20K044</t>
  </si>
  <si>
    <t>Werken Glorieux vzw</t>
  </si>
  <si>
    <t>Centrum voor Ambulante Revalidatie NOK Centrum</t>
  </si>
  <si>
    <t>nieuwbouw (vervanging) van een centrum ambulante revalidatie in de Glorieuxlaan 51 te Ronse</t>
  </si>
  <si>
    <t>PH819-O-MCI</t>
  </si>
  <si>
    <t>Centrum voor Functionele Revalidatie vzw</t>
  </si>
  <si>
    <t>Centrum voor Functionele Revalidatie</t>
  </si>
  <si>
    <t>ingrijpende duurzame verbouwing en uitbreiding van een revalidatiecentrum (capaciteit van 12,74 VTE) in de Stationsstraat 40 en Westkade 15 te Zelzate</t>
  </si>
  <si>
    <t>19K015</t>
  </si>
  <si>
    <t>Koninklijk Orthopedagogisch Centrum Antwerpen vzw</t>
  </si>
  <si>
    <t>Koninklijk Orthopedagogisch Centrum Antwerpen</t>
  </si>
  <si>
    <t>nieuwbouw van het Multifunctioneel Centrum Koninklijk Orthopedagogisch Centrum Antwerpen voor 39 kinderen in de Paleisstraat 108-110 te Antwerpen</t>
  </si>
  <si>
    <t>937-ZH280</t>
  </si>
  <si>
    <t>20K009</t>
  </si>
  <si>
    <t>Psychiatrisch Centrum Dr. Guislain - Psychiatrisch Verzorgingstehuis Dr. Guislain</t>
  </si>
  <si>
    <t xml:space="preserve">ingrijpende duurzame verbouwing, verbouwing en uitbreiding voor het Psychiatrisch Verzorgingstehuis Dr. Guislain voor 14 bedden (waarvan 10 bedden vervanging) in de Lorkenstraat 30 te Gent </t>
  </si>
  <si>
    <t xml:space="preserve">20K030 </t>
  </si>
  <si>
    <t>Psychiatrisch Centrum Gent-Sleidinge vzw</t>
  </si>
  <si>
    <t>Psychiatrisch Centrum Gent-Sleidinge</t>
  </si>
  <si>
    <t>nieuwbouw voor Kinder- en Jeugdpsychiatrie Yügen voor meisjes van 12 tot 18 jaar met multiple en complexe problematiek met 4 k-dag en 8 k-nacht plaatsen (reconversie) in de Langendam 1B te Sleidinge</t>
  </si>
  <si>
    <t>19K024</t>
  </si>
  <si>
    <t>nieuwbouw voor het Psychiatrisch Verzorgingstehuis Andreas met 47 plaatsen (31 capaciteitsvervanging en 16 capaciteitsuitbreiding) in de Vanheylenstraat 16 in Melsbroek</t>
  </si>
  <si>
    <r>
      <rPr>
        <b/>
        <sz val="11"/>
        <rFont val="Calibri"/>
        <family val="2"/>
        <scheme val="minor"/>
      </rPr>
      <t>Klimaatsubsidies:</t>
    </r>
    <r>
      <rPr>
        <sz val="11"/>
        <rFont val="Calibri"/>
        <family val="2"/>
        <scheme val="minor"/>
      </rPr>
      <t xml:space="preserve"> erkende en vergunde voorzieningen binnen de sectoren van Welzijn, Volksgezondheid en Gezin kunnen VIPA subsidies aanvragen voor het uitvoeren van energiebesparende maatregelen, op voorwaarde dat ze eerst via het Vlaams Energiebedrijf een energiescan hebben laten uitvoeren. Het overzicht bevat de toegezegde ‘klimaatsubsidies’ (en eventuele bijkomende subsidies ten gevolge van kostprijsverhogingen achteraf). De aanrekening op de VIPA-kredieten gebeurt op het moment van de toezegging.</t>
    </r>
  </si>
  <si>
    <t>Op budget 2020 aangerekende projecten klassieke financiering van 1 januari tot 31 december 2020</t>
  </si>
  <si>
    <r>
      <rPr>
        <b/>
        <sz val="11"/>
        <rFont val="Calibri"/>
        <family val="2"/>
        <scheme val="minor"/>
      </rPr>
      <t>Klassieke betoelaging:</t>
    </r>
    <r>
      <rPr>
        <sz val="11"/>
        <rFont val="Calibri"/>
        <family val="2"/>
        <scheme val="minor"/>
      </rPr>
      <t xml:space="preserve"> Een voorziening kan een vraag indienen tot het bekomen van investeringsbetoelaging (= subsidiebelofte) voor een beoogde investering. Het bedrag van de investeringsbetoelaging van de projecten in onderstaande lijst wordt aangerekend op de VIPA-kredieten van 2020. Dit neemt niet weg dat de datum waarop de minister de subsidiebelofte van een investering effectief goedkeurt, in een later jaar gebeurt (zie kolom 'Goedkeuring'). De subsidiebetalingen gebeuren in 5 schijven op basis van voorgelegde facturen. De subsidiebelofte wordt geïndexeerd op het moment van het aanvangsbevel van de werken. Om een volledig beeld te krijgen van in een bepaald jaar door de minister goedgekeurde (getekende) subsidiebeloftes, neemt u best contact op met het VIPA.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</si>
</sst>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d\-mm\-yy;@"/>
  </numFmts>
  <fonts count="38"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8"/>
      <color rgb="FF83A729"/>
      <name val="Calibri"/>
      <family val="2"/>
      <scheme val="minor"/>
    </font>
    <font>
      <sz val="10"/>
      <name val="Calibri"/>
      <family val="2"/>
      <scheme val="minor"/>
    </font>
    <font>
      <sz val="10"/>
      <color theme="1"/>
      <name val="Calibri"/>
      <family val="2"/>
      <scheme val="minor"/>
    </font>
    <font>
      <b/>
      <sz val="10"/>
      <color theme="0" tint="-4.9989318521683403E-2"/>
      <name val="Calibri"/>
      <family val="2"/>
      <scheme val="minor"/>
    </font>
    <font>
      <sz val="8"/>
      <color theme="1"/>
      <name val="Calibri"/>
      <family val="2"/>
      <scheme val="minor"/>
    </font>
    <font>
      <sz val="11"/>
      <name val="Calibri"/>
      <family val="2"/>
      <scheme val="minor"/>
    </font>
    <font>
      <sz val="10"/>
      <color theme="1"/>
      <name val="Calibri"/>
      <family val="2"/>
    </font>
    <font>
      <sz val="10"/>
      <name val="Calibri"/>
      <family val="2"/>
    </font>
    <font>
      <b/>
      <sz val="12"/>
      <color rgb="FFFFFF99"/>
      <name val="Calibri"/>
      <family val="2"/>
      <scheme val="minor"/>
    </font>
    <font>
      <b/>
      <sz val="10"/>
      <color theme="0"/>
      <name val="Calibri"/>
      <family val="2"/>
      <scheme val="minor"/>
    </font>
    <font>
      <b/>
      <sz val="11"/>
      <name val="Calibri"/>
      <family val="2"/>
      <scheme val="minor"/>
    </font>
    <font>
      <sz val="10"/>
      <color theme="1"/>
      <name val="Calibri"/>
      <family val="2"/>
    </font>
    <font>
      <b/>
      <sz val="10"/>
      <color theme="1"/>
      <name val="Calibri"/>
      <family val="2"/>
      <scheme val="minor"/>
    </font>
    <font>
      <sz val="10"/>
      <color rgb="FF000000"/>
      <name val="Calibri"/>
      <family val="2"/>
      <scheme val="minor"/>
    </font>
    <font>
      <b/>
      <sz val="12"/>
      <color rgb="FF000000"/>
      <name val="Calibri"/>
      <family val="2"/>
      <scheme val="minor"/>
    </font>
    <font>
      <b/>
      <i/>
      <sz val="11"/>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rgb="FF83A729"/>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99"/>
        <bgColor indexed="64"/>
      </patternFill>
    </fill>
    <fill>
      <patternFill patternType="solid">
        <fgColor rgb="FFD9D9D9"/>
        <bgColor indexed="64"/>
      </patternFill>
    </fill>
    <fill>
      <patternFill patternType="solid">
        <fgColor theme="0"/>
        <bgColor rgb="FF000000"/>
      </patternFill>
    </fill>
    <fill>
      <patternFill patternType="solid">
        <fgColor theme="8" tint="0.59999389629810485"/>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43">
    <xf numFmtId="0" fontId="0" fillId="0" borderId="0"/>
    <xf numFmtId="0" fontId="1"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184">
    <xf numFmtId="0" fontId="0" fillId="0" borderId="0" xfId="0"/>
    <xf numFmtId="0" fontId="24" fillId="0" borderId="1" xfId="0" applyFont="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right" vertical="center" wrapText="1"/>
    </xf>
    <xf numFmtId="0" fontId="24" fillId="37" borderId="1" xfId="0" applyFont="1" applyFill="1" applyBorder="1" applyAlignment="1">
      <alignment horizontal="left" vertical="center" wrapText="1"/>
    </xf>
    <xf numFmtId="0" fontId="2" fillId="0" borderId="0" xfId="0" applyFont="1" applyAlignment="1">
      <alignment horizontal="left" vertical="center"/>
    </xf>
    <xf numFmtId="0" fontId="24" fillId="0" borderId="0" xfId="0" applyFont="1" applyAlignment="1">
      <alignment horizontal="left" vertical="center" wrapText="1"/>
    </xf>
    <xf numFmtId="0" fontId="26" fillId="0" borderId="0" xfId="0" applyFont="1" applyAlignment="1">
      <alignment horizontal="left" vertical="center"/>
    </xf>
    <xf numFmtId="4" fontId="2" fillId="0" borderId="0" xfId="0" applyNumberFormat="1" applyFont="1" applyAlignment="1">
      <alignment horizontal="left" vertical="center"/>
    </xf>
    <xf numFmtId="4" fontId="24" fillId="0" borderId="0" xfId="0" applyNumberFormat="1" applyFont="1" applyAlignment="1">
      <alignment horizontal="right" vertical="center"/>
    </xf>
    <xf numFmtId="4" fontId="2" fillId="0" borderId="0" xfId="0" applyNumberFormat="1" applyFont="1" applyAlignment="1">
      <alignment horizontal="right" vertical="center"/>
    </xf>
    <xf numFmtId="0" fontId="27" fillId="0" borderId="0" xfId="0" applyFont="1" applyAlignment="1">
      <alignment horizontal="right" vertical="center"/>
    </xf>
    <xf numFmtId="4" fontId="24" fillId="0" borderId="1" xfId="0" applyNumberFormat="1" applyFont="1" applyBorder="1" applyAlignment="1">
      <alignment horizontal="right" vertical="center" wrapText="1"/>
    </xf>
    <xf numFmtId="4" fontId="24" fillId="0" borderId="0" xfId="0" applyNumberFormat="1" applyFont="1" applyAlignment="1">
      <alignment horizontal="left" vertical="center"/>
    </xf>
    <xf numFmtId="4" fontId="24" fillId="0" borderId="0" xfId="0" applyNumberFormat="1" applyFont="1" applyAlignment="1">
      <alignment horizontal="left" vertical="center" wrapText="1"/>
    </xf>
    <xf numFmtId="4" fontId="19" fillId="36" borderId="1" xfId="1" applyNumberFormat="1" applyFont="1" applyFill="1" applyBorder="1" applyAlignment="1">
      <alignment horizontal="right" vertical="center" wrapText="1"/>
    </xf>
    <xf numFmtId="4" fontId="19" fillId="33" borderId="1" xfId="1" applyNumberFormat="1" applyFont="1" applyFill="1" applyBorder="1" applyAlignment="1">
      <alignment horizontal="right" vertical="center" wrapText="1"/>
    </xf>
    <xf numFmtId="14" fontId="29" fillId="0" borderId="1" xfId="0" applyNumberFormat="1" applyFont="1" applyBorder="1" applyAlignment="1">
      <alignment horizontal="right" vertical="center" wrapText="1"/>
    </xf>
    <xf numFmtId="4" fontId="28"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4" fontId="28" fillId="0" borderId="0" xfId="0" applyNumberFormat="1" applyFont="1" applyAlignment="1">
      <alignment horizontal="left" vertical="center" wrapText="1"/>
    </xf>
    <xf numFmtId="4" fontId="28" fillId="0" borderId="1" xfId="0" applyNumberFormat="1" applyFont="1" applyBorder="1" applyAlignment="1">
      <alignment horizontal="right" vertical="center" wrapText="1"/>
    </xf>
    <xf numFmtId="14" fontId="24" fillId="37" borderId="1" xfId="0" applyNumberFormat="1" applyFont="1" applyFill="1" applyBorder="1" applyAlignment="1">
      <alignment horizontal="right" vertical="center" wrapText="1"/>
    </xf>
    <xf numFmtId="4" fontId="19" fillId="36" borderId="14" xfId="1" applyNumberFormat="1" applyFont="1" applyFill="1" applyBorder="1" applyAlignment="1">
      <alignment horizontal="right" vertical="center" wrapText="1"/>
    </xf>
    <xf numFmtId="4" fontId="24" fillId="0" borderId="1" xfId="0" applyNumberFormat="1" applyFont="1" applyBorder="1" applyAlignment="1">
      <alignment horizontal="right" vertical="center"/>
    </xf>
    <xf numFmtId="0" fontId="23" fillId="0" borderId="0" xfId="0" applyFont="1" applyAlignment="1">
      <alignment horizontal="right" vertical="center"/>
    </xf>
    <xf numFmtId="0" fontId="30" fillId="36" borderId="1" xfId="1" applyFont="1" applyFill="1" applyBorder="1" applyAlignment="1">
      <alignment horizontal="right" vertical="center" wrapText="1"/>
    </xf>
    <xf numFmtId="0" fontId="20" fillId="0" borderId="0" xfId="0" applyFont="1" applyAlignment="1">
      <alignment horizontal="left" vertical="center" wrapText="1"/>
    </xf>
    <xf numFmtId="0" fontId="19" fillId="36" borderId="1" xfId="1" applyFont="1" applyFill="1" applyBorder="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wrapText="1"/>
    </xf>
    <xf numFmtId="0" fontId="19" fillId="36" borderId="14" xfId="1" applyFont="1" applyFill="1" applyBorder="1" applyAlignment="1">
      <alignment horizontal="right" vertical="center" wrapText="1"/>
    </xf>
    <xf numFmtId="0" fontId="0" fillId="0" borderId="0" xfId="0" applyAlignment="1">
      <alignment horizontal="center" vertical="center" wrapText="1"/>
    </xf>
    <xf numFmtId="0" fontId="24" fillId="0" borderId="0" xfId="0" applyFont="1"/>
    <xf numFmtId="0" fontId="0" fillId="0" borderId="0" xfId="0" applyAlignment="1">
      <alignment horizontal="left" vertical="center" wrapText="1"/>
    </xf>
    <xf numFmtId="0" fontId="0" fillId="0" borderId="0" xfId="0" applyAlignment="1">
      <alignment horizontal="left"/>
    </xf>
    <xf numFmtId="49" fontId="23" fillId="37" borderId="1" xfId="0" applyNumberFormat="1" applyFont="1" applyFill="1" applyBorder="1" applyAlignment="1" applyProtection="1">
      <alignment horizontal="left" vertical="center" wrapText="1"/>
      <protection locked="0"/>
    </xf>
    <xf numFmtId="165" fontId="24" fillId="37" borderId="1" xfId="0" applyNumberFormat="1" applyFont="1" applyFill="1" applyBorder="1" applyAlignment="1">
      <alignment horizontal="left" vertical="center" wrapText="1"/>
    </xf>
    <xf numFmtId="4" fontId="24" fillId="37" borderId="1" xfId="0" applyNumberFormat="1" applyFont="1" applyFill="1" applyBorder="1" applyAlignment="1">
      <alignment horizontal="left" vertical="center" wrapText="1"/>
    </xf>
    <xf numFmtId="4" fontId="24" fillId="37" borderId="1" xfId="0" applyNumberFormat="1" applyFont="1" applyFill="1" applyBorder="1" applyAlignment="1">
      <alignment horizontal="right" vertical="center"/>
    </xf>
    <xf numFmtId="0" fontId="24" fillId="38" borderId="1" xfId="0" applyFont="1" applyFill="1" applyBorder="1" applyAlignment="1">
      <alignment horizontal="left" vertical="center" wrapText="1"/>
    </xf>
    <xf numFmtId="4" fontId="24" fillId="37" borderId="1" xfId="0" applyNumberFormat="1" applyFont="1" applyFill="1" applyBorder="1" applyAlignment="1">
      <alignment horizontal="right" vertical="center" wrapText="1"/>
    </xf>
    <xf numFmtId="14" fontId="24" fillId="37" borderId="1" xfId="0" applyNumberFormat="1" applyFont="1" applyFill="1" applyBorder="1" applyAlignment="1">
      <alignment horizontal="left" vertical="center" wrapText="1"/>
    </xf>
    <xf numFmtId="0" fontId="0" fillId="0" borderId="0" xfId="0" applyAlignment="1">
      <alignment horizontal="right" vertical="center" wrapText="1"/>
    </xf>
    <xf numFmtId="0" fontId="24" fillId="37" borderId="1" xfId="0" applyFont="1" applyFill="1" applyBorder="1" applyAlignment="1">
      <alignment horizontal="left" vertical="center"/>
    </xf>
    <xf numFmtId="0" fontId="24" fillId="37" borderId="1" xfId="0" applyFont="1" applyFill="1" applyBorder="1" applyAlignment="1">
      <alignment horizontal="right" vertical="center" wrapText="1"/>
    </xf>
    <xf numFmtId="4" fontId="24" fillId="37" borderId="1" xfId="0" applyNumberFormat="1" applyFont="1" applyFill="1" applyBorder="1" applyAlignment="1">
      <alignment horizontal="left" vertical="center"/>
    </xf>
    <xf numFmtId="0" fontId="0" fillId="0" borderId="0" xfId="0" applyAlignment="1">
      <alignment horizontal="left" vertical="top" wrapText="1"/>
    </xf>
    <xf numFmtId="0" fontId="24" fillId="37" borderId="1" xfId="0" applyFont="1" applyFill="1" applyBorder="1" applyAlignment="1">
      <alignment vertical="center" wrapText="1"/>
    </xf>
    <xf numFmtId="0" fontId="23" fillId="37" borderId="1" xfId="0" applyFont="1" applyFill="1" applyBorder="1" applyAlignment="1" applyProtection="1">
      <alignment horizontal="left" vertical="center" wrapText="1"/>
      <protection locked="0"/>
    </xf>
    <xf numFmtId="0" fontId="23" fillId="0" borderId="1" xfId="1" applyFont="1" applyBorder="1" applyAlignment="1">
      <alignment horizontal="left" vertical="center" wrapText="1"/>
    </xf>
    <xf numFmtId="0" fontId="2" fillId="0" borderId="0" xfId="0" applyFont="1" applyAlignment="1">
      <alignment horizontal="left" vertical="center" wrapText="1"/>
    </xf>
    <xf numFmtId="0" fontId="24" fillId="37" borderId="13" xfId="0" applyFont="1" applyFill="1" applyBorder="1" applyAlignment="1">
      <alignment vertical="center" wrapText="1"/>
    </xf>
    <xf numFmtId="164" fontId="28" fillId="0" borderId="1" xfId="0" applyNumberFormat="1" applyFont="1" applyBorder="1" applyAlignment="1">
      <alignment horizontal="right" vertical="center" wrapText="1"/>
    </xf>
    <xf numFmtId="164" fontId="29" fillId="0" borderId="1" xfId="0" applyNumberFormat="1" applyFont="1" applyBorder="1" applyAlignment="1">
      <alignment horizontal="right" vertical="center" wrapText="1"/>
    </xf>
    <xf numFmtId="0" fontId="24" fillId="37" borderId="0" xfId="0" applyFont="1" applyFill="1" applyAlignment="1">
      <alignment horizontal="left" vertical="center" wrapText="1"/>
    </xf>
    <xf numFmtId="0" fontId="24" fillId="37" borderId="16" xfId="0" applyFont="1" applyFill="1" applyBorder="1" applyAlignment="1">
      <alignment horizontal="left" vertical="center" wrapText="1"/>
    </xf>
    <xf numFmtId="14" fontId="24" fillId="37" borderId="16" xfId="0" applyNumberFormat="1" applyFont="1" applyFill="1" applyBorder="1" applyAlignment="1">
      <alignment horizontal="left" vertical="center" wrapText="1"/>
    </xf>
    <xf numFmtId="4" fontId="24" fillId="37" borderId="16" xfId="0" applyNumberFormat="1" applyFont="1" applyFill="1" applyBorder="1" applyAlignment="1">
      <alignment horizontal="right" vertical="center" wrapText="1"/>
    </xf>
    <xf numFmtId="0" fontId="24" fillId="37" borderId="17" xfId="0" applyFont="1" applyFill="1" applyBorder="1" applyAlignment="1">
      <alignment horizontal="left" vertical="center" wrapText="1"/>
    </xf>
    <xf numFmtId="14" fontId="24" fillId="37" borderId="17" xfId="0" applyNumberFormat="1" applyFont="1" applyFill="1" applyBorder="1" applyAlignment="1">
      <alignment horizontal="left" vertical="center" wrapText="1"/>
    </xf>
    <xf numFmtId="0" fontId="28" fillId="0" borderId="15" xfId="0" applyFont="1" applyBorder="1" applyAlignment="1">
      <alignment horizontal="left" vertical="center" wrapText="1"/>
    </xf>
    <xf numFmtId="4" fontId="28" fillId="0" borderId="15" xfId="0" applyNumberFormat="1" applyFont="1" applyBorder="1" applyAlignment="1">
      <alignment horizontal="left" vertical="center" wrapText="1"/>
    </xf>
    <xf numFmtId="4" fontId="24" fillId="37" borderId="18" xfId="0" applyNumberFormat="1" applyFont="1" applyFill="1" applyBorder="1" applyAlignment="1">
      <alignment horizontal="right" vertical="center" wrapText="1"/>
    </xf>
    <xf numFmtId="4" fontId="24" fillId="37" borderId="11" xfId="0" applyNumberFormat="1" applyFont="1" applyFill="1" applyBorder="1" applyAlignment="1">
      <alignment horizontal="right" vertical="center" wrapText="1"/>
    </xf>
    <xf numFmtId="0" fontId="24" fillId="0" borderId="1" xfId="0" applyFont="1" applyBorder="1" applyAlignment="1">
      <alignment horizontal="left" vertical="center"/>
    </xf>
    <xf numFmtId="4" fontId="24" fillId="0" borderId="1" xfId="0" applyNumberFormat="1" applyFont="1" applyBorder="1" applyAlignment="1">
      <alignment horizontal="left" vertical="center" wrapText="1"/>
    </xf>
    <xf numFmtId="0" fontId="20" fillId="0" borderId="0" xfId="0" applyFont="1"/>
    <xf numFmtId="0" fontId="24" fillId="0" borderId="1" xfId="0" applyFont="1" applyBorder="1"/>
    <xf numFmtId="4" fontId="24" fillId="0" borderId="1" xfId="0" applyNumberFormat="1" applyFont="1" applyBorder="1"/>
    <xf numFmtId="0" fontId="24" fillId="0" borderId="1" xfId="0" quotePrefix="1" applyFont="1" applyBorder="1"/>
    <xf numFmtId="14" fontId="24" fillId="0" borderId="1" xfId="0" applyNumberFormat="1" applyFont="1" applyBorder="1"/>
    <xf numFmtId="4" fontId="24" fillId="0" borderId="1" xfId="0" applyNumberFormat="1" applyFont="1" applyBorder="1" applyAlignment="1">
      <alignment horizontal="left" vertical="center"/>
    </xf>
    <xf numFmtId="0" fontId="23" fillId="37" borderId="1" xfId="0" applyFont="1" applyFill="1" applyBorder="1" applyAlignment="1">
      <alignment horizontal="left" vertical="center" wrapText="1"/>
    </xf>
    <xf numFmtId="164" fontId="24" fillId="37" borderId="1" xfId="0" applyNumberFormat="1" applyFont="1" applyFill="1" applyBorder="1" applyAlignment="1">
      <alignment horizontal="left" vertical="center" wrapText="1"/>
    </xf>
    <xf numFmtId="0" fontId="28" fillId="37" borderId="1" xfId="0" applyFont="1" applyFill="1" applyBorder="1" applyAlignment="1">
      <alignment horizontal="left" vertical="center" wrapText="1"/>
    </xf>
    <xf numFmtId="4" fontId="28" fillId="37" borderId="1" xfId="0" applyNumberFormat="1" applyFont="1" applyFill="1" applyBorder="1" applyAlignment="1">
      <alignment horizontal="left" vertical="center" wrapText="1"/>
    </xf>
    <xf numFmtId="4" fontId="28" fillId="37" borderId="1" xfId="0" applyNumberFormat="1" applyFont="1" applyFill="1" applyBorder="1" applyAlignment="1">
      <alignment horizontal="right" vertical="center" wrapText="1"/>
    </xf>
    <xf numFmtId="4" fontId="28" fillId="0" borderId="0" xfId="0" applyNumberFormat="1" applyFont="1" applyAlignment="1">
      <alignment horizontal="right" vertical="center" wrapText="1"/>
    </xf>
    <xf numFmtId="4" fontId="33" fillId="0" borderId="0" xfId="0" applyNumberFormat="1" applyFont="1" applyAlignment="1">
      <alignment horizontal="left" vertical="center"/>
    </xf>
    <xf numFmtId="164" fontId="29" fillId="37" borderId="1" xfId="0" applyNumberFormat="1" applyFont="1" applyFill="1" applyBorder="1" applyAlignment="1">
      <alignment horizontal="right" vertical="center" wrapText="1"/>
    </xf>
    <xf numFmtId="4" fontId="28" fillId="0" borderId="0" xfId="0" applyNumberFormat="1" applyFont="1" applyAlignment="1">
      <alignment horizontal="left" vertical="center"/>
    </xf>
    <xf numFmtId="0" fontId="28" fillId="0" borderId="0" xfId="0" applyFont="1" applyAlignment="1">
      <alignment horizontal="left" vertical="center"/>
    </xf>
    <xf numFmtId="4" fontId="28" fillId="0" borderId="0" xfId="0" applyNumberFormat="1" applyFont="1" applyAlignment="1">
      <alignment horizontal="right" vertical="center"/>
    </xf>
    <xf numFmtId="0" fontId="29" fillId="0" borderId="0" xfId="0" applyFont="1" applyAlignment="1">
      <alignment horizontal="right" vertical="center"/>
    </xf>
    <xf numFmtId="0" fontId="19" fillId="33" borderId="1" xfId="1" applyFont="1" applyFill="1" applyBorder="1" applyAlignment="1">
      <alignment horizontal="center" vertical="center" wrapText="1"/>
    </xf>
    <xf numFmtId="0" fontId="24" fillId="37" borderId="0" xfId="0" applyFont="1" applyFill="1" applyAlignment="1">
      <alignment horizontal="left" vertical="center"/>
    </xf>
    <xf numFmtId="2" fontId="24" fillId="37" borderId="1" xfId="0" applyNumberFormat="1" applyFont="1" applyFill="1" applyBorder="1" applyAlignment="1">
      <alignment horizontal="left" vertical="center" wrapText="1"/>
    </xf>
    <xf numFmtId="49" fontId="23" fillId="37" borderId="11" xfId="0" applyNumberFormat="1" applyFont="1" applyFill="1" applyBorder="1" applyAlignment="1" applyProtection="1">
      <alignment horizontal="left" vertical="center" wrapText="1"/>
      <protection locked="0"/>
    </xf>
    <xf numFmtId="4" fontId="21" fillId="33" borderId="14" xfId="0" applyNumberFormat="1" applyFont="1" applyFill="1" applyBorder="1" applyAlignment="1">
      <alignment horizontal="right" vertical="center" wrapText="1"/>
    </xf>
    <xf numFmtId="14" fontId="24" fillId="37" borderId="14" xfId="0" applyNumberFormat="1" applyFont="1" applyFill="1" applyBorder="1" applyAlignment="1">
      <alignment horizontal="right" vertical="center" wrapText="1"/>
    </xf>
    <xf numFmtId="0" fontId="23" fillId="38" borderId="1" xfId="0" applyFont="1" applyFill="1" applyBorder="1" applyAlignment="1" applyProtection="1">
      <alignment horizontal="left" vertical="center" wrapText="1"/>
      <protection locked="0"/>
    </xf>
    <xf numFmtId="4" fontId="24" fillId="0" borderId="1" xfId="0" applyNumberFormat="1" applyFont="1" applyBorder="1" applyAlignment="1">
      <alignment horizontal="right"/>
    </xf>
    <xf numFmtId="14" fontId="24" fillId="0" borderId="1" xfId="0" applyNumberFormat="1" applyFont="1" applyBorder="1" applyAlignment="1">
      <alignment horizontal="right"/>
    </xf>
    <xf numFmtId="0" fontId="24" fillId="0" borderId="0" xfId="0" applyFont="1" applyAlignment="1">
      <alignment horizontal="left"/>
    </xf>
    <xf numFmtId="4" fontId="34" fillId="0" borderId="1" xfId="0" applyNumberFormat="1" applyFont="1" applyBorder="1"/>
    <xf numFmtId="0" fontId="34" fillId="0" borderId="1" xfId="0" applyFont="1" applyBorder="1" applyAlignment="1">
      <alignment horizontal="center"/>
    </xf>
    <xf numFmtId="4" fontId="34" fillId="0" borderId="1" xfId="0" applyNumberFormat="1" applyFont="1" applyBorder="1" applyAlignment="1">
      <alignment horizontal="right" vertical="center"/>
    </xf>
    <xf numFmtId="4" fontId="23" fillId="37" borderId="1" xfId="1" applyNumberFormat="1" applyFont="1" applyFill="1" applyBorder="1" applyAlignment="1">
      <alignment horizontal="right" vertical="center" wrapText="1"/>
    </xf>
    <xf numFmtId="4" fontId="0" fillId="0" borderId="0" xfId="0" applyNumberFormat="1" applyAlignment="1">
      <alignment horizontal="left" vertical="center"/>
    </xf>
    <xf numFmtId="0" fontId="23" fillId="37" borderId="1" xfId="1" applyFont="1" applyFill="1" applyBorder="1" applyAlignment="1">
      <alignment horizontal="left" vertical="center" wrapText="1"/>
    </xf>
    <xf numFmtId="0" fontId="24" fillId="37" borderId="1" xfId="0" applyFont="1" applyFill="1" applyBorder="1"/>
    <xf numFmtId="4" fontId="24" fillId="37" borderId="1" xfId="0" applyNumberFormat="1" applyFont="1" applyFill="1" applyBorder="1"/>
    <xf numFmtId="14" fontId="24" fillId="37" borderId="1" xfId="0" applyNumberFormat="1" applyFont="1" applyFill="1" applyBorder="1"/>
    <xf numFmtId="0" fontId="21" fillId="33" borderId="14" xfId="0" applyFont="1" applyFill="1" applyBorder="1" applyAlignment="1">
      <alignment horizontal="center" vertical="center" wrapText="1"/>
    </xf>
    <xf numFmtId="14" fontId="24" fillId="34" borderId="1" xfId="0" applyNumberFormat="1" applyFont="1" applyFill="1" applyBorder="1" applyAlignment="1">
      <alignment horizontal="right" vertical="center" wrapText="1"/>
    </xf>
    <xf numFmtId="0" fontId="23" fillId="34" borderId="1" xfId="1" applyFont="1" applyFill="1" applyBorder="1" applyAlignment="1">
      <alignment horizontal="right" vertical="center" wrapText="1"/>
    </xf>
    <xf numFmtId="14" fontId="24" fillId="34" borderId="16" xfId="0" applyNumberFormat="1" applyFont="1" applyFill="1" applyBorder="1" applyAlignment="1">
      <alignment horizontal="right" vertical="center" wrapText="1"/>
    </xf>
    <xf numFmtId="4" fontId="24" fillId="37" borderId="17" xfId="0" applyNumberFormat="1" applyFont="1" applyFill="1" applyBorder="1" applyAlignment="1">
      <alignment horizontal="right" vertical="center" wrapText="1"/>
    </xf>
    <xf numFmtId="14" fontId="24" fillId="37" borderId="1" xfId="0" applyNumberFormat="1" applyFont="1" applyFill="1" applyBorder="1" applyAlignment="1">
      <alignment horizontal="right" vertical="center"/>
    </xf>
    <xf numFmtId="14" fontId="24" fillId="38" borderId="1" xfId="0" applyNumberFormat="1" applyFont="1" applyFill="1" applyBorder="1" applyAlignment="1">
      <alignment horizontal="right"/>
    </xf>
    <xf numFmtId="0" fontId="21" fillId="33" borderId="21" xfId="0" applyFont="1" applyFill="1" applyBorder="1" applyAlignment="1">
      <alignment horizontal="center" vertical="center" wrapText="1"/>
    </xf>
    <xf numFmtId="4" fontId="0" fillId="0" borderId="0" xfId="0" applyNumberFormat="1" applyAlignment="1">
      <alignment horizontal="center" vertical="center" wrapText="1"/>
    </xf>
    <xf numFmtId="0" fontId="24" fillId="0" borderId="0" xfId="0" applyFont="1" applyAlignment="1">
      <alignment horizontal="left" wrapText="1"/>
    </xf>
    <xf numFmtId="0" fontId="2" fillId="37" borderId="0" xfId="0" applyFont="1" applyFill="1" applyAlignment="1">
      <alignment horizontal="left" vertical="center"/>
    </xf>
    <xf numFmtId="164" fontId="24" fillId="0" borderId="1" xfId="0" applyNumberFormat="1" applyFont="1" applyBorder="1" applyAlignment="1">
      <alignment horizontal="right" vertical="center" wrapText="1"/>
    </xf>
    <xf numFmtId="0" fontId="24" fillId="0" borderId="1" xfId="0" applyFont="1" applyBorder="1" applyAlignment="1">
      <alignment horizontal="left"/>
    </xf>
    <xf numFmtId="14" fontId="24" fillId="38" borderId="1" xfId="0" applyNumberFormat="1" applyFont="1" applyFill="1" applyBorder="1" applyAlignment="1">
      <alignment horizontal="right" vertical="center" wrapText="1"/>
    </xf>
    <xf numFmtId="4" fontId="24" fillId="37" borderId="14" xfId="0" applyNumberFormat="1" applyFont="1" applyFill="1" applyBorder="1" applyAlignment="1">
      <alignment horizontal="right" vertical="center" wrapText="1"/>
    </xf>
    <xf numFmtId="4" fontId="0" fillId="0" borderId="0" xfId="0" applyNumberFormat="1" applyAlignment="1">
      <alignment horizontal="right" vertical="center"/>
    </xf>
    <xf numFmtId="14" fontId="24" fillId="40" borderId="16" xfId="0" applyNumberFormat="1" applyFont="1" applyFill="1" applyBorder="1" applyAlignment="1">
      <alignment horizontal="right" vertical="center" wrapText="1"/>
    </xf>
    <xf numFmtId="4" fontId="35" fillId="41" borderId="1" xfId="0" applyNumberFormat="1" applyFont="1" applyFill="1" applyBorder="1"/>
    <xf numFmtId="4" fontId="24" fillId="0" borderId="0" xfId="0" applyNumberFormat="1" applyFont="1"/>
    <xf numFmtId="2" fontId="24" fillId="0" borderId="1" xfId="0" applyNumberFormat="1" applyFont="1" applyBorder="1" applyAlignment="1">
      <alignment horizontal="right" vertical="center"/>
    </xf>
    <xf numFmtId="4" fontId="36" fillId="0" borderId="0" xfId="0" applyNumberFormat="1" applyFont="1" applyAlignment="1">
      <alignment horizontal="right" vertical="center"/>
    </xf>
    <xf numFmtId="4" fontId="0" fillId="0" borderId="0" xfId="0" applyNumberFormat="1" applyAlignment="1">
      <alignment horizontal="right"/>
    </xf>
    <xf numFmtId="0" fontId="31" fillId="35" borderId="1" xfId="1" applyFont="1" applyFill="1" applyBorder="1" applyAlignment="1">
      <alignment horizontal="left" vertical="top" wrapText="1"/>
    </xf>
    <xf numFmtId="4" fontId="31" fillId="35" borderId="1" xfId="1" applyNumberFormat="1" applyFont="1" applyFill="1" applyBorder="1" applyAlignment="1">
      <alignment horizontal="left" vertical="top" wrapText="1"/>
    </xf>
    <xf numFmtId="0" fontId="31" fillId="35" borderId="1" xfId="1" applyFont="1" applyFill="1" applyBorder="1" applyAlignment="1">
      <alignment horizontal="right" vertical="top" wrapText="1"/>
    </xf>
    <xf numFmtId="0" fontId="25" fillId="35" borderId="1" xfId="1" applyFont="1" applyFill="1" applyBorder="1" applyAlignment="1">
      <alignment horizontal="left" vertical="top" wrapText="1"/>
    </xf>
    <xf numFmtId="4" fontId="25" fillId="35" borderId="1" xfId="1" applyNumberFormat="1" applyFont="1" applyFill="1" applyBorder="1" applyAlignment="1">
      <alignment horizontal="left" vertical="top" wrapText="1"/>
    </xf>
    <xf numFmtId="0" fontId="25" fillId="35" borderId="16" xfId="1" applyFont="1" applyFill="1" applyBorder="1" applyAlignment="1">
      <alignment horizontal="left" vertical="top" wrapText="1"/>
    </xf>
    <xf numFmtId="4" fontId="25" fillId="35" borderId="16" xfId="1" applyNumberFormat="1" applyFont="1" applyFill="1" applyBorder="1" applyAlignment="1">
      <alignment horizontal="left" vertical="top" wrapText="1"/>
    </xf>
    <xf numFmtId="164" fontId="24" fillId="34" borderId="1" xfId="0" applyNumberFormat="1" applyFont="1" applyFill="1" applyBorder="1" applyAlignment="1">
      <alignment horizontal="right" vertical="center" wrapText="1"/>
    </xf>
    <xf numFmtId="0" fontId="0" fillId="0" borderId="1" xfId="0" applyBorder="1"/>
    <xf numFmtId="4" fontId="0" fillId="0" borderId="1" xfId="0" applyNumberFormat="1" applyBorder="1" applyAlignment="1">
      <alignment horizontal="right"/>
    </xf>
    <xf numFmtId="4" fontId="0" fillId="0" borderId="1" xfId="0" applyNumberFormat="1" applyBorder="1"/>
    <xf numFmtId="0" fontId="17" fillId="42" borderId="1" xfId="0" applyFont="1" applyFill="1" applyBorder="1" applyAlignment="1">
      <alignment horizontal="left"/>
    </xf>
    <xf numFmtId="4" fontId="17" fillId="42" borderId="1" xfId="0" applyNumberFormat="1" applyFont="1" applyFill="1" applyBorder="1"/>
    <xf numFmtId="0" fontId="37" fillId="42" borderId="1" xfId="0" applyFont="1" applyFill="1" applyBorder="1" applyAlignment="1">
      <alignment horizontal="left"/>
    </xf>
    <xf numFmtId="4" fontId="37" fillId="42" borderId="1" xfId="0" applyNumberFormat="1" applyFont="1" applyFill="1" applyBorder="1"/>
    <xf numFmtId="0" fontId="17" fillId="42" borderId="1" xfId="0" applyFont="1" applyFill="1" applyBorder="1" applyAlignment="1">
      <alignment horizontal="right"/>
    </xf>
    <xf numFmtId="4" fontId="17" fillId="42" borderId="1" xfId="0" applyNumberFormat="1" applyFont="1" applyFill="1" applyBorder="1" applyAlignment="1">
      <alignment horizontal="right"/>
    </xf>
    <xf numFmtId="0" fontId="0" fillId="0" borderId="0" xfId="0" applyAlignment="1">
      <alignment horizontal="right"/>
    </xf>
    <xf numFmtId="0" fontId="17" fillId="42" borderId="1" xfId="0" applyFont="1" applyFill="1" applyBorder="1"/>
    <xf numFmtId="0" fontId="17" fillId="34" borderId="1" xfId="0" applyFont="1" applyFill="1" applyBorder="1"/>
    <xf numFmtId="0" fontId="17" fillId="43" borderId="1" xfId="0" applyFont="1" applyFill="1" applyBorder="1"/>
    <xf numFmtId="4" fontId="17" fillId="43" borderId="1" xfId="0" applyNumberFormat="1" applyFont="1" applyFill="1" applyBorder="1"/>
    <xf numFmtId="0" fontId="17" fillId="0" borderId="0" xfId="0" applyFont="1"/>
    <xf numFmtId="4" fontId="0" fillId="0" borderId="0" xfId="0" applyNumberFormat="1"/>
    <xf numFmtId="0" fontId="24" fillId="38" borderId="15" xfId="0" applyFont="1" applyFill="1" applyBorder="1" applyAlignment="1">
      <alignment horizontal="left" vertical="center" wrapText="1"/>
    </xf>
    <xf numFmtId="0" fontId="24" fillId="38" borderId="22" xfId="0" applyFont="1" applyFill="1" applyBorder="1" applyAlignment="1">
      <alignment horizontal="left" vertical="center" wrapText="1"/>
    </xf>
    <xf numFmtId="4" fontId="24" fillId="38" borderId="15" xfId="0" applyNumberFormat="1" applyFont="1" applyFill="1" applyBorder="1" applyAlignment="1">
      <alignment horizontal="right" vertical="center" wrapText="1"/>
    </xf>
    <xf numFmtId="14" fontId="24" fillId="0" borderId="1" xfId="0" applyNumberFormat="1" applyFont="1" applyBorder="1" applyAlignment="1">
      <alignment horizontal="right" vertical="center" wrapText="1"/>
    </xf>
    <xf numFmtId="0" fontId="24" fillId="0" borderId="15" xfId="0" applyFont="1" applyBorder="1" applyAlignment="1">
      <alignment horizontal="left" vertical="center" wrapText="1"/>
    </xf>
    <xf numFmtId="4" fontId="24" fillId="0" borderId="15" xfId="0" applyNumberFormat="1" applyFont="1" applyBorder="1" applyAlignment="1">
      <alignment horizontal="right" vertical="center" wrapText="1"/>
    </xf>
    <xf numFmtId="0" fontId="24" fillId="37" borderId="14" xfId="0" applyFont="1" applyFill="1" applyBorder="1" applyAlignment="1">
      <alignment horizontal="left" vertical="center" wrapText="1"/>
    </xf>
    <xf numFmtId="165" fontId="24" fillId="37" borderId="14" xfId="0" applyNumberFormat="1" applyFont="1" applyFill="1" applyBorder="1" applyAlignment="1">
      <alignment horizontal="left" vertical="center" wrapText="1"/>
    </xf>
    <xf numFmtId="4" fontId="24" fillId="37" borderId="14" xfId="0" applyNumberFormat="1" applyFont="1" applyFill="1" applyBorder="1" applyAlignment="1">
      <alignment horizontal="left" vertical="center" wrapText="1"/>
    </xf>
    <xf numFmtId="4" fontId="23" fillId="37" borderId="14" xfId="0" applyNumberFormat="1" applyFont="1" applyFill="1" applyBorder="1" applyAlignment="1">
      <alignment horizontal="left" vertical="center" wrapText="1"/>
    </xf>
    <xf numFmtId="0" fontId="24" fillId="37" borderId="16" xfId="0" applyFont="1" applyFill="1" applyBorder="1" applyAlignment="1">
      <alignment vertical="center" wrapText="1"/>
    </xf>
    <xf numFmtId="4" fontId="24" fillId="37" borderId="16" xfId="0" applyNumberFormat="1" applyFont="1" applyFill="1" applyBorder="1" applyAlignment="1">
      <alignment vertical="center" wrapText="1"/>
    </xf>
    <xf numFmtId="0" fontId="24" fillId="38" borderId="17" xfId="0" applyFont="1" applyFill="1" applyBorder="1" applyAlignment="1">
      <alignment horizontal="left" vertical="center" wrapText="1"/>
    </xf>
    <xf numFmtId="14" fontId="24" fillId="37" borderId="13" xfId="0" applyNumberFormat="1" applyFont="1" applyFill="1" applyBorder="1" applyAlignment="1">
      <alignment horizontal="right" vertical="center" wrapText="1"/>
    </xf>
    <xf numFmtId="0" fontId="19" fillId="36" borderId="19" xfId="1" applyFont="1" applyFill="1" applyBorder="1" applyAlignment="1">
      <alignment horizontal="center" vertical="center" wrapText="1"/>
    </xf>
    <xf numFmtId="0" fontId="19" fillId="36" borderId="20" xfId="1" applyFont="1" applyFill="1" applyBorder="1" applyAlignment="1">
      <alignment horizontal="center" vertical="center" wrapText="1"/>
    </xf>
    <xf numFmtId="0" fontId="34" fillId="39" borderId="11" xfId="0" applyFont="1" applyFill="1" applyBorder="1" applyAlignment="1">
      <alignment horizontal="center"/>
    </xf>
    <xf numFmtId="0" fontId="34" fillId="39" borderId="13" xfId="0" applyFont="1" applyFill="1" applyBorder="1" applyAlignment="1">
      <alignment horizontal="center"/>
    </xf>
    <xf numFmtId="0" fontId="22" fillId="0" borderId="11" xfId="1" applyFont="1" applyBorder="1" applyAlignment="1">
      <alignment horizontal="center" vertical="center"/>
    </xf>
    <xf numFmtId="0" fontId="22" fillId="0" borderId="12" xfId="1" applyFont="1" applyBorder="1" applyAlignment="1">
      <alignment horizontal="center" vertical="center"/>
    </xf>
    <xf numFmtId="0" fontId="22" fillId="0" borderId="13" xfId="1" applyFont="1" applyBorder="1" applyAlignment="1">
      <alignment horizontal="center" vertical="center"/>
    </xf>
    <xf numFmtId="0" fontId="19" fillId="36" borderId="12" xfId="1" applyFont="1" applyFill="1" applyBorder="1" applyAlignment="1">
      <alignment horizontal="center" vertical="center" wrapText="1"/>
    </xf>
    <xf numFmtId="0" fontId="19" fillId="36" borderId="13" xfId="1" applyFont="1" applyFill="1" applyBorder="1" applyAlignment="1">
      <alignment horizontal="center" vertical="center" wrapText="1"/>
    </xf>
    <xf numFmtId="0" fontId="27" fillId="0" borderId="1" xfId="1" applyFont="1" applyBorder="1" applyAlignment="1">
      <alignment horizontal="left" vertical="center" wrapText="1"/>
    </xf>
    <xf numFmtId="0" fontId="19" fillId="36" borderId="1" xfId="1" applyFont="1" applyFill="1" applyBorder="1" applyAlignment="1">
      <alignment horizontal="center" vertical="center" wrapTex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22" fillId="0" borderId="1" xfId="1" applyFont="1" applyBorder="1" applyAlignment="1">
      <alignment horizontal="center" vertical="center"/>
    </xf>
    <xf numFmtId="0" fontId="24" fillId="37" borderId="11" xfId="0" applyFont="1" applyFill="1" applyBorder="1" applyAlignment="1">
      <alignment horizontal="left"/>
    </xf>
    <xf numFmtId="0" fontId="24" fillId="37" borderId="13" xfId="0" applyFont="1" applyFill="1" applyBorder="1" applyAlignment="1">
      <alignment horizontal="left"/>
    </xf>
    <xf numFmtId="0" fontId="19" fillId="33" borderId="14" xfId="1" applyFont="1" applyFill="1" applyBorder="1" applyAlignment="1">
      <alignment horizontal="center" vertical="center" wrapText="1"/>
    </xf>
    <xf numFmtId="0" fontId="35" fillId="41" borderId="11" xfId="0" applyFont="1" applyFill="1" applyBorder="1" applyAlignment="1">
      <alignment horizontal="left"/>
    </xf>
    <xf numFmtId="0" fontId="35" fillId="41" borderId="13" xfId="0" applyFont="1" applyFill="1" applyBorder="1" applyAlignment="1">
      <alignment horizontal="left"/>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Invoer" xfId="10" builtinId="20" customBuiltin="1"/>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titie" xfId="16" builtinId="10" customBuiltin="1"/>
    <cellStyle name="Ongeldig" xfId="8" builtinId="27" customBuiltin="1"/>
    <cellStyle name="Standaard" xfId="0" builtinId="0"/>
    <cellStyle name="Standaard 2" xfId="1" xr:uid="{00000000-0005-0000-0000-00002500000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0"/>
  <tableStyles count="0" defaultTableStyle="TableStyleMedium2" defaultPivotStyle="PivotStyleLight16"/>
  <colors>
    <mruColors>
      <color rgb="FF00FFFF"/>
      <color rgb="FF66FF33"/>
      <color rgb="FFCCFF66"/>
      <color rgb="FFFFFF99"/>
      <color rgb="FFFFCCFF"/>
      <color rgb="FFFFFF00"/>
      <color rgb="FFFFFFCC"/>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7613-8FED-4444-91E4-1EE64B44AC19}">
  <sheetPr>
    <pageSetUpPr fitToPage="1"/>
  </sheetPr>
  <dimension ref="A1:H100"/>
  <sheetViews>
    <sheetView tabSelected="1" zoomScaleNormal="100" workbookViewId="0">
      <pane xSplit="1" ySplit="1" topLeftCell="B2" activePane="bottomRight" state="frozen"/>
      <selection pane="topRight" activeCell="B1" sqref="B1"/>
      <selection pane="bottomLeft" activeCell="A2" sqref="A2"/>
      <selection pane="bottomRight" activeCell="A2" sqref="A2:H2"/>
    </sheetView>
  </sheetViews>
  <sheetFormatPr defaultColWidth="8.85546875" defaultRowHeight="15" x14ac:dyDescent="0.25"/>
  <cols>
    <col min="1" max="1" width="17.85546875" style="5" customWidth="1"/>
    <col min="2" max="2" width="15.7109375" style="5" customWidth="1"/>
    <col min="3" max="3" width="13.42578125" style="5" customWidth="1"/>
    <col min="4" max="5" width="23.140625" style="5" customWidth="1"/>
    <col min="6" max="6" width="47.7109375" style="51" customWidth="1"/>
    <col min="7" max="7" width="16.7109375" style="10" customWidth="1"/>
    <col min="8" max="8" width="20.7109375" style="11" customWidth="1"/>
    <col min="9" max="16384" width="8.85546875" style="5"/>
  </cols>
  <sheetData>
    <row r="1" spans="1:8" ht="23.25" x14ac:dyDescent="0.25">
      <c r="A1" s="168" t="s">
        <v>1595</v>
      </c>
      <c r="B1" s="169"/>
      <c r="C1" s="169"/>
      <c r="D1" s="169"/>
      <c r="E1" s="169"/>
      <c r="F1" s="169"/>
      <c r="G1" s="169"/>
      <c r="H1" s="170"/>
    </row>
    <row r="2" spans="1:8" ht="15" customHeight="1" x14ac:dyDescent="0.25">
      <c r="A2" s="173" t="s">
        <v>1596</v>
      </c>
      <c r="B2" s="173"/>
      <c r="C2" s="173"/>
      <c r="D2" s="173"/>
      <c r="E2" s="173"/>
      <c r="F2" s="173"/>
      <c r="G2" s="173"/>
      <c r="H2" s="173"/>
    </row>
    <row r="3" spans="1:8" s="6" customFormat="1" ht="25.5" x14ac:dyDescent="0.25">
      <c r="A3" s="129" t="s">
        <v>0</v>
      </c>
      <c r="B3" s="129" t="s">
        <v>1</v>
      </c>
      <c r="C3" s="129" t="s">
        <v>2</v>
      </c>
      <c r="D3" s="126" t="s">
        <v>3</v>
      </c>
      <c r="E3" s="129" t="s">
        <v>4</v>
      </c>
      <c r="F3" s="129" t="s">
        <v>5</v>
      </c>
      <c r="G3" s="130" t="s">
        <v>6</v>
      </c>
      <c r="H3" s="129" t="s">
        <v>7</v>
      </c>
    </row>
    <row r="4" spans="1:8" s="27" customFormat="1" ht="15.75" x14ac:dyDescent="0.25">
      <c r="A4" s="171" t="s">
        <v>8</v>
      </c>
      <c r="B4" s="171"/>
      <c r="C4" s="171"/>
      <c r="D4" s="171"/>
      <c r="E4" s="171"/>
      <c r="F4" s="172"/>
      <c r="G4" s="15">
        <f>SUM(G5:G14)</f>
        <v>9996343.5199999996</v>
      </c>
      <c r="H4" s="26"/>
    </row>
    <row r="5" spans="1:8" s="2" customFormat="1" ht="51" x14ac:dyDescent="0.25">
      <c r="A5" s="4" t="s">
        <v>9</v>
      </c>
      <c r="B5" s="4" t="s">
        <v>10</v>
      </c>
      <c r="C5" s="4" t="s">
        <v>11</v>
      </c>
      <c r="D5" s="4" t="s">
        <v>12</v>
      </c>
      <c r="E5" s="4" t="s">
        <v>13</v>
      </c>
      <c r="F5" s="42" t="s">
        <v>14</v>
      </c>
      <c r="G5" s="41">
        <v>220254.53</v>
      </c>
      <c r="H5" s="105" t="s">
        <v>15</v>
      </c>
    </row>
    <row r="6" spans="1:8" s="86" customFormat="1" ht="63.75" x14ac:dyDescent="0.25">
      <c r="A6" s="4" t="s">
        <v>16</v>
      </c>
      <c r="B6" s="4" t="s">
        <v>10</v>
      </c>
      <c r="C6" s="4" t="s">
        <v>17</v>
      </c>
      <c r="D6" s="4" t="s">
        <v>18</v>
      </c>
      <c r="E6" s="4" t="s">
        <v>19</v>
      </c>
      <c r="F6" s="4" t="s">
        <v>20</v>
      </c>
      <c r="G6" s="39">
        <v>2873233.64</v>
      </c>
      <c r="H6" s="90">
        <v>44120</v>
      </c>
    </row>
    <row r="7" spans="1:8" s="2" customFormat="1" ht="63.75" x14ac:dyDescent="0.25">
      <c r="A7" s="4" t="s">
        <v>21</v>
      </c>
      <c r="B7" s="4" t="s">
        <v>10</v>
      </c>
      <c r="C7" s="4" t="s">
        <v>22</v>
      </c>
      <c r="D7" s="4" t="s">
        <v>23</v>
      </c>
      <c r="E7" s="4" t="s">
        <v>24</v>
      </c>
      <c r="F7" s="49" t="s">
        <v>25</v>
      </c>
      <c r="G7" s="41">
        <v>1059498.48</v>
      </c>
      <c r="H7" s="22">
        <v>44147</v>
      </c>
    </row>
    <row r="8" spans="1:8" s="2" customFormat="1" ht="38.25" x14ac:dyDescent="0.25">
      <c r="A8" s="4" t="s">
        <v>26</v>
      </c>
      <c r="B8" s="4" t="s">
        <v>10</v>
      </c>
      <c r="C8" s="4" t="s">
        <v>27</v>
      </c>
      <c r="D8" s="4" t="s">
        <v>28</v>
      </c>
      <c r="E8" s="4" t="s">
        <v>29</v>
      </c>
      <c r="F8" s="49" t="s">
        <v>30</v>
      </c>
      <c r="G8" s="41">
        <v>797775.81</v>
      </c>
      <c r="H8" s="22">
        <v>44147</v>
      </c>
    </row>
    <row r="9" spans="1:8" s="2" customFormat="1" ht="51" x14ac:dyDescent="0.25">
      <c r="A9" s="4" t="s">
        <v>31</v>
      </c>
      <c r="B9" s="4" t="s">
        <v>32</v>
      </c>
      <c r="C9" s="4" t="s">
        <v>33</v>
      </c>
      <c r="D9" s="4" t="s">
        <v>34</v>
      </c>
      <c r="E9" s="4" t="s">
        <v>35</v>
      </c>
      <c r="F9" s="4" t="s">
        <v>36</v>
      </c>
      <c r="G9" s="39">
        <v>1789652.45</v>
      </c>
      <c r="H9" s="22">
        <v>44147</v>
      </c>
    </row>
    <row r="10" spans="1:8" s="2" customFormat="1" ht="38.25" x14ac:dyDescent="0.25">
      <c r="A10" s="40" t="s">
        <v>37</v>
      </c>
      <c r="B10" s="40" t="s">
        <v>32</v>
      </c>
      <c r="C10" s="40" t="s">
        <v>38</v>
      </c>
      <c r="D10" s="40" t="s">
        <v>39</v>
      </c>
      <c r="E10" s="40" t="s">
        <v>40</v>
      </c>
      <c r="F10" s="91" t="s">
        <v>41</v>
      </c>
      <c r="G10" s="118">
        <v>178882.47</v>
      </c>
      <c r="H10" s="22">
        <v>44153</v>
      </c>
    </row>
    <row r="11" spans="1:8" s="114" customFormat="1" ht="51" x14ac:dyDescent="0.25">
      <c r="A11" s="4" t="s">
        <v>42</v>
      </c>
      <c r="B11" s="4" t="s">
        <v>43</v>
      </c>
      <c r="C11" s="4" t="s">
        <v>44</v>
      </c>
      <c r="D11" s="4" t="s">
        <v>45</v>
      </c>
      <c r="E11" s="4" t="s">
        <v>46</v>
      </c>
      <c r="F11" s="38" t="s">
        <v>47</v>
      </c>
      <c r="G11" s="41">
        <v>14.93</v>
      </c>
      <c r="H11" s="105" t="s">
        <v>48</v>
      </c>
    </row>
    <row r="12" spans="1:8" s="6" customFormat="1" ht="63.75" x14ac:dyDescent="0.25">
      <c r="A12" s="73" t="s">
        <v>49</v>
      </c>
      <c r="B12" s="73" t="s">
        <v>50</v>
      </c>
      <c r="C12" s="4" t="s">
        <v>51</v>
      </c>
      <c r="D12" s="4" t="s">
        <v>52</v>
      </c>
      <c r="E12" s="4" t="s">
        <v>53</v>
      </c>
      <c r="F12" s="1" t="s">
        <v>54</v>
      </c>
      <c r="G12" s="41">
        <v>2008427.72</v>
      </c>
      <c r="H12" s="22">
        <v>44183</v>
      </c>
    </row>
    <row r="13" spans="1:8" s="6" customFormat="1" ht="38.25" x14ac:dyDescent="0.25">
      <c r="A13" s="1" t="s">
        <v>1545</v>
      </c>
      <c r="B13" s="65" t="s">
        <v>10</v>
      </c>
      <c r="C13" s="1" t="s">
        <v>17</v>
      </c>
      <c r="D13" s="1" t="s">
        <v>1546</v>
      </c>
      <c r="E13" s="1" t="s">
        <v>1547</v>
      </c>
      <c r="F13" s="1" t="s">
        <v>1548</v>
      </c>
      <c r="G13" s="12">
        <v>402927.49</v>
      </c>
      <c r="H13" s="153">
        <v>44271</v>
      </c>
    </row>
    <row r="14" spans="1:8" s="6" customFormat="1" ht="25.5" x14ac:dyDescent="0.25">
      <c r="A14" s="1" t="s">
        <v>1549</v>
      </c>
      <c r="B14" s="1" t="s">
        <v>70</v>
      </c>
      <c r="C14" s="1" t="s">
        <v>817</v>
      </c>
      <c r="D14" s="1" t="s">
        <v>1550</v>
      </c>
      <c r="E14" s="1" t="s">
        <v>1551</v>
      </c>
      <c r="F14" s="1" t="s">
        <v>1552</v>
      </c>
      <c r="G14" s="12">
        <v>665676</v>
      </c>
      <c r="H14" s="153">
        <v>44271</v>
      </c>
    </row>
    <row r="15" spans="1:8" s="94" customFormat="1" ht="15.75" x14ac:dyDescent="0.2">
      <c r="A15" s="174" t="s">
        <v>55</v>
      </c>
      <c r="B15" s="174"/>
      <c r="C15" s="174"/>
      <c r="D15" s="174"/>
      <c r="E15" s="174"/>
      <c r="F15" s="174"/>
      <c r="G15" s="23">
        <f>SUM(G16:G17)</f>
        <v>662085.62434784358</v>
      </c>
      <c r="H15" s="31"/>
    </row>
    <row r="16" spans="1:8" s="13" customFormat="1" ht="63.75" x14ac:dyDescent="0.25">
      <c r="A16" s="4" t="s">
        <v>56</v>
      </c>
      <c r="B16" s="37" t="s">
        <v>32</v>
      </c>
      <c r="C16" s="52" t="s">
        <v>57</v>
      </c>
      <c r="D16" s="48" t="s">
        <v>58</v>
      </c>
      <c r="E16" s="48" t="s">
        <v>59</v>
      </c>
      <c r="F16" s="4" t="s">
        <v>60</v>
      </c>
      <c r="G16" s="41">
        <v>24648.624347843601</v>
      </c>
      <c r="H16" s="105" t="s">
        <v>61</v>
      </c>
    </row>
    <row r="17" spans="1:8" s="99" customFormat="1" ht="63.75" x14ac:dyDescent="0.25">
      <c r="A17" s="4" t="s">
        <v>62</v>
      </c>
      <c r="B17" s="4" t="s">
        <v>63</v>
      </c>
      <c r="C17" s="4" t="s">
        <v>64</v>
      </c>
      <c r="D17" s="4" t="s">
        <v>65</v>
      </c>
      <c r="E17" s="4" t="s">
        <v>66</v>
      </c>
      <c r="F17" s="4" t="s">
        <v>67</v>
      </c>
      <c r="G17" s="41">
        <v>637437</v>
      </c>
      <c r="H17" s="22">
        <v>44183</v>
      </c>
    </row>
    <row r="18" spans="1:8" s="13" customFormat="1" ht="15.75" x14ac:dyDescent="0.25">
      <c r="A18" s="171" t="s">
        <v>68</v>
      </c>
      <c r="B18" s="171"/>
      <c r="C18" s="171"/>
      <c r="D18" s="171"/>
      <c r="E18" s="171"/>
      <c r="F18" s="172"/>
      <c r="G18" s="15">
        <f>SUM(G19:G31)</f>
        <v>11310600.260000002</v>
      </c>
      <c r="H18" s="28"/>
    </row>
    <row r="19" spans="1:8" s="13" customFormat="1" ht="38.25" x14ac:dyDescent="0.25">
      <c r="A19" s="100" t="s">
        <v>69</v>
      </c>
      <c r="B19" s="42" t="s">
        <v>70</v>
      </c>
      <c r="C19" s="38" t="s">
        <v>70</v>
      </c>
      <c r="D19" s="100" t="s">
        <v>71</v>
      </c>
      <c r="E19" s="100" t="s">
        <v>72</v>
      </c>
      <c r="F19" s="100" t="s">
        <v>73</v>
      </c>
      <c r="G19" s="98">
        <v>227101.62</v>
      </c>
      <c r="H19" s="106" t="s">
        <v>74</v>
      </c>
    </row>
    <row r="20" spans="1:8" s="13" customFormat="1" ht="38.25" x14ac:dyDescent="0.25">
      <c r="A20" s="44" t="s">
        <v>75</v>
      </c>
      <c r="B20" s="4" t="s">
        <v>10</v>
      </c>
      <c r="C20" s="44" t="s">
        <v>17</v>
      </c>
      <c r="D20" s="46" t="s">
        <v>76</v>
      </c>
      <c r="E20" s="44" t="s">
        <v>77</v>
      </c>
      <c r="F20" s="42" t="s">
        <v>78</v>
      </c>
      <c r="G20" s="39">
        <v>50102.3</v>
      </c>
      <c r="H20" s="105" t="s">
        <v>79</v>
      </c>
    </row>
    <row r="21" spans="1:8" s="13" customFormat="1" ht="25.5" x14ac:dyDescent="0.25">
      <c r="A21" s="4" t="s">
        <v>80</v>
      </c>
      <c r="B21" s="42" t="s">
        <v>70</v>
      </c>
      <c r="C21" s="38" t="s">
        <v>81</v>
      </c>
      <c r="D21" s="4" t="s">
        <v>82</v>
      </c>
      <c r="E21" s="4" t="s">
        <v>83</v>
      </c>
      <c r="F21" s="4" t="s">
        <v>84</v>
      </c>
      <c r="G21" s="41">
        <v>887748.84</v>
      </c>
      <c r="H21" s="22">
        <v>43964</v>
      </c>
    </row>
    <row r="22" spans="1:8" s="13" customFormat="1" ht="38.25" x14ac:dyDescent="0.25">
      <c r="A22" s="4" t="s">
        <v>85</v>
      </c>
      <c r="B22" s="4" t="s">
        <v>70</v>
      </c>
      <c r="C22" s="87" t="s">
        <v>70</v>
      </c>
      <c r="D22" s="87" t="s">
        <v>86</v>
      </c>
      <c r="E22" s="87" t="s">
        <v>87</v>
      </c>
      <c r="F22" s="87" t="s">
        <v>88</v>
      </c>
      <c r="G22" s="39">
        <v>1243638.51</v>
      </c>
      <c r="H22" s="22">
        <v>44095</v>
      </c>
    </row>
    <row r="23" spans="1:8" s="2" customFormat="1" ht="25.5" x14ac:dyDescent="0.25">
      <c r="A23" s="4" t="s">
        <v>89</v>
      </c>
      <c r="B23" s="42" t="s">
        <v>70</v>
      </c>
      <c r="C23" s="38" t="s">
        <v>90</v>
      </c>
      <c r="D23" s="4" t="s">
        <v>91</v>
      </c>
      <c r="E23" s="4" t="s">
        <v>92</v>
      </c>
      <c r="F23" s="4" t="s">
        <v>93</v>
      </c>
      <c r="G23" s="41">
        <v>1308366.27</v>
      </c>
      <c r="H23" s="22">
        <v>44095</v>
      </c>
    </row>
    <row r="24" spans="1:8" s="2" customFormat="1" ht="38.25" x14ac:dyDescent="0.25">
      <c r="A24" s="4" t="s">
        <v>94</v>
      </c>
      <c r="B24" s="42" t="s">
        <v>70</v>
      </c>
      <c r="C24" s="4" t="s">
        <v>95</v>
      </c>
      <c r="D24" s="4" t="s">
        <v>96</v>
      </c>
      <c r="E24" s="4" t="s">
        <v>1553</v>
      </c>
      <c r="F24" s="4" t="s">
        <v>97</v>
      </c>
      <c r="G24" s="41">
        <v>1595669.06</v>
      </c>
      <c r="H24" s="22">
        <v>44095</v>
      </c>
    </row>
    <row r="25" spans="1:8" s="94" customFormat="1" ht="38.25" x14ac:dyDescent="0.2">
      <c r="A25" s="88" t="s">
        <v>98</v>
      </c>
      <c r="B25" s="88" t="s">
        <v>32</v>
      </c>
      <c r="C25" s="49" t="s">
        <v>99</v>
      </c>
      <c r="D25" s="4" t="s">
        <v>100</v>
      </c>
      <c r="E25" s="49" t="s">
        <v>101</v>
      </c>
      <c r="F25" s="4" t="s">
        <v>102</v>
      </c>
      <c r="G25" s="41">
        <v>346157.69</v>
      </c>
      <c r="H25" s="22">
        <v>44120</v>
      </c>
    </row>
    <row r="26" spans="1:8" s="6" customFormat="1" ht="51" x14ac:dyDescent="0.25">
      <c r="A26" s="4" t="s">
        <v>103</v>
      </c>
      <c r="B26" s="4" t="s">
        <v>43</v>
      </c>
      <c r="C26" s="4" t="s">
        <v>104</v>
      </c>
      <c r="D26" s="4" t="s">
        <v>105</v>
      </c>
      <c r="E26" s="4" t="s">
        <v>106</v>
      </c>
      <c r="F26" s="4" t="s">
        <v>107</v>
      </c>
      <c r="G26" s="39">
        <v>1463367.64</v>
      </c>
      <c r="H26" s="109">
        <v>44172</v>
      </c>
    </row>
    <row r="27" spans="1:8" s="6" customFormat="1" ht="25.5" x14ac:dyDescent="0.25">
      <c r="A27" s="4" t="s">
        <v>108</v>
      </c>
      <c r="B27" s="4" t="s">
        <v>32</v>
      </c>
      <c r="C27" s="4" t="s">
        <v>57</v>
      </c>
      <c r="D27" s="4" t="s">
        <v>109</v>
      </c>
      <c r="E27" s="4" t="s">
        <v>110</v>
      </c>
      <c r="F27" s="4" t="s">
        <v>111</v>
      </c>
      <c r="G27" s="39">
        <v>591832.56000000006</v>
      </c>
      <c r="H27" s="109">
        <v>44182</v>
      </c>
    </row>
    <row r="28" spans="1:8" s="6" customFormat="1" ht="25.5" x14ac:dyDescent="0.25">
      <c r="A28" s="4" t="s">
        <v>112</v>
      </c>
      <c r="B28" s="4" t="s">
        <v>63</v>
      </c>
      <c r="C28" s="4" t="s">
        <v>64</v>
      </c>
      <c r="D28" s="4" t="s">
        <v>113</v>
      </c>
      <c r="E28" s="4" t="s">
        <v>114</v>
      </c>
      <c r="F28" s="1" t="s">
        <v>115</v>
      </c>
      <c r="G28" s="41">
        <v>760751.43</v>
      </c>
      <c r="H28" s="22">
        <v>44183</v>
      </c>
    </row>
    <row r="29" spans="1:8" s="13" customFormat="1" ht="38.25" x14ac:dyDescent="0.25">
      <c r="A29" s="4" t="s">
        <v>116</v>
      </c>
      <c r="B29" s="4" t="s">
        <v>50</v>
      </c>
      <c r="C29" s="4" t="s">
        <v>117</v>
      </c>
      <c r="D29" s="4" t="s">
        <v>118</v>
      </c>
      <c r="E29" s="4" t="s">
        <v>119</v>
      </c>
      <c r="F29" s="1" t="s">
        <v>120</v>
      </c>
      <c r="G29" s="41">
        <v>1147908.56</v>
      </c>
      <c r="H29" s="22">
        <v>44183</v>
      </c>
    </row>
    <row r="30" spans="1:8" s="13" customFormat="1" ht="38.25" x14ac:dyDescent="0.25">
      <c r="A30" s="4" t="s">
        <v>121</v>
      </c>
      <c r="B30" s="4" t="s">
        <v>10</v>
      </c>
      <c r="C30" s="4" t="s">
        <v>17</v>
      </c>
      <c r="D30" s="4" t="s">
        <v>122</v>
      </c>
      <c r="E30" s="4" t="s">
        <v>123</v>
      </c>
      <c r="F30" s="1" t="s">
        <v>124</v>
      </c>
      <c r="G30" s="41">
        <v>652248.80000000005</v>
      </c>
      <c r="H30" s="22">
        <v>44183</v>
      </c>
    </row>
    <row r="31" spans="1:8" s="13" customFormat="1" ht="38.25" x14ac:dyDescent="0.25">
      <c r="A31" s="4" t="s">
        <v>1554</v>
      </c>
      <c r="B31" s="4" t="s">
        <v>10</v>
      </c>
      <c r="C31" s="4" t="s">
        <v>17</v>
      </c>
      <c r="D31" s="4" t="s">
        <v>122</v>
      </c>
      <c r="E31" s="4" t="s">
        <v>123</v>
      </c>
      <c r="F31" s="1" t="s">
        <v>1555</v>
      </c>
      <c r="G31" s="12">
        <v>1035706.98</v>
      </c>
      <c r="H31" s="153">
        <v>44256</v>
      </c>
    </row>
    <row r="32" spans="1:8" s="6" customFormat="1" ht="15.75" x14ac:dyDescent="0.25">
      <c r="A32" s="164" t="s">
        <v>125</v>
      </c>
      <c r="B32" s="164"/>
      <c r="C32" s="164"/>
      <c r="D32" s="164"/>
      <c r="E32" s="164"/>
      <c r="F32" s="165"/>
      <c r="G32" s="23">
        <f>SUM(G33:G48)</f>
        <v>5785413.9390422683</v>
      </c>
      <c r="H32" s="31"/>
    </row>
    <row r="33" spans="1:8" s="2" customFormat="1" ht="51" x14ac:dyDescent="0.25">
      <c r="A33" s="50" t="s">
        <v>126</v>
      </c>
      <c r="B33" s="37" t="s">
        <v>32</v>
      </c>
      <c r="C33" s="50" t="s">
        <v>127</v>
      </c>
      <c r="D33" s="50" t="s">
        <v>128</v>
      </c>
      <c r="E33" s="50" t="s">
        <v>129</v>
      </c>
      <c r="F33" s="50" t="s">
        <v>130</v>
      </c>
      <c r="G33" s="98">
        <v>111975.46</v>
      </c>
      <c r="H33" s="22" t="s">
        <v>131</v>
      </c>
    </row>
    <row r="34" spans="1:8" s="2" customFormat="1" ht="38.25" x14ac:dyDescent="0.25">
      <c r="A34" s="50" t="s">
        <v>132</v>
      </c>
      <c r="B34" s="38" t="s">
        <v>50</v>
      </c>
      <c r="C34" s="50" t="s">
        <v>51</v>
      </c>
      <c r="D34" s="50" t="s">
        <v>133</v>
      </c>
      <c r="E34" s="50" t="s">
        <v>134</v>
      </c>
      <c r="F34" s="14" t="s">
        <v>135</v>
      </c>
      <c r="G34" s="98">
        <v>13442.26</v>
      </c>
      <c r="H34" s="105" t="s">
        <v>136</v>
      </c>
    </row>
    <row r="35" spans="1:8" s="2" customFormat="1" ht="38.25" x14ac:dyDescent="0.25">
      <c r="A35" s="4" t="s">
        <v>137</v>
      </c>
      <c r="B35" s="4" t="s">
        <v>10</v>
      </c>
      <c r="C35" s="4" t="s">
        <v>138</v>
      </c>
      <c r="D35" s="4" t="s">
        <v>139</v>
      </c>
      <c r="E35" s="4" t="s">
        <v>140</v>
      </c>
      <c r="F35" s="42" t="s">
        <v>141</v>
      </c>
      <c r="G35" s="41">
        <v>21190.369042267965</v>
      </c>
      <c r="H35" s="105" t="s">
        <v>142</v>
      </c>
    </row>
    <row r="36" spans="1:8" s="2" customFormat="1" ht="25.5" x14ac:dyDescent="0.25">
      <c r="A36" s="4" t="s">
        <v>143</v>
      </c>
      <c r="B36" s="37" t="s">
        <v>32</v>
      </c>
      <c r="C36" s="4" t="s">
        <v>144</v>
      </c>
      <c r="D36" s="38" t="s">
        <v>145</v>
      </c>
      <c r="E36" s="37" t="s">
        <v>146</v>
      </c>
      <c r="F36" s="4" t="s">
        <v>147</v>
      </c>
      <c r="G36" s="41">
        <v>178946.47</v>
      </c>
      <c r="H36" s="22">
        <v>43914</v>
      </c>
    </row>
    <row r="37" spans="1:8" s="2" customFormat="1" ht="38.25" x14ac:dyDescent="0.25">
      <c r="A37" s="4" t="s">
        <v>148</v>
      </c>
      <c r="B37" s="4" t="s">
        <v>10</v>
      </c>
      <c r="C37" s="37" t="s">
        <v>149</v>
      </c>
      <c r="D37" s="4" t="s">
        <v>150</v>
      </c>
      <c r="E37" s="37" t="s">
        <v>151</v>
      </c>
      <c r="F37" s="4" t="s">
        <v>152</v>
      </c>
      <c r="G37" s="41">
        <v>7045.65</v>
      </c>
      <c r="H37" s="120" t="s">
        <v>153</v>
      </c>
    </row>
    <row r="38" spans="1:8" s="94" customFormat="1" ht="38.25" x14ac:dyDescent="0.2">
      <c r="A38" s="4" t="s">
        <v>154</v>
      </c>
      <c r="B38" s="4" t="s">
        <v>70</v>
      </c>
      <c r="C38" s="37" t="s">
        <v>155</v>
      </c>
      <c r="D38" s="37" t="s">
        <v>156</v>
      </c>
      <c r="E38" s="4" t="s">
        <v>157</v>
      </c>
      <c r="F38" s="4" t="s">
        <v>158</v>
      </c>
      <c r="G38" s="41">
        <v>8710.11</v>
      </c>
      <c r="H38" s="120" t="s">
        <v>153</v>
      </c>
    </row>
    <row r="39" spans="1:8" s="94" customFormat="1" ht="38.25" x14ac:dyDescent="0.2">
      <c r="A39" s="4" t="s">
        <v>159</v>
      </c>
      <c r="B39" s="4" t="s">
        <v>10</v>
      </c>
      <c r="C39" s="37" t="s">
        <v>149</v>
      </c>
      <c r="D39" s="4" t="s">
        <v>150</v>
      </c>
      <c r="E39" s="38" t="s">
        <v>160</v>
      </c>
      <c r="F39" s="4" t="s">
        <v>161</v>
      </c>
      <c r="G39" s="41">
        <v>12810.28</v>
      </c>
      <c r="H39" s="120" t="s">
        <v>153</v>
      </c>
    </row>
    <row r="40" spans="1:8" s="6" customFormat="1" ht="25.5" x14ac:dyDescent="0.25">
      <c r="A40" s="4" t="s">
        <v>162</v>
      </c>
      <c r="B40" s="42" t="s">
        <v>70</v>
      </c>
      <c r="C40" s="38" t="s">
        <v>163</v>
      </c>
      <c r="D40" s="37" t="s">
        <v>164</v>
      </c>
      <c r="E40" s="4" t="s">
        <v>165</v>
      </c>
      <c r="F40" s="4" t="s">
        <v>166</v>
      </c>
      <c r="G40" s="41">
        <v>369895.35</v>
      </c>
      <c r="H40" s="22">
        <v>44172</v>
      </c>
    </row>
    <row r="41" spans="1:8" s="94" customFormat="1" ht="25.5" x14ac:dyDescent="0.2">
      <c r="A41" s="4" t="s">
        <v>167</v>
      </c>
      <c r="B41" s="4" t="s">
        <v>32</v>
      </c>
      <c r="C41" s="4" t="s">
        <v>168</v>
      </c>
      <c r="D41" s="4" t="s">
        <v>169</v>
      </c>
      <c r="E41" s="4" t="s">
        <v>170</v>
      </c>
      <c r="F41" s="4" t="s">
        <v>171</v>
      </c>
      <c r="G41" s="39">
        <v>369895.35</v>
      </c>
      <c r="H41" s="117">
        <v>44175</v>
      </c>
    </row>
    <row r="42" spans="1:8" s="13" customFormat="1" ht="51" x14ac:dyDescent="0.25">
      <c r="A42" s="73" t="s">
        <v>172</v>
      </c>
      <c r="B42" s="73" t="s">
        <v>32</v>
      </c>
      <c r="C42" s="4" t="s">
        <v>57</v>
      </c>
      <c r="D42" s="38" t="s">
        <v>109</v>
      </c>
      <c r="E42" s="37" t="s">
        <v>140</v>
      </c>
      <c r="F42" s="1" t="s">
        <v>173</v>
      </c>
      <c r="G42" s="41">
        <v>1109686.05</v>
      </c>
      <c r="H42" s="22">
        <v>44182</v>
      </c>
    </row>
    <row r="43" spans="1:8" s="13" customFormat="1" ht="25.5" x14ac:dyDescent="0.25">
      <c r="A43" s="4" t="s">
        <v>174</v>
      </c>
      <c r="B43" s="4" t="s">
        <v>32</v>
      </c>
      <c r="C43" s="4" t="s">
        <v>175</v>
      </c>
      <c r="D43" s="38" t="s">
        <v>176</v>
      </c>
      <c r="E43" s="4" t="s">
        <v>177</v>
      </c>
      <c r="F43" s="1" t="s">
        <v>178</v>
      </c>
      <c r="G43" s="41">
        <v>369895.35</v>
      </c>
      <c r="H43" s="22">
        <v>44183</v>
      </c>
    </row>
    <row r="44" spans="1:8" s="2" customFormat="1" ht="25.5" x14ac:dyDescent="0.25">
      <c r="A44" s="4" t="s">
        <v>179</v>
      </c>
      <c r="B44" s="4" t="s">
        <v>32</v>
      </c>
      <c r="C44" s="4" t="s">
        <v>180</v>
      </c>
      <c r="D44" s="4" t="s">
        <v>181</v>
      </c>
      <c r="E44" s="4" t="s">
        <v>182</v>
      </c>
      <c r="F44" s="1" t="s">
        <v>183</v>
      </c>
      <c r="G44" s="41">
        <v>341031.18</v>
      </c>
      <c r="H44" s="117">
        <v>44186</v>
      </c>
    </row>
    <row r="45" spans="1:8" s="6" customFormat="1" ht="25.5" x14ac:dyDescent="0.25">
      <c r="A45" s="4" t="s">
        <v>1556</v>
      </c>
      <c r="B45" s="4" t="s">
        <v>10</v>
      </c>
      <c r="C45" s="4" t="s">
        <v>274</v>
      </c>
      <c r="D45" s="4" t="s">
        <v>1557</v>
      </c>
      <c r="E45" s="4" t="s">
        <v>1558</v>
      </c>
      <c r="F45" s="1" t="s">
        <v>1559</v>
      </c>
      <c r="G45" s="41">
        <v>241624.49</v>
      </c>
      <c r="H45" s="153">
        <v>44251</v>
      </c>
    </row>
    <row r="46" spans="1:8" s="55" customFormat="1" ht="38.25" x14ac:dyDescent="0.25">
      <c r="A46" s="154" t="s">
        <v>1560</v>
      </c>
      <c r="B46" s="154" t="s">
        <v>70</v>
      </c>
      <c r="C46" s="154" t="s">
        <v>1561</v>
      </c>
      <c r="D46" s="154" t="s">
        <v>1562</v>
      </c>
      <c r="E46" s="154" t="s">
        <v>1563</v>
      </c>
      <c r="F46" s="154" t="s">
        <v>1564</v>
      </c>
      <c r="G46" s="155">
        <v>859760.09</v>
      </c>
      <c r="H46" s="22">
        <v>44307</v>
      </c>
    </row>
    <row r="47" spans="1:8" s="55" customFormat="1" ht="38.25" x14ac:dyDescent="0.25">
      <c r="A47" s="154" t="s">
        <v>1565</v>
      </c>
      <c r="B47" s="154" t="s">
        <v>70</v>
      </c>
      <c r="C47" s="154" t="s">
        <v>1566</v>
      </c>
      <c r="D47" s="154" t="s">
        <v>1562</v>
      </c>
      <c r="E47" s="154" t="s">
        <v>140</v>
      </c>
      <c r="F47" s="154" t="s">
        <v>1567</v>
      </c>
      <c r="G47" s="155">
        <v>777951.57</v>
      </c>
      <c r="H47" s="22">
        <v>44307</v>
      </c>
    </row>
    <row r="48" spans="1:8" s="55" customFormat="1" ht="38.25" x14ac:dyDescent="0.25">
      <c r="A48" s="154" t="s">
        <v>1568</v>
      </c>
      <c r="B48" s="154" t="s">
        <v>70</v>
      </c>
      <c r="C48" s="154" t="s">
        <v>1561</v>
      </c>
      <c r="D48" s="154" t="s">
        <v>1562</v>
      </c>
      <c r="E48" s="154" t="s">
        <v>1569</v>
      </c>
      <c r="F48" s="154" t="s">
        <v>1570</v>
      </c>
      <c r="G48" s="155">
        <v>991553.91</v>
      </c>
      <c r="H48" s="22">
        <v>44307</v>
      </c>
    </row>
    <row r="49" spans="1:8" s="55" customFormat="1" ht="15.75" x14ac:dyDescent="0.25">
      <c r="A49" s="164" t="s">
        <v>184</v>
      </c>
      <c r="B49" s="164"/>
      <c r="C49" s="164"/>
      <c r="D49" s="164"/>
      <c r="E49" s="164"/>
      <c r="F49" s="165"/>
      <c r="G49" s="23">
        <f>SUM(G50:G51)</f>
        <v>489889.83999999997</v>
      </c>
      <c r="H49" s="31"/>
    </row>
    <row r="50" spans="1:8" s="55" customFormat="1" ht="38.25" x14ac:dyDescent="0.25">
      <c r="A50" s="4" t="s">
        <v>185</v>
      </c>
      <c r="B50" s="4" t="s">
        <v>10</v>
      </c>
      <c r="C50" s="4" t="s">
        <v>186</v>
      </c>
      <c r="D50" s="4" t="s">
        <v>187</v>
      </c>
      <c r="E50" s="4" t="s">
        <v>187</v>
      </c>
      <c r="F50" s="4" t="s">
        <v>188</v>
      </c>
      <c r="G50" s="41">
        <v>108785.54</v>
      </c>
      <c r="H50" s="120" t="s">
        <v>189</v>
      </c>
    </row>
    <row r="51" spans="1:8" s="55" customFormat="1" ht="25.5" x14ac:dyDescent="0.25">
      <c r="A51" s="4" t="s">
        <v>190</v>
      </c>
      <c r="B51" s="38" t="s">
        <v>63</v>
      </c>
      <c r="C51" s="4" t="s">
        <v>64</v>
      </c>
      <c r="D51" s="4" t="s">
        <v>191</v>
      </c>
      <c r="E51" s="4" t="s">
        <v>192</v>
      </c>
      <c r="F51" s="4" t="s">
        <v>193</v>
      </c>
      <c r="G51" s="41">
        <v>381104.3</v>
      </c>
      <c r="H51" s="22">
        <v>44068</v>
      </c>
    </row>
    <row r="52" spans="1:8" s="55" customFormat="1" ht="15.75" x14ac:dyDescent="0.25">
      <c r="A52" s="171" t="s">
        <v>194</v>
      </c>
      <c r="B52" s="171"/>
      <c r="C52" s="171"/>
      <c r="D52" s="171"/>
      <c r="E52" s="171"/>
      <c r="F52" s="172"/>
      <c r="G52" s="15">
        <f>SUM(G53:G78)</f>
        <v>18006336.392403707</v>
      </c>
      <c r="H52" s="28"/>
    </row>
    <row r="53" spans="1:8" s="86" customFormat="1" ht="38.25" x14ac:dyDescent="0.25">
      <c r="A53" s="56" t="s">
        <v>195</v>
      </c>
      <c r="B53" s="56" t="s">
        <v>32</v>
      </c>
      <c r="C53" s="56" t="s">
        <v>196</v>
      </c>
      <c r="D53" s="56" t="s">
        <v>197</v>
      </c>
      <c r="E53" s="56" t="s">
        <v>198</v>
      </c>
      <c r="F53" s="57" t="s">
        <v>199</v>
      </c>
      <c r="G53" s="58">
        <v>56860.472403706517</v>
      </c>
      <c r="H53" s="120" t="s">
        <v>142</v>
      </c>
    </row>
    <row r="54" spans="1:8" s="86" customFormat="1" ht="38.25" x14ac:dyDescent="0.25">
      <c r="A54" s="59" t="s">
        <v>200</v>
      </c>
      <c r="B54" s="59" t="s">
        <v>10</v>
      </c>
      <c r="C54" s="59" t="s">
        <v>17</v>
      </c>
      <c r="D54" s="59" t="s">
        <v>76</v>
      </c>
      <c r="E54" s="59" t="s">
        <v>201</v>
      </c>
      <c r="F54" s="60" t="s">
        <v>202</v>
      </c>
      <c r="G54" s="108">
        <v>123174.51</v>
      </c>
      <c r="H54" s="107" t="s">
        <v>203</v>
      </c>
    </row>
    <row r="55" spans="1:8" s="2" customFormat="1" ht="51" x14ac:dyDescent="0.25">
      <c r="A55" s="59" t="s">
        <v>204</v>
      </c>
      <c r="B55" s="59" t="s">
        <v>10</v>
      </c>
      <c r="C55" s="59" t="s">
        <v>205</v>
      </c>
      <c r="D55" s="59" t="s">
        <v>206</v>
      </c>
      <c r="E55" s="59" t="s">
        <v>207</v>
      </c>
      <c r="F55" s="60" t="s">
        <v>208</v>
      </c>
      <c r="G55" s="63">
        <v>9724.69</v>
      </c>
      <c r="H55" s="22">
        <v>43950</v>
      </c>
    </row>
    <row r="56" spans="1:8" s="86" customFormat="1" ht="38.25" x14ac:dyDescent="0.25">
      <c r="A56" s="4" t="s">
        <v>209</v>
      </c>
      <c r="B56" s="56" t="s">
        <v>32</v>
      </c>
      <c r="C56" s="4" t="s">
        <v>210</v>
      </c>
      <c r="D56" s="4" t="s">
        <v>211</v>
      </c>
      <c r="E56" s="4" t="s">
        <v>212</v>
      </c>
      <c r="F56" s="42" t="s">
        <v>213</v>
      </c>
      <c r="G56" s="64">
        <v>11003.11</v>
      </c>
      <c r="H56" s="22">
        <v>43950</v>
      </c>
    </row>
    <row r="57" spans="1:8" s="2" customFormat="1" ht="38.25" x14ac:dyDescent="0.25">
      <c r="A57" s="4" t="s">
        <v>214</v>
      </c>
      <c r="B57" s="4" t="s">
        <v>32</v>
      </c>
      <c r="C57" s="4" t="s">
        <v>210</v>
      </c>
      <c r="D57" s="4" t="s">
        <v>211</v>
      </c>
      <c r="E57" s="4" t="s">
        <v>212</v>
      </c>
      <c r="F57" s="42" t="s">
        <v>213</v>
      </c>
      <c r="G57" s="64">
        <v>11003.11</v>
      </c>
      <c r="H57" s="22">
        <v>43950</v>
      </c>
    </row>
    <row r="58" spans="1:8" s="86" customFormat="1" ht="63.75" x14ac:dyDescent="0.25">
      <c r="A58" s="4" t="s">
        <v>215</v>
      </c>
      <c r="B58" s="4" t="s">
        <v>43</v>
      </c>
      <c r="C58" s="4" t="s">
        <v>216</v>
      </c>
      <c r="D58" s="4" t="s">
        <v>217</v>
      </c>
      <c r="E58" s="4" t="s">
        <v>218</v>
      </c>
      <c r="F58" s="42" t="s">
        <v>219</v>
      </c>
      <c r="G58" s="41">
        <v>19503.41</v>
      </c>
      <c r="H58" s="22">
        <v>44026</v>
      </c>
    </row>
    <row r="59" spans="1:8" s="2" customFormat="1" ht="51" x14ac:dyDescent="0.25">
      <c r="A59" s="4" t="s">
        <v>220</v>
      </c>
      <c r="B59" s="4" t="s">
        <v>63</v>
      </c>
      <c r="C59" s="4" t="s">
        <v>221</v>
      </c>
      <c r="D59" s="4" t="s">
        <v>222</v>
      </c>
      <c r="E59" s="4" t="s">
        <v>223</v>
      </c>
      <c r="F59" s="42" t="s">
        <v>224</v>
      </c>
      <c r="G59" s="41">
        <v>16808.93</v>
      </c>
      <c r="H59" s="22">
        <v>44026</v>
      </c>
    </row>
    <row r="60" spans="1:8" s="2" customFormat="1" ht="51" x14ac:dyDescent="0.25">
      <c r="A60" s="4" t="s">
        <v>225</v>
      </c>
      <c r="B60" s="4" t="s">
        <v>10</v>
      </c>
      <c r="C60" s="4" t="s">
        <v>226</v>
      </c>
      <c r="D60" s="4" t="s">
        <v>227</v>
      </c>
      <c r="E60" s="4" t="s">
        <v>228</v>
      </c>
      <c r="F60" s="4" t="s">
        <v>229</v>
      </c>
      <c r="G60" s="39">
        <v>22950.42</v>
      </c>
      <c r="H60" s="22">
        <v>44092</v>
      </c>
    </row>
    <row r="61" spans="1:8" s="2" customFormat="1" ht="63.75" x14ac:dyDescent="0.25">
      <c r="A61" s="4" t="s">
        <v>230</v>
      </c>
      <c r="B61" s="4" t="s">
        <v>10</v>
      </c>
      <c r="C61" s="4" t="s">
        <v>226</v>
      </c>
      <c r="D61" s="4" t="s">
        <v>227</v>
      </c>
      <c r="E61" s="4" t="s">
        <v>228</v>
      </c>
      <c r="F61" s="4" t="s">
        <v>231</v>
      </c>
      <c r="G61" s="39" t="s">
        <v>232</v>
      </c>
      <c r="H61" s="45" t="s">
        <v>233</v>
      </c>
    </row>
    <row r="62" spans="1:8" s="2" customFormat="1" ht="38.25" x14ac:dyDescent="0.25">
      <c r="A62" s="4" t="s">
        <v>234</v>
      </c>
      <c r="B62" s="4" t="s">
        <v>43</v>
      </c>
      <c r="C62" s="1" t="s">
        <v>235</v>
      </c>
      <c r="D62" s="1" t="s">
        <v>236</v>
      </c>
      <c r="E62" s="1" t="s">
        <v>237</v>
      </c>
      <c r="F62" s="1" t="s">
        <v>238</v>
      </c>
      <c r="G62" s="41">
        <v>757308.93</v>
      </c>
      <c r="H62" s="22">
        <v>44099</v>
      </c>
    </row>
    <row r="63" spans="1:8" s="2" customFormat="1" ht="38.25" x14ac:dyDescent="0.25">
      <c r="A63" s="4" t="s">
        <v>239</v>
      </c>
      <c r="B63" s="4" t="s">
        <v>32</v>
      </c>
      <c r="C63" s="4" t="s">
        <v>240</v>
      </c>
      <c r="D63" s="4" t="s">
        <v>241</v>
      </c>
      <c r="E63" s="4" t="s">
        <v>242</v>
      </c>
      <c r="F63" s="4" t="s">
        <v>243</v>
      </c>
      <c r="G63" s="39">
        <v>22343.61</v>
      </c>
      <c r="H63" s="22">
        <v>44120</v>
      </c>
    </row>
    <row r="64" spans="1:8" s="113" customFormat="1" ht="38.25" x14ac:dyDescent="0.2">
      <c r="A64" s="4" t="s">
        <v>244</v>
      </c>
      <c r="B64" s="4" t="s">
        <v>43</v>
      </c>
      <c r="C64" s="4" t="s">
        <v>245</v>
      </c>
      <c r="D64" s="4" t="s">
        <v>246</v>
      </c>
      <c r="E64" s="4" t="s">
        <v>247</v>
      </c>
      <c r="F64" s="49" t="s">
        <v>248</v>
      </c>
      <c r="G64" s="41">
        <v>657797.65</v>
      </c>
      <c r="H64" s="22">
        <v>44125</v>
      </c>
    </row>
    <row r="65" spans="1:8" s="113" customFormat="1" ht="38.25" x14ac:dyDescent="0.2">
      <c r="A65" s="4" t="s">
        <v>249</v>
      </c>
      <c r="B65" s="4" t="s">
        <v>10</v>
      </c>
      <c r="C65" s="4" t="s">
        <v>226</v>
      </c>
      <c r="D65" s="4" t="s">
        <v>227</v>
      </c>
      <c r="E65" s="4" t="s">
        <v>228</v>
      </c>
      <c r="F65" s="4" t="s">
        <v>250</v>
      </c>
      <c r="G65" s="39">
        <v>20818.55</v>
      </c>
      <c r="H65" s="22">
        <v>44147</v>
      </c>
    </row>
    <row r="66" spans="1:8" s="113" customFormat="1" ht="51" x14ac:dyDescent="0.2">
      <c r="A66" s="4" t="s">
        <v>251</v>
      </c>
      <c r="B66" s="4" t="s">
        <v>10</v>
      </c>
      <c r="C66" s="74" t="s">
        <v>252</v>
      </c>
      <c r="D66" s="38" t="s">
        <v>253</v>
      </c>
      <c r="E66" s="74" t="s">
        <v>254</v>
      </c>
      <c r="F66" s="87" t="s">
        <v>255</v>
      </c>
      <c r="G66" s="41">
        <v>17777.63</v>
      </c>
      <c r="H66" s="22">
        <v>44147</v>
      </c>
    </row>
    <row r="67" spans="1:8" s="113" customFormat="1" ht="51" x14ac:dyDescent="0.2">
      <c r="A67" s="4" t="s">
        <v>256</v>
      </c>
      <c r="B67" s="4" t="s">
        <v>10</v>
      </c>
      <c r="C67" s="74" t="s">
        <v>252</v>
      </c>
      <c r="D67" s="38" t="s">
        <v>253</v>
      </c>
      <c r="E67" s="74" t="s">
        <v>254</v>
      </c>
      <c r="F67" s="87" t="s">
        <v>257</v>
      </c>
      <c r="G67" s="41">
        <v>12877.54</v>
      </c>
      <c r="H67" s="22">
        <v>44147</v>
      </c>
    </row>
    <row r="68" spans="1:8" s="94" customFormat="1" ht="63.75" x14ac:dyDescent="0.2">
      <c r="A68" s="4" t="s">
        <v>258</v>
      </c>
      <c r="B68" s="4" t="s">
        <v>10</v>
      </c>
      <c r="C68" s="74" t="s">
        <v>252</v>
      </c>
      <c r="D68" s="38" t="s">
        <v>253</v>
      </c>
      <c r="E68" s="74" t="s">
        <v>254</v>
      </c>
      <c r="F68" s="87" t="s">
        <v>259</v>
      </c>
      <c r="G68" s="41">
        <v>16840</v>
      </c>
      <c r="H68" s="22">
        <v>44147</v>
      </c>
    </row>
    <row r="69" spans="1:8" s="14" customFormat="1" ht="38.25" x14ac:dyDescent="0.25">
      <c r="A69" s="36" t="s">
        <v>260</v>
      </c>
      <c r="B69" s="36" t="s">
        <v>10</v>
      </c>
      <c r="C69" s="49" t="s">
        <v>261</v>
      </c>
      <c r="D69" s="4" t="s">
        <v>262</v>
      </c>
      <c r="E69" s="49" t="s">
        <v>263</v>
      </c>
      <c r="F69" s="4" t="s">
        <v>1571</v>
      </c>
      <c r="G69" s="41">
        <v>1963593.32</v>
      </c>
      <c r="H69" s="22">
        <v>44153</v>
      </c>
    </row>
    <row r="70" spans="1:8" s="94" customFormat="1" ht="51" x14ac:dyDescent="0.2">
      <c r="A70" s="36" t="s">
        <v>264</v>
      </c>
      <c r="B70" s="36" t="s">
        <v>32</v>
      </c>
      <c r="C70" s="49" t="s">
        <v>57</v>
      </c>
      <c r="D70" s="4" t="s">
        <v>265</v>
      </c>
      <c r="E70" s="49" t="s">
        <v>266</v>
      </c>
      <c r="F70" s="4" t="s">
        <v>267</v>
      </c>
      <c r="G70" s="41">
        <v>2363709.89</v>
      </c>
      <c r="H70" s="22">
        <v>44153</v>
      </c>
    </row>
    <row r="71" spans="1:8" s="33" customFormat="1" ht="76.5" x14ac:dyDescent="0.2">
      <c r="A71" s="4" t="s">
        <v>268</v>
      </c>
      <c r="B71" s="4" t="s">
        <v>43</v>
      </c>
      <c r="C71" s="74" t="s">
        <v>269</v>
      </c>
      <c r="D71" s="38" t="s">
        <v>270</v>
      </c>
      <c r="E71" s="74" t="s">
        <v>271</v>
      </c>
      <c r="F71" s="87" t="s">
        <v>272</v>
      </c>
      <c r="G71" s="41">
        <v>6589.25</v>
      </c>
      <c r="H71" s="22">
        <v>44168</v>
      </c>
    </row>
    <row r="72" spans="1:8" s="2" customFormat="1" ht="51" x14ac:dyDescent="0.25">
      <c r="A72" s="4" t="s">
        <v>273</v>
      </c>
      <c r="B72" s="4" t="s">
        <v>10</v>
      </c>
      <c r="C72" s="74" t="s">
        <v>274</v>
      </c>
      <c r="D72" s="38" t="s">
        <v>275</v>
      </c>
      <c r="E72" s="74" t="s">
        <v>276</v>
      </c>
      <c r="F72" s="1" t="s">
        <v>277</v>
      </c>
      <c r="G72" s="41">
        <v>11126.73</v>
      </c>
      <c r="H72" s="22">
        <v>44183</v>
      </c>
    </row>
    <row r="73" spans="1:8" s="2" customFormat="1" ht="51" x14ac:dyDescent="0.25">
      <c r="A73" s="4" t="s">
        <v>278</v>
      </c>
      <c r="B73" s="4" t="s">
        <v>10</v>
      </c>
      <c r="C73" s="74" t="s">
        <v>274</v>
      </c>
      <c r="D73" s="38" t="s">
        <v>275</v>
      </c>
      <c r="E73" s="74" t="s">
        <v>276</v>
      </c>
      <c r="F73" s="1" t="s">
        <v>277</v>
      </c>
      <c r="G73" s="41">
        <v>11126.73</v>
      </c>
      <c r="H73" s="22">
        <v>44183</v>
      </c>
    </row>
    <row r="74" spans="1:8" s="13" customFormat="1" ht="63.75" x14ac:dyDescent="0.25">
      <c r="A74" s="4" t="s">
        <v>279</v>
      </c>
      <c r="B74" s="4" t="s">
        <v>10</v>
      </c>
      <c r="C74" s="74" t="s">
        <v>274</v>
      </c>
      <c r="D74" s="38" t="s">
        <v>275</v>
      </c>
      <c r="E74" s="74" t="s">
        <v>276</v>
      </c>
      <c r="F74" s="1" t="s">
        <v>280</v>
      </c>
      <c r="G74" s="41">
        <v>16113.19</v>
      </c>
      <c r="H74" s="22">
        <v>44183</v>
      </c>
    </row>
    <row r="75" spans="1:8" ht="51" x14ac:dyDescent="0.25">
      <c r="A75" s="4" t="s">
        <v>281</v>
      </c>
      <c r="B75" s="4" t="s">
        <v>70</v>
      </c>
      <c r="C75" s="4" t="s">
        <v>70</v>
      </c>
      <c r="D75" s="4" t="s">
        <v>282</v>
      </c>
      <c r="E75" s="4" t="s">
        <v>283</v>
      </c>
      <c r="F75" s="4" t="s">
        <v>284</v>
      </c>
      <c r="G75" s="39">
        <v>7646268.5800000001</v>
      </c>
      <c r="H75" s="22">
        <v>44183</v>
      </c>
    </row>
    <row r="76" spans="1:8" ht="25.5" x14ac:dyDescent="0.25">
      <c r="A76" s="1" t="s">
        <v>1572</v>
      </c>
      <c r="B76" s="1" t="s">
        <v>10</v>
      </c>
      <c r="C76" s="1" t="s">
        <v>1573</v>
      </c>
      <c r="D76" s="1" t="s">
        <v>1574</v>
      </c>
      <c r="E76" s="1" t="s">
        <v>22</v>
      </c>
      <c r="F76" s="1" t="s">
        <v>1575</v>
      </c>
      <c r="G76" s="12">
        <v>773417.55</v>
      </c>
      <c r="H76" s="153">
        <v>44271</v>
      </c>
    </row>
    <row r="77" spans="1:8" ht="38.25" x14ac:dyDescent="0.25">
      <c r="A77" s="1" t="s">
        <v>1576</v>
      </c>
      <c r="B77" s="1" t="s">
        <v>10</v>
      </c>
      <c r="C77" s="1" t="s">
        <v>775</v>
      </c>
      <c r="D77" s="1" t="s">
        <v>1577</v>
      </c>
      <c r="E77" s="1" t="s">
        <v>1578</v>
      </c>
      <c r="F77" s="1" t="s">
        <v>1579</v>
      </c>
      <c r="G77" s="12">
        <v>711888.25</v>
      </c>
      <c r="H77" s="153">
        <v>44271</v>
      </c>
    </row>
    <row r="78" spans="1:8" ht="38.25" x14ac:dyDescent="0.25">
      <c r="A78" s="4" t="s">
        <v>1580</v>
      </c>
      <c r="B78" s="4" t="s">
        <v>70</v>
      </c>
      <c r="C78" s="4" t="s">
        <v>70</v>
      </c>
      <c r="D78" s="4" t="s">
        <v>1581</v>
      </c>
      <c r="E78" s="4" t="s">
        <v>1582</v>
      </c>
      <c r="F78" s="1" t="s">
        <v>1583</v>
      </c>
      <c r="G78" s="39">
        <v>2725710.34</v>
      </c>
      <c r="H78" s="22">
        <v>44379</v>
      </c>
    </row>
    <row r="79" spans="1:8" ht="15.75" x14ac:dyDescent="0.25">
      <c r="A79" s="164" t="s">
        <v>285</v>
      </c>
      <c r="B79" s="164"/>
      <c r="C79" s="164"/>
      <c r="D79" s="164"/>
      <c r="E79" s="164"/>
      <c r="F79" s="165"/>
      <c r="G79" s="23">
        <f>SUM(G80:G84)</f>
        <v>15129382.939999999</v>
      </c>
      <c r="H79" s="31"/>
    </row>
    <row r="80" spans="1:8" ht="63.75" x14ac:dyDescent="0.25">
      <c r="A80" s="44" t="s">
        <v>1584</v>
      </c>
      <c r="B80" s="44" t="s">
        <v>70</v>
      </c>
      <c r="C80" s="38" t="s">
        <v>286</v>
      </c>
      <c r="D80" s="38" t="s">
        <v>91</v>
      </c>
      <c r="E80" s="4" t="s">
        <v>287</v>
      </c>
      <c r="F80" s="4" t="s">
        <v>288</v>
      </c>
      <c r="G80" s="41">
        <v>4438568.59</v>
      </c>
      <c r="H80" s="22">
        <v>44183</v>
      </c>
    </row>
    <row r="81" spans="1:8" ht="51" x14ac:dyDescent="0.25">
      <c r="A81" s="4" t="s">
        <v>1585</v>
      </c>
      <c r="B81" s="156" t="s">
        <v>10</v>
      </c>
      <c r="C81" s="157" t="s">
        <v>17</v>
      </c>
      <c r="D81" s="158" t="s">
        <v>356</v>
      </c>
      <c r="E81" s="159" t="s">
        <v>1586</v>
      </c>
      <c r="F81" s="73" t="s">
        <v>1587</v>
      </c>
      <c r="G81" s="118">
        <v>866318.98</v>
      </c>
      <c r="H81" s="22">
        <v>44382</v>
      </c>
    </row>
    <row r="82" spans="1:8" ht="51" x14ac:dyDescent="0.25">
      <c r="A82" s="160" t="s">
        <v>1588</v>
      </c>
      <c r="B82" s="160" t="s">
        <v>10</v>
      </c>
      <c r="C82" s="160" t="s">
        <v>17</v>
      </c>
      <c r="D82" s="160" t="s">
        <v>1589</v>
      </c>
      <c r="E82" s="160" t="s">
        <v>1590</v>
      </c>
      <c r="F82" s="160" t="s">
        <v>1591</v>
      </c>
      <c r="G82" s="161">
        <v>282219.34000000003</v>
      </c>
      <c r="H82" s="22">
        <v>44452</v>
      </c>
    </row>
    <row r="83" spans="1:8" ht="51" x14ac:dyDescent="0.25">
      <c r="A83" s="162" t="s">
        <v>1592</v>
      </c>
      <c r="B83" s="150" t="s">
        <v>63</v>
      </c>
      <c r="C83" s="150" t="s">
        <v>748</v>
      </c>
      <c r="D83" s="150" t="s">
        <v>1542</v>
      </c>
      <c r="E83" s="150" t="s">
        <v>1543</v>
      </c>
      <c r="F83" s="150" t="s">
        <v>1593</v>
      </c>
      <c r="G83" s="152">
        <v>3614895.54</v>
      </c>
      <c r="H83" s="163">
        <v>44452</v>
      </c>
    </row>
    <row r="84" spans="1:8" ht="51" x14ac:dyDescent="0.25">
      <c r="A84" s="150" t="s">
        <v>1541</v>
      </c>
      <c r="B84" s="151" t="s">
        <v>63</v>
      </c>
      <c r="C84" s="150" t="s">
        <v>748</v>
      </c>
      <c r="D84" s="150" t="s">
        <v>1542</v>
      </c>
      <c r="E84" s="150" t="s">
        <v>1543</v>
      </c>
      <c r="F84" s="150" t="s">
        <v>1544</v>
      </c>
      <c r="G84" s="152">
        <v>5927380.4900000002</v>
      </c>
      <c r="H84" s="163">
        <v>44546</v>
      </c>
    </row>
    <row r="85" spans="1:8" ht="15.75" x14ac:dyDescent="0.25">
      <c r="A85" s="164" t="s">
        <v>289</v>
      </c>
      <c r="B85" s="164"/>
      <c r="C85" s="164"/>
      <c r="D85" s="164"/>
      <c r="E85" s="164"/>
      <c r="F85" s="165"/>
      <c r="G85" s="23">
        <f>SUM(G86)</f>
        <v>3083753.87</v>
      </c>
      <c r="H85" s="28"/>
    </row>
    <row r="86" spans="1:8" ht="51" x14ac:dyDescent="0.25">
      <c r="A86" s="4" t="s">
        <v>290</v>
      </c>
      <c r="B86" s="4" t="s">
        <v>10</v>
      </c>
      <c r="C86" s="4" t="s">
        <v>291</v>
      </c>
      <c r="D86" s="4" t="s">
        <v>292</v>
      </c>
      <c r="E86" s="4" t="s">
        <v>293</v>
      </c>
      <c r="F86" s="4" t="s">
        <v>294</v>
      </c>
      <c r="G86" s="41">
        <v>3083753.87</v>
      </c>
      <c r="H86" s="22" t="s">
        <v>295</v>
      </c>
    </row>
    <row r="87" spans="1:8" ht="15.75" x14ac:dyDescent="0.25">
      <c r="A87" s="29"/>
      <c r="B87" s="29"/>
      <c r="C87" s="29"/>
      <c r="D87" s="29"/>
      <c r="E87" s="29"/>
      <c r="F87" s="85" t="s">
        <v>296</v>
      </c>
      <c r="G87" s="16">
        <f>SUM(G85,G79,G52,G49,G32,G18,G15,G4)</f>
        <v>64463806.385793835</v>
      </c>
      <c r="H87" s="30"/>
    </row>
    <row r="88" spans="1:8" x14ac:dyDescent="0.25">
      <c r="A88" s="2"/>
      <c r="B88" s="2"/>
      <c r="C88" s="2"/>
      <c r="D88" s="2"/>
      <c r="E88" s="2"/>
      <c r="F88" s="6"/>
      <c r="G88" s="9"/>
      <c r="H88" s="25"/>
    </row>
    <row r="89" spans="1:8" x14ac:dyDescent="0.2">
      <c r="B89" s="166" t="s">
        <v>297</v>
      </c>
      <c r="C89" s="167"/>
    </row>
    <row r="90" spans="1:8" x14ac:dyDescent="0.2">
      <c r="B90" s="68" t="s">
        <v>70</v>
      </c>
      <c r="C90" s="69">
        <f>SUM(G80,G78,G75,G48,G47,G46,G40,G38,G24,G23,G22,G21,G19,G14)</f>
        <v>23746618.840000004</v>
      </c>
    </row>
    <row r="91" spans="1:8" x14ac:dyDescent="0.2">
      <c r="B91" s="68" t="s">
        <v>43</v>
      </c>
      <c r="C91" s="69">
        <f>SUM(G71,G64,G62,G58,G26,G11)</f>
        <v>2904581.81</v>
      </c>
    </row>
    <row r="92" spans="1:8" x14ac:dyDescent="0.2">
      <c r="B92" s="68" t="s">
        <v>10</v>
      </c>
      <c r="C92" s="69">
        <f>SUM(G86,G82,G81,G77,G76,G74,G73,G72,G69,G68,G67,G66,G65,G60,G55,G54,G50,G45,G39,G37,G35,G31,G30,G20,G13,G8,G7,G6,G5)</f>
        <v>15426925.659042273</v>
      </c>
    </row>
    <row r="93" spans="1:8" x14ac:dyDescent="0.2">
      <c r="B93" s="68" t="s">
        <v>63</v>
      </c>
      <c r="C93" s="69">
        <f>SUM(G84,G83,G59,G51,G28,G17)</f>
        <v>11338377.690000001</v>
      </c>
    </row>
    <row r="94" spans="1:8" x14ac:dyDescent="0.2">
      <c r="B94" s="68" t="s">
        <v>32</v>
      </c>
      <c r="C94" s="69">
        <f>SUM(G70,G63,G57,G56,G53,G44,G43,G42,G41,G36,G33,G27,G25,G16,G10,G9)</f>
        <v>7877523.8467515493</v>
      </c>
    </row>
    <row r="95" spans="1:8" x14ac:dyDescent="0.2">
      <c r="B95" s="96" t="s">
        <v>298</v>
      </c>
      <c r="C95" s="95">
        <f>SUM(C90:C94)</f>
        <v>61294027.845793821</v>
      </c>
      <c r="D95" s="94"/>
    </row>
    <row r="97" spans="2:8" x14ac:dyDescent="0.25">
      <c r="B97" s="65" t="s">
        <v>50</v>
      </c>
      <c r="C97" s="24">
        <f>SUM(G34,G29,G12)</f>
        <v>3169778.54</v>
      </c>
      <c r="H97" s="5"/>
    </row>
    <row r="98" spans="2:8" x14ac:dyDescent="0.2">
      <c r="B98" s="96" t="s">
        <v>299</v>
      </c>
      <c r="C98" s="95">
        <f>SUM(C97,C95)</f>
        <v>64463806.38579382</v>
      </c>
      <c r="H98" s="5"/>
    </row>
    <row r="99" spans="2:8" x14ac:dyDescent="0.25">
      <c r="H99" s="5"/>
    </row>
    <row r="100" spans="2:8" x14ac:dyDescent="0.25">
      <c r="H100" s="5"/>
    </row>
  </sheetData>
  <autoFilter ref="A3:H3" xr:uid="{B95A4248-8163-4BBE-A3E5-2B09548708B4}"/>
  <mergeCells count="11">
    <mergeCell ref="A79:F79"/>
    <mergeCell ref="A85:F85"/>
    <mergeCell ref="B89:C89"/>
    <mergeCell ref="A1:H1"/>
    <mergeCell ref="A4:F4"/>
    <mergeCell ref="A2:H2"/>
    <mergeCell ref="A15:F15"/>
    <mergeCell ref="A18:F18"/>
    <mergeCell ref="A32:F32"/>
    <mergeCell ref="A49:F49"/>
    <mergeCell ref="A52:F52"/>
  </mergeCells>
  <pageMargins left="0.31496062992125984" right="0.31496062992125984" top="0.35433070866141736" bottom="0.35433070866141736" header="0.31496062992125984" footer="0.31496062992125984"/>
  <pageSetup paperSize="9" scale="1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F8ED-CF60-46E2-A1D4-982EE3F3D712}">
  <dimension ref="A1:J55"/>
  <sheetViews>
    <sheetView workbookViewId="0">
      <pane ySplit="3" topLeftCell="A16" activePane="bottomLeft" state="frozen"/>
      <selection pane="bottomLeft" activeCell="A2" sqref="A2:H2"/>
    </sheetView>
  </sheetViews>
  <sheetFormatPr defaultRowHeight="15" x14ac:dyDescent="0.25"/>
  <cols>
    <col min="1" max="1" width="13.42578125" customWidth="1"/>
    <col min="2" max="2" width="14.7109375" customWidth="1"/>
    <col min="3" max="4" width="25.7109375" style="35" customWidth="1"/>
    <col min="5" max="5" width="16.5703125" style="35" bestFit="1" customWidth="1"/>
    <col min="6" max="6" width="41.5703125" style="47" customWidth="1"/>
    <col min="7" max="7" width="16.7109375" customWidth="1"/>
    <col min="8" max="8" width="18.28515625" customWidth="1"/>
    <col min="9" max="10" width="11.140625" style="33" customWidth="1"/>
  </cols>
  <sheetData>
    <row r="1" spans="1:8" ht="23.25" customHeight="1" x14ac:dyDescent="0.25">
      <c r="A1" s="168" t="s">
        <v>300</v>
      </c>
      <c r="B1" s="169"/>
      <c r="C1" s="169"/>
      <c r="D1" s="169"/>
      <c r="E1" s="169"/>
      <c r="F1" s="169"/>
      <c r="G1" s="169"/>
      <c r="H1" s="170"/>
    </row>
    <row r="2" spans="1:8" ht="64.150000000000006" customHeight="1" x14ac:dyDescent="0.25">
      <c r="A2" s="175" t="s">
        <v>301</v>
      </c>
      <c r="B2" s="176"/>
      <c r="C2" s="176"/>
      <c r="D2" s="176"/>
      <c r="E2" s="176"/>
      <c r="F2" s="176"/>
      <c r="G2" s="176"/>
      <c r="H2" s="177"/>
    </row>
    <row r="3" spans="1:8" s="33" customFormat="1" ht="31.9" customHeight="1" x14ac:dyDescent="0.2">
      <c r="A3" s="131" t="s">
        <v>0</v>
      </c>
      <c r="B3" s="131" t="s">
        <v>1</v>
      </c>
      <c r="C3" s="131" t="s">
        <v>3</v>
      </c>
      <c r="D3" s="131" t="s">
        <v>4</v>
      </c>
      <c r="E3" s="131" t="s">
        <v>302</v>
      </c>
      <c r="F3" s="131" t="s">
        <v>5</v>
      </c>
      <c r="G3" s="132" t="s">
        <v>303</v>
      </c>
      <c r="H3" s="131" t="s">
        <v>304</v>
      </c>
    </row>
    <row r="4" spans="1:8" s="33" customFormat="1" ht="32.450000000000003" customHeight="1" x14ac:dyDescent="0.2">
      <c r="A4" s="4" t="s">
        <v>305</v>
      </c>
      <c r="B4" s="4" t="s">
        <v>10</v>
      </c>
      <c r="C4" s="4" t="s">
        <v>306</v>
      </c>
      <c r="D4" s="1" t="s">
        <v>307</v>
      </c>
      <c r="E4" s="1" t="s">
        <v>186</v>
      </c>
      <c r="F4" s="4" t="s">
        <v>308</v>
      </c>
      <c r="G4" s="12">
        <v>22799.47</v>
      </c>
      <c r="H4" s="133" t="s">
        <v>309</v>
      </c>
    </row>
    <row r="5" spans="1:8" s="33" customFormat="1" ht="51" x14ac:dyDescent="0.2">
      <c r="A5" s="4" t="s">
        <v>310</v>
      </c>
      <c r="B5" s="4" t="s">
        <v>70</v>
      </c>
      <c r="C5" s="4" t="s">
        <v>311</v>
      </c>
      <c r="D5" s="1" t="s">
        <v>312</v>
      </c>
      <c r="E5" s="1" t="s">
        <v>313</v>
      </c>
      <c r="F5" s="4" t="s">
        <v>314</v>
      </c>
      <c r="G5" s="12">
        <v>5250</v>
      </c>
      <c r="H5" s="133" t="s">
        <v>315</v>
      </c>
    </row>
    <row r="6" spans="1:8" s="33" customFormat="1" ht="51" x14ac:dyDescent="0.2">
      <c r="A6" s="4" t="s">
        <v>316</v>
      </c>
      <c r="B6" s="4" t="s">
        <v>70</v>
      </c>
      <c r="C6" s="4" t="s">
        <v>317</v>
      </c>
      <c r="D6" s="1" t="s">
        <v>318</v>
      </c>
      <c r="E6" s="1" t="s">
        <v>319</v>
      </c>
      <c r="F6" s="4" t="s">
        <v>320</v>
      </c>
      <c r="G6" s="24">
        <v>131829.23000000001</v>
      </c>
      <c r="H6" s="133" t="s">
        <v>321</v>
      </c>
    </row>
    <row r="7" spans="1:8" s="33" customFormat="1" ht="25.5" x14ac:dyDescent="0.2">
      <c r="A7" s="4" t="s">
        <v>322</v>
      </c>
      <c r="B7" s="4" t="s">
        <v>70</v>
      </c>
      <c r="C7" s="4" t="s">
        <v>311</v>
      </c>
      <c r="D7" s="1" t="s">
        <v>323</v>
      </c>
      <c r="E7" s="1" t="s">
        <v>313</v>
      </c>
      <c r="F7" s="4" t="s">
        <v>324</v>
      </c>
      <c r="G7" s="24">
        <v>32822.78</v>
      </c>
      <c r="H7" s="115">
        <v>44183</v>
      </c>
    </row>
    <row r="8" spans="1:8" s="33" customFormat="1" ht="25.5" x14ac:dyDescent="0.2">
      <c r="A8" s="4" t="s">
        <v>325</v>
      </c>
      <c r="B8" s="4" t="s">
        <v>10</v>
      </c>
      <c r="C8" s="4" t="s">
        <v>326</v>
      </c>
      <c r="D8" s="1" t="s">
        <v>327</v>
      </c>
      <c r="E8" s="1" t="s">
        <v>328</v>
      </c>
      <c r="F8" s="4" t="s">
        <v>329</v>
      </c>
      <c r="G8" s="24">
        <v>19200</v>
      </c>
      <c r="H8" s="115">
        <v>44183</v>
      </c>
    </row>
    <row r="9" spans="1:8" s="33" customFormat="1" ht="25.5" x14ac:dyDescent="0.2">
      <c r="A9" s="4" t="s">
        <v>330</v>
      </c>
      <c r="B9" s="4" t="s">
        <v>43</v>
      </c>
      <c r="C9" s="4" t="s">
        <v>331</v>
      </c>
      <c r="D9" s="1" t="s">
        <v>332</v>
      </c>
      <c r="E9" s="1" t="s">
        <v>333</v>
      </c>
      <c r="F9" s="4" t="s">
        <v>334</v>
      </c>
      <c r="G9" s="24">
        <v>13725</v>
      </c>
      <c r="H9" s="115">
        <v>44183</v>
      </c>
    </row>
    <row r="10" spans="1:8" s="33" customFormat="1" ht="22.15" customHeight="1" x14ac:dyDescent="0.2">
      <c r="A10" s="4" t="s">
        <v>335</v>
      </c>
      <c r="B10" s="4" t="s">
        <v>10</v>
      </c>
      <c r="C10" s="1" t="s">
        <v>293</v>
      </c>
      <c r="D10" s="1" t="s">
        <v>293</v>
      </c>
      <c r="E10" s="1" t="s">
        <v>291</v>
      </c>
      <c r="F10" s="4" t="s">
        <v>336</v>
      </c>
      <c r="G10" s="24">
        <v>98904.75</v>
      </c>
      <c r="H10" s="115">
        <v>44183</v>
      </c>
    </row>
    <row r="11" spans="1:8" s="33" customFormat="1" ht="22.15" customHeight="1" x14ac:dyDescent="0.2">
      <c r="A11" s="4" t="s">
        <v>337</v>
      </c>
      <c r="B11" s="4" t="s">
        <v>32</v>
      </c>
      <c r="C11" s="1" t="s">
        <v>338</v>
      </c>
      <c r="D11" s="1" t="s">
        <v>339</v>
      </c>
      <c r="E11" s="1" t="s">
        <v>57</v>
      </c>
      <c r="F11" s="4" t="s">
        <v>340</v>
      </c>
      <c r="G11" s="24">
        <v>192500</v>
      </c>
      <c r="H11" s="115">
        <v>44183</v>
      </c>
    </row>
    <row r="12" spans="1:8" s="33" customFormat="1" ht="38.25" x14ac:dyDescent="0.2">
      <c r="A12" s="4" t="s">
        <v>341</v>
      </c>
      <c r="B12" s="4" t="s">
        <v>63</v>
      </c>
      <c r="C12" s="1" t="s">
        <v>342</v>
      </c>
      <c r="D12" s="1" t="s">
        <v>343</v>
      </c>
      <c r="E12" s="1" t="s">
        <v>344</v>
      </c>
      <c r="F12" s="4" t="s">
        <v>345</v>
      </c>
      <c r="G12" s="24">
        <v>77325</v>
      </c>
      <c r="H12" s="115">
        <v>44183</v>
      </c>
    </row>
    <row r="13" spans="1:8" s="33" customFormat="1" ht="24.6" customHeight="1" x14ac:dyDescent="0.2">
      <c r="A13" s="4" t="s">
        <v>346</v>
      </c>
      <c r="B13" s="4" t="s">
        <v>10</v>
      </c>
      <c r="C13" s="1" t="s">
        <v>347</v>
      </c>
      <c r="D13" s="1" t="s">
        <v>348</v>
      </c>
      <c r="E13" s="1" t="s">
        <v>11</v>
      </c>
      <c r="F13" s="4" t="s">
        <v>349</v>
      </c>
      <c r="G13" s="24">
        <v>5823.75</v>
      </c>
      <c r="H13" s="115">
        <v>44183</v>
      </c>
    </row>
    <row r="14" spans="1:8" s="33" customFormat="1" ht="27" customHeight="1" x14ac:dyDescent="0.2">
      <c r="A14" s="4" t="s">
        <v>350</v>
      </c>
      <c r="B14" s="4" t="s">
        <v>32</v>
      </c>
      <c r="C14" s="1" t="s">
        <v>351</v>
      </c>
      <c r="D14" s="1" t="s">
        <v>352</v>
      </c>
      <c r="E14" s="1" t="s">
        <v>353</v>
      </c>
      <c r="F14" s="4" t="s">
        <v>354</v>
      </c>
      <c r="G14" s="24">
        <v>4875</v>
      </c>
      <c r="H14" s="115">
        <v>44183</v>
      </c>
    </row>
    <row r="15" spans="1:8" s="33" customFormat="1" ht="24.6" customHeight="1" x14ac:dyDescent="0.2">
      <c r="A15" s="4" t="s">
        <v>355</v>
      </c>
      <c r="B15" s="4" t="s">
        <v>63</v>
      </c>
      <c r="C15" s="1" t="s">
        <v>356</v>
      </c>
      <c r="D15" s="1" t="s">
        <v>357</v>
      </c>
      <c r="E15" s="1" t="s">
        <v>358</v>
      </c>
      <c r="F15" s="4" t="s">
        <v>359</v>
      </c>
      <c r="G15" s="24">
        <v>24544</v>
      </c>
      <c r="H15" s="115">
        <v>44183</v>
      </c>
    </row>
    <row r="16" spans="1:8" s="33" customFormat="1" ht="38.25" x14ac:dyDescent="0.2">
      <c r="A16" s="4" t="s">
        <v>360</v>
      </c>
      <c r="B16" s="4" t="s">
        <v>32</v>
      </c>
      <c r="C16" s="1" t="s">
        <v>361</v>
      </c>
      <c r="D16" s="1" t="s">
        <v>362</v>
      </c>
      <c r="E16" s="1" t="s">
        <v>363</v>
      </c>
      <c r="F16" s="4" t="s">
        <v>364</v>
      </c>
      <c r="G16" s="24">
        <v>78750.02</v>
      </c>
      <c r="H16" s="115">
        <v>44183</v>
      </c>
    </row>
    <row r="17" spans="1:8" s="33" customFormat="1" ht="53.45" customHeight="1" x14ac:dyDescent="0.2">
      <c r="A17" s="4" t="s">
        <v>365</v>
      </c>
      <c r="B17" s="4" t="s">
        <v>10</v>
      </c>
      <c r="C17" s="1" t="s">
        <v>366</v>
      </c>
      <c r="D17" s="1" t="s">
        <v>367</v>
      </c>
      <c r="E17" s="1" t="s">
        <v>368</v>
      </c>
      <c r="F17" s="4" t="s">
        <v>369</v>
      </c>
      <c r="G17" s="24">
        <v>5918.25</v>
      </c>
      <c r="H17" s="115">
        <v>44183</v>
      </c>
    </row>
    <row r="18" spans="1:8" s="33" customFormat="1" ht="38.25" x14ac:dyDescent="0.2">
      <c r="A18" s="4" t="s">
        <v>370</v>
      </c>
      <c r="B18" s="4" t="s">
        <v>70</v>
      </c>
      <c r="C18" s="1" t="s">
        <v>371</v>
      </c>
      <c r="D18" s="1" t="s">
        <v>371</v>
      </c>
      <c r="E18" s="1" t="s">
        <v>372</v>
      </c>
      <c r="F18" s="4" t="s">
        <v>373</v>
      </c>
      <c r="G18" s="24">
        <v>83385</v>
      </c>
      <c r="H18" s="115">
        <v>44183</v>
      </c>
    </row>
    <row r="19" spans="1:8" s="33" customFormat="1" ht="22.15" customHeight="1" x14ac:dyDescent="0.2">
      <c r="A19" s="4" t="s">
        <v>374</v>
      </c>
      <c r="B19" s="4" t="s">
        <v>70</v>
      </c>
      <c r="C19" s="1" t="s">
        <v>91</v>
      </c>
      <c r="D19" s="1" t="s">
        <v>375</v>
      </c>
      <c r="E19" s="1" t="s">
        <v>70</v>
      </c>
      <c r="F19" s="4" t="s">
        <v>376</v>
      </c>
      <c r="G19" s="24">
        <v>245835</v>
      </c>
      <c r="H19" s="115">
        <v>44183</v>
      </c>
    </row>
    <row r="20" spans="1:8" s="33" customFormat="1" ht="33.6" customHeight="1" x14ac:dyDescent="0.2">
      <c r="A20" s="4" t="s">
        <v>377</v>
      </c>
      <c r="B20" s="4" t="s">
        <v>43</v>
      </c>
      <c r="C20" s="1" t="s">
        <v>378</v>
      </c>
      <c r="D20" s="1" t="s">
        <v>379</v>
      </c>
      <c r="E20" s="1" t="s">
        <v>380</v>
      </c>
      <c r="F20" s="4" t="s">
        <v>381</v>
      </c>
      <c r="G20" s="24">
        <v>162701.14000000001</v>
      </c>
      <c r="H20" s="115">
        <v>44183</v>
      </c>
    </row>
    <row r="21" spans="1:8" s="33" customFormat="1" ht="38.25" x14ac:dyDescent="0.2">
      <c r="A21" s="4" t="s">
        <v>382</v>
      </c>
      <c r="B21" s="4" t="s">
        <v>32</v>
      </c>
      <c r="C21" s="1" t="s">
        <v>383</v>
      </c>
      <c r="D21" s="1" t="s">
        <v>384</v>
      </c>
      <c r="E21" s="1" t="s">
        <v>385</v>
      </c>
      <c r="F21" s="4" t="s">
        <v>386</v>
      </c>
      <c r="G21" s="24">
        <v>38274.65</v>
      </c>
      <c r="H21" s="115">
        <v>44183</v>
      </c>
    </row>
    <row r="22" spans="1:8" s="33" customFormat="1" ht="25.5" x14ac:dyDescent="0.2">
      <c r="A22" s="4" t="s">
        <v>387</v>
      </c>
      <c r="B22" s="4" t="s">
        <v>43</v>
      </c>
      <c r="C22" s="4" t="s">
        <v>388</v>
      </c>
      <c r="D22" s="1" t="s">
        <v>389</v>
      </c>
      <c r="E22" s="1" t="s">
        <v>390</v>
      </c>
      <c r="F22" s="4" t="s">
        <v>391</v>
      </c>
      <c r="G22" s="24">
        <v>59866.04</v>
      </c>
      <c r="H22" s="115">
        <v>44183</v>
      </c>
    </row>
    <row r="23" spans="1:8" s="33" customFormat="1" ht="38.25" x14ac:dyDescent="0.2">
      <c r="A23" s="4" t="s">
        <v>392</v>
      </c>
      <c r="B23" s="4" t="s">
        <v>43</v>
      </c>
      <c r="C23" s="1" t="s">
        <v>393</v>
      </c>
      <c r="D23" s="1" t="s">
        <v>394</v>
      </c>
      <c r="E23" s="1" t="s">
        <v>395</v>
      </c>
      <c r="F23" s="4" t="s">
        <v>396</v>
      </c>
      <c r="G23" s="24">
        <v>90775</v>
      </c>
      <c r="H23" s="115">
        <v>44183</v>
      </c>
    </row>
    <row r="24" spans="1:8" s="33" customFormat="1" ht="12.75" x14ac:dyDescent="0.2">
      <c r="A24" s="4" t="s">
        <v>397</v>
      </c>
      <c r="B24" s="4" t="s">
        <v>32</v>
      </c>
      <c r="C24" s="1" t="s">
        <v>398</v>
      </c>
      <c r="D24" s="1" t="s">
        <v>399</v>
      </c>
      <c r="E24" s="1" t="s">
        <v>240</v>
      </c>
      <c r="F24" s="4" t="s">
        <v>400</v>
      </c>
      <c r="G24" s="24">
        <v>3877.41</v>
      </c>
      <c r="H24" s="115">
        <v>44183</v>
      </c>
    </row>
    <row r="25" spans="1:8" s="33" customFormat="1" ht="27.6" customHeight="1" x14ac:dyDescent="0.2">
      <c r="A25" s="4" t="s">
        <v>401</v>
      </c>
      <c r="B25" s="4" t="s">
        <v>70</v>
      </c>
      <c r="C25" s="1" t="s">
        <v>356</v>
      </c>
      <c r="D25" s="1" t="s">
        <v>402</v>
      </c>
      <c r="E25" s="1" t="s">
        <v>403</v>
      </c>
      <c r="F25" s="4" t="s">
        <v>404</v>
      </c>
      <c r="G25" s="24">
        <v>140115.1</v>
      </c>
      <c r="H25" s="115">
        <v>44183</v>
      </c>
    </row>
    <row r="26" spans="1:8" s="33" customFormat="1" ht="25.5" x14ac:dyDescent="0.2">
      <c r="A26" s="4" t="s">
        <v>405</v>
      </c>
      <c r="B26" s="4" t="s">
        <v>10</v>
      </c>
      <c r="C26" s="1" t="s">
        <v>406</v>
      </c>
      <c r="D26" s="1" t="s">
        <v>407</v>
      </c>
      <c r="E26" s="1" t="s">
        <v>408</v>
      </c>
      <c r="F26" s="4" t="s">
        <v>409</v>
      </c>
      <c r="G26" s="24">
        <v>52878.75</v>
      </c>
      <c r="H26" s="115">
        <v>44183</v>
      </c>
    </row>
    <row r="27" spans="1:8" s="33" customFormat="1" ht="38.25" x14ac:dyDescent="0.2">
      <c r="A27" s="4" t="s">
        <v>410</v>
      </c>
      <c r="B27" s="4" t="s">
        <v>43</v>
      </c>
      <c r="C27" s="1" t="s">
        <v>411</v>
      </c>
      <c r="D27" s="1" t="s">
        <v>412</v>
      </c>
      <c r="E27" s="1" t="s">
        <v>395</v>
      </c>
      <c r="F27" s="4" t="s">
        <v>413</v>
      </c>
      <c r="G27" s="24">
        <v>16467</v>
      </c>
      <c r="H27" s="115">
        <v>44183</v>
      </c>
    </row>
    <row r="28" spans="1:8" ht="28.9" customHeight="1" x14ac:dyDescent="0.25">
      <c r="A28" s="4" t="s">
        <v>414</v>
      </c>
      <c r="B28" s="4" t="s">
        <v>63</v>
      </c>
      <c r="C28" s="1" t="s">
        <v>415</v>
      </c>
      <c r="D28" s="1" t="s">
        <v>416</v>
      </c>
      <c r="E28" s="1" t="s">
        <v>417</v>
      </c>
      <c r="F28" s="4" t="s">
        <v>418</v>
      </c>
      <c r="G28" s="24">
        <v>35572.33</v>
      </c>
      <c r="H28" s="115">
        <v>44183</v>
      </c>
    </row>
    <row r="29" spans="1:8" ht="15.75" x14ac:dyDescent="0.25">
      <c r="A29" s="32"/>
      <c r="B29" s="32"/>
      <c r="C29" s="34"/>
      <c r="D29" s="34"/>
      <c r="E29" s="34"/>
      <c r="F29" s="111" t="s">
        <v>296</v>
      </c>
      <c r="G29" s="89">
        <f>SUM(G4:G28)</f>
        <v>1644014.6700000002</v>
      </c>
      <c r="H29" s="43"/>
    </row>
    <row r="30" spans="1:8" ht="14.45" customHeight="1" x14ac:dyDescent="0.25">
      <c r="A30" s="32"/>
      <c r="B30" s="32"/>
      <c r="C30" s="34"/>
      <c r="D30" s="34"/>
      <c r="E30" s="34"/>
      <c r="G30" s="32"/>
      <c r="H30" s="32"/>
    </row>
    <row r="31" spans="1:8" x14ac:dyDescent="0.25">
      <c r="A31" s="32"/>
      <c r="B31" s="166" t="s">
        <v>297</v>
      </c>
      <c r="C31" s="167"/>
      <c r="D31" s="34"/>
      <c r="E31" s="34"/>
      <c r="G31" s="112"/>
      <c r="H31" s="32"/>
    </row>
    <row r="32" spans="1:8" x14ac:dyDescent="0.25">
      <c r="A32" s="32"/>
      <c r="B32" s="68" t="s">
        <v>70</v>
      </c>
      <c r="C32" s="69">
        <f>SUM(G25,G19,G18,G7,G6,G5)</f>
        <v>639237.11</v>
      </c>
      <c r="D32" s="34"/>
      <c r="E32" s="34"/>
      <c r="G32" s="32"/>
      <c r="H32" s="32"/>
    </row>
    <row r="33" spans="1:8" x14ac:dyDescent="0.25">
      <c r="A33" s="32"/>
      <c r="B33" s="68" t="s">
        <v>43</v>
      </c>
      <c r="C33" s="69">
        <f>SUM(G27,G23,G22,G20,G9)</f>
        <v>343534.18000000005</v>
      </c>
      <c r="D33" s="34"/>
      <c r="E33" s="34"/>
      <c r="G33" s="32"/>
      <c r="H33" s="32"/>
    </row>
    <row r="34" spans="1:8" x14ac:dyDescent="0.25">
      <c r="A34" s="32"/>
      <c r="B34" s="68" t="s">
        <v>10</v>
      </c>
      <c r="C34" s="69">
        <f>SUM(G26,G17,G13,G10,G8,G4)</f>
        <v>205524.97</v>
      </c>
      <c r="G34" s="32"/>
      <c r="H34" s="32"/>
    </row>
    <row r="35" spans="1:8" x14ac:dyDescent="0.25">
      <c r="B35" s="68" t="s">
        <v>63</v>
      </c>
      <c r="C35" s="69">
        <f>SUM(G12,G15,G28)</f>
        <v>137441.33000000002</v>
      </c>
    </row>
    <row r="36" spans="1:8" x14ac:dyDescent="0.25">
      <c r="B36" s="68" t="s">
        <v>32</v>
      </c>
      <c r="C36" s="69">
        <f>SUM(G24,G21,G16,G14,G11)</f>
        <v>318277.08</v>
      </c>
    </row>
    <row r="37" spans="1:8" x14ac:dyDescent="0.25">
      <c r="B37" s="96" t="s">
        <v>419</v>
      </c>
      <c r="C37" s="95">
        <f>SUM(C32:C36)</f>
        <v>1644014.6700000002</v>
      </c>
    </row>
    <row r="38" spans="1:8" x14ac:dyDescent="0.25">
      <c r="B38" s="32"/>
      <c r="C38" s="34"/>
    </row>
    <row r="39" spans="1:8" x14ac:dyDescent="0.25">
      <c r="B39" s="65" t="s">
        <v>50</v>
      </c>
      <c r="C39" s="24">
        <v>0</v>
      </c>
    </row>
    <row r="40" spans="1:8" x14ac:dyDescent="0.25">
      <c r="B40" s="65" t="s">
        <v>299</v>
      </c>
      <c r="C40" s="97">
        <f>SUM(C39,C37)</f>
        <v>1644014.6700000002</v>
      </c>
    </row>
    <row r="41" spans="1:8" x14ac:dyDescent="0.25">
      <c r="B41" s="32"/>
      <c r="C41" s="34"/>
    </row>
    <row r="42" spans="1:8" x14ac:dyDescent="0.25">
      <c r="B42" s="32"/>
      <c r="C42" s="34"/>
    </row>
    <row r="44" spans="1:8" ht="76.150000000000006" customHeight="1" x14ac:dyDescent="0.25"/>
    <row r="55" ht="196.15" customHeight="1" x14ac:dyDescent="0.25"/>
  </sheetData>
  <autoFilter ref="A3:H3" xr:uid="{E271B67E-9DD1-4EEC-88EB-5C558145D98F}"/>
  <mergeCells count="3">
    <mergeCell ref="A1:H1"/>
    <mergeCell ref="A2:H2"/>
    <mergeCell ref="B31:C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BF18-D044-4F3A-901C-6C582781997C}">
  <sheetPr>
    <pageSetUpPr fitToPage="1"/>
  </sheetPr>
  <dimension ref="A1:H41"/>
  <sheetViews>
    <sheetView zoomScaleNormal="100" workbookViewId="0">
      <pane xSplit="1" ySplit="1" topLeftCell="B23" activePane="bottomRight" state="frozen"/>
      <selection pane="topRight" activeCell="B1" sqref="B1"/>
      <selection pane="bottomLeft" activeCell="A2" sqref="A2"/>
      <selection pane="bottomRight" sqref="A1:H1"/>
    </sheetView>
  </sheetViews>
  <sheetFormatPr defaultColWidth="8.85546875" defaultRowHeight="15" x14ac:dyDescent="0.25"/>
  <cols>
    <col min="1" max="1" width="15.7109375" style="5" customWidth="1"/>
    <col min="2" max="2" width="16.42578125" style="7" customWidth="1"/>
    <col min="3" max="3" width="14.28515625" style="5" customWidth="1"/>
    <col min="4" max="5" width="23.140625" style="5" customWidth="1"/>
    <col min="6" max="6" width="47.7109375" style="5" customWidth="1"/>
    <col min="7" max="7" width="19.5703125" style="10" customWidth="1"/>
    <col min="8" max="8" width="15.42578125" style="11" customWidth="1"/>
    <col min="9" max="16384" width="8.85546875" style="5"/>
  </cols>
  <sheetData>
    <row r="1" spans="1:8" ht="23.45" customHeight="1" x14ac:dyDescent="0.25">
      <c r="A1" s="168" t="s">
        <v>420</v>
      </c>
      <c r="B1" s="169"/>
      <c r="C1" s="169"/>
      <c r="D1" s="169"/>
      <c r="E1" s="169"/>
      <c r="F1" s="169"/>
      <c r="G1" s="169"/>
      <c r="H1" s="170"/>
    </row>
    <row r="2" spans="1:8" ht="94.9" customHeight="1" x14ac:dyDescent="0.25">
      <c r="A2" s="173" t="s">
        <v>421</v>
      </c>
      <c r="B2" s="173"/>
      <c r="C2" s="173"/>
      <c r="D2" s="173"/>
      <c r="E2" s="173"/>
      <c r="F2" s="173"/>
      <c r="G2" s="173"/>
      <c r="H2" s="173"/>
    </row>
    <row r="3" spans="1:8" s="6" customFormat="1" ht="32.450000000000003" customHeight="1" x14ac:dyDescent="0.25">
      <c r="A3" s="131" t="s">
        <v>0</v>
      </c>
      <c r="B3" s="131" t="s">
        <v>1</v>
      </c>
      <c r="C3" s="131" t="s">
        <v>302</v>
      </c>
      <c r="D3" s="131" t="s">
        <v>3</v>
      </c>
      <c r="E3" s="131" t="s">
        <v>4</v>
      </c>
      <c r="F3" s="131" t="s">
        <v>5</v>
      </c>
      <c r="G3" s="132" t="s">
        <v>422</v>
      </c>
      <c r="H3" s="131" t="s">
        <v>7</v>
      </c>
    </row>
    <row r="4" spans="1:8" s="20" customFormat="1" ht="51" x14ac:dyDescent="0.25">
      <c r="A4" s="61" t="s">
        <v>423</v>
      </c>
      <c r="B4" s="62" t="s">
        <v>70</v>
      </c>
      <c r="C4" s="61" t="s">
        <v>424</v>
      </c>
      <c r="D4" s="61" t="s">
        <v>425</v>
      </c>
      <c r="E4" s="61" t="s">
        <v>426</v>
      </c>
      <c r="F4" s="62" t="s">
        <v>427</v>
      </c>
      <c r="G4" s="21">
        <v>94237.011000000013</v>
      </c>
      <c r="H4" s="53">
        <v>43838</v>
      </c>
    </row>
    <row r="5" spans="1:8" s="20" customFormat="1" ht="38.25" x14ac:dyDescent="0.25">
      <c r="A5" s="19" t="s">
        <v>428</v>
      </c>
      <c r="B5" s="19" t="s">
        <v>32</v>
      </c>
      <c r="C5" s="19" t="s">
        <v>429</v>
      </c>
      <c r="D5" s="19" t="s">
        <v>430</v>
      </c>
      <c r="E5" s="19" t="s">
        <v>431</v>
      </c>
      <c r="F5" s="20" t="s">
        <v>432</v>
      </c>
      <c r="G5" s="21">
        <v>50430.600000000006</v>
      </c>
      <c r="H5" s="53">
        <v>43857</v>
      </c>
    </row>
    <row r="6" spans="1:8" s="20" customFormat="1" ht="25.5" x14ac:dyDescent="0.25">
      <c r="A6" s="19" t="s">
        <v>433</v>
      </c>
      <c r="B6" s="19" t="s">
        <v>70</v>
      </c>
      <c r="C6" s="19" t="s">
        <v>434</v>
      </c>
      <c r="D6" s="19" t="s">
        <v>435</v>
      </c>
      <c r="E6" s="19" t="s">
        <v>436</v>
      </c>
      <c r="F6" s="18" t="s">
        <v>437</v>
      </c>
      <c r="G6" s="21">
        <v>28455.154200000004</v>
      </c>
      <c r="H6" s="54">
        <v>43950</v>
      </c>
    </row>
    <row r="7" spans="1:8" s="20" customFormat="1" ht="38.25" x14ac:dyDescent="0.25">
      <c r="A7" s="19" t="s">
        <v>438</v>
      </c>
      <c r="B7" s="19" t="s">
        <v>10</v>
      </c>
      <c r="C7" s="19" t="s">
        <v>439</v>
      </c>
      <c r="D7" s="19" t="s">
        <v>236</v>
      </c>
      <c r="E7" s="19" t="s">
        <v>440</v>
      </c>
      <c r="F7" s="18" t="s">
        <v>441</v>
      </c>
      <c r="G7" s="21">
        <v>73616.400000000009</v>
      </c>
      <c r="H7" s="54">
        <v>43950</v>
      </c>
    </row>
    <row r="8" spans="1:8" s="20" customFormat="1" ht="38.25" x14ac:dyDescent="0.25">
      <c r="A8" s="65" t="s">
        <v>442</v>
      </c>
      <c r="B8" s="19" t="s">
        <v>10</v>
      </c>
      <c r="C8" s="65" t="s">
        <v>443</v>
      </c>
      <c r="D8" s="65" t="s">
        <v>444</v>
      </c>
      <c r="E8" s="65" t="s">
        <v>445</v>
      </c>
      <c r="F8" s="66" t="s">
        <v>446</v>
      </c>
      <c r="G8" s="24">
        <v>94115.181599999996</v>
      </c>
      <c r="H8" s="54">
        <v>43955</v>
      </c>
    </row>
    <row r="9" spans="1:8" s="20" customFormat="1" ht="51" x14ac:dyDescent="0.25">
      <c r="A9" s="19" t="s">
        <v>447</v>
      </c>
      <c r="B9" s="19" t="s">
        <v>10</v>
      </c>
      <c r="C9" s="19" t="s">
        <v>448</v>
      </c>
      <c r="D9" s="19" t="s">
        <v>236</v>
      </c>
      <c r="E9" s="19" t="s">
        <v>449</v>
      </c>
      <c r="F9" s="18" t="s">
        <v>450</v>
      </c>
      <c r="G9" s="21">
        <v>27293.250600000003</v>
      </c>
      <c r="H9" s="54">
        <v>43980</v>
      </c>
    </row>
    <row r="10" spans="1:8" s="20" customFormat="1" ht="25.5" x14ac:dyDescent="0.25">
      <c r="A10" s="19" t="s">
        <v>451</v>
      </c>
      <c r="B10" s="19" t="s">
        <v>32</v>
      </c>
      <c r="C10" s="19" t="s">
        <v>452</v>
      </c>
      <c r="D10" s="19" t="s">
        <v>453</v>
      </c>
      <c r="E10" s="19" t="s">
        <v>454</v>
      </c>
      <c r="F10" s="18" t="s">
        <v>455</v>
      </c>
      <c r="G10" s="78">
        <v>15547.039200000001</v>
      </c>
      <c r="H10" s="54">
        <v>43994</v>
      </c>
    </row>
    <row r="11" spans="1:8" s="20" customFormat="1" ht="38.25" x14ac:dyDescent="0.25">
      <c r="A11" s="19" t="s">
        <v>456</v>
      </c>
      <c r="B11" s="19" t="s">
        <v>63</v>
      </c>
      <c r="C11" s="19" t="s">
        <v>457</v>
      </c>
      <c r="D11" s="19" t="s">
        <v>458</v>
      </c>
      <c r="E11" s="19" t="s">
        <v>459</v>
      </c>
      <c r="F11" s="18" t="s">
        <v>460</v>
      </c>
      <c r="G11" s="21">
        <v>92401.669800000003</v>
      </c>
      <c r="H11" s="80">
        <v>43994</v>
      </c>
    </row>
    <row r="12" spans="1:8" s="20" customFormat="1" ht="38.25" x14ac:dyDescent="0.25">
      <c r="A12" s="73" t="s">
        <v>461</v>
      </c>
      <c r="B12" s="1" t="s">
        <v>63</v>
      </c>
      <c r="C12" s="1" t="s">
        <v>462</v>
      </c>
      <c r="D12" s="1" t="s">
        <v>462</v>
      </c>
      <c r="E12" s="65" t="s">
        <v>221</v>
      </c>
      <c r="F12" s="74" t="s">
        <v>463</v>
      </c>
      <c r="G12" s="41">
        <v>45199.083599999998</v>
      </c>
      <c r="H12" s="80">
        <v>43994</v>
      </c>
    </row>
    <row r="13" spans="1:8" s="13" customFormat="1" ht="25.5" x14ac:dyDescent="0.25">
      <c r="A13" s="75" t="s">
        <v>464</v>
      </c>
      <c r="B13" s="75" t="s">
        <v>32</v>
      </c>
      <c r="C13" s="75" t="s">
        <v>465</v>
      </c>
      <c r="D13" s="75" t="s">
        <v>466</v>
      </c>
      <c r="E13" s="75" t="s">
        <v>240</v>
      </c>
      <c r="F13" s="76" t="s">
        <v>467</v>
      </c>
      <c r="G13" s="77">
        <v>46846.8</v>
      </c>
      <c r="H13" s="80">
        <v>43997</v>
      </c>
    </row>
    <row r="14" spans="1:8" s="13" customFormat="1" ht="25.15" customHeight="1" x14ac:dyDescent="0.25">
      <c r="A14" s="75" t="s">
        <v>468</v>
      </c>
      <c r="B14" s="75" t="s">
        <v>32</v>
      </c>
      <c r="C14" s="75" t="s">
        <v>469</v>
      </c>
      <c r="D14" s="75" t="s">
        <v>470</v>
      </c>
      <c r="E14" s="75" t="s">
        <v>57</v>
      </c>
      <c r="F14" s="76" t="s">
        <v>471</v>
      </c>
      <c r="G14" s="77">
        <v>63577.8</v>
      </c>
      <c r="H14" s="80">
        <v>43997</v>
      </c>
    </row>
    <row r="15" spans="1:8" s="13" customFormat="1" ht="38.25" x14ac:dyDescent="0.25">
      <c r="A15" s="75" t="s">
        <v>472</v>
      </c>
      <c r="B15" s="75" t="s">
        <v>70</v>
      </c>
      <c r="C15" s="75" t="s">
        <v>163</v>
      </c>
      <c r="D15" s="75" t="s">
        <v>473</v>
      </c>
      <c r="E15" s="75" t="s">
        <v>474</v>
      </c>
      <c r="F15" s="76" t="s">
        <v>475</v>
      </c>
      <c r="G15" s="77">
        <v>90740.291400000002</v>
      </c>
      <c r="H15" s="80">
        <v>44004</v>
      </c>
    </row>
    <row r="16" spans="1:8" s="13" customFormat="1" ht="51" x14ac:dyDescent="0.25">
      <c r="A16" s="75" t="s">
        <v>476</v>
      </c>
      <c r="B16" s="75" t="s">
        <v>70</v>
      </c>
      <c r="C16" s="75" t="s">
        <v>163</v>
      </c>
      <c r="D16" s="75" t="s">
        <v>473</v>
      </c>
      <c r="E16" s="75" t="s">
        <v>474</v>
      </c>
      <c r="F16" s="76" t="s">
        <v>477</v>
      </c>
      <c r="G16" s="77">
        <v>60231.6</v>
      </c>
      <c r="H16" s="80">
        <v>44013</v>
      </c>
    </row>
    <row r="17" spans="1:8" s="13" customFormat="1" ht="38.25" x14ac:dyDescent="0.25">
      <c r="A17" s="75" t="s">
        <v>478</v>
      </c>
      <c r="B17" s="19" t="s">
        <v>10</v>
      </c>
      <c r="C17" s="75" t="s">
        <v>479</v>
      </c>
      <c r="D17" s="75" t="s">
        <v>236</v>
      </c>
      <c r="E17" s="75" t="s">
        <v>449</v>
      </c>
      <c r="F17" s="76" t="s">
        <v>480</v>
      </c>
      <c r="G17" s="77">
        <v>10089.367200000001</v>
      </c>
      <c r="H17" s="80">
        <v>44026</v>
      </c>
    </row>
    <row r="18" spans="1:8" s="13" customFormat="1" ht="76.5" x14ac:dyDescent="0.25">
      <c r="A18" s="75" t="s">
        <v>481</v>
      </c>
      <c r="B18" s="75" t="s">
        <v>70</v>
      </c>
      <c r="C18" s="75" t="s">
        <v>70</v>
      </c>
      <c r="D18" s="19" t="s">
        <v>482</v>
      </c>
      <c r="E18" s="75" t="s">
        <v>483</v>
      </c>
      <c r="F18" s="76" t="s">
        <v>484</v>
      </c>
      <c r="G18" s="77">
        <v>101842.46820000002</v>
      </c>
      <c r="H18" s="80">
        <v>44071</v>
      </c>
    </row>
    <row r="19" spans="1:8" s="13" customFormat="1" ht="38.25" x14ac:dyDescent="0.25">
      <c r="A19" s="75" t="s">
        <v>485</v>
      </c>
      <c r="B19" s="75" t="s">
        <v>70</v>
      </c>
      <c r="C19" s="75" t="s">
        <v>486</v>
      </c>
      <c r="D19" s="19" t="s">
        <v>487</v>
      </c>
      <c r="E19" s="75" t="s">
        <v>488</v>
      </c>
      <c r="F19" s="76" t="s">
        <v>489</v>
      </c>
      <c r="G19" s="24">
        <v>24620.706000000006</v>
      </c>
      <c r="H19" s="80">
        <v>44071</v>
      </c>
    </row>
    <row r="20" spans="1:8" s="13" customFormat="1" ht="46.9" customHeight="1" x14ac:dyDescent="0.25">
      <c r="A20" s="36" t="s">
        <v>490</v>
      </c>
      <c r="B20" s="75" t="s">
        <v>70</v>
      </c>
      <c r="C20" s="36" t="s">
        <v>163</v>
      </c>
      <c r="D20" s="36" t="s">
        <v>491</v>
      </c>
      <c r="E20" s="36" t="s">
        <v>492</v>
      </c>
      <c r="F20" s="4" t="s">
        <v>493</v>
      </c>
      <c r="G20" s="41">
        <v>98211.920400000003</v>
      </c>
      <c r="H20" s="80">
        <v>44089</v>
      </c>
    </row>
    <row r="21" spans="1:8" s="13" customFormat="1" ht="38.25" x14ac:dyDescent="0.25">
      <c r="A21" s="4" t="s">
        <v>494</v>
      </c>
      <c r="B21" s="4" t="s">
        <v>70</v>
      </c>
      <c r="C21" s="4" t="s">
        <v>495</v>
      </c>
      <c r="D21" s="4" t="s">
        <v>496</v>
      </c>
      <c r="E21" s="4" t="s">
        <v>497</v>
      </c>
      <c r="F21" s="4" t="s">
        <v>498</v>
      </c>
      <c r="G21" s="9">
        <v>40005.345600000001</v>
      </c>
      <c r="H21" s="80">
        <v>44089</v>
      </c>
    </row>
    <row r="22" spans="1:8" s="13" customFormat="1" ht="63.75" x14ac:dyDescent="0.25">
      <c r="A22" s="4" t="s">
        <v>499</v>
      </c>
      <c r="B22" s="4" t="s">
        <v>70</v>
      </c>
      <c r="C22" s="4" t="s">
        <v>495</v>
      </c>
      <c r="D22" s="4" t="s">
        <v>496</v>
      </c>
      <c r="E22" s="4" t="s">
        <v>497</v>
      </c>
      <c r="F22" s="4" t="s">
        <v>500</v>
      </c>
      <c r="G22" s="41">
        <v>16731</v>
      </c>
      <c r="H22" s="80">
        <v>44089</v>
      </c>
    </row>
    <row r="23" spans="1:8" s="9" customFormat="1" ht="51" x14ac:dyDescent="0.25">
      <c r="A23" s="65" t="s">
        <v>501</v>
      </c>
      <c r="B23" s="72" t="s">
        <v>32</v>
      </c>
      <c r="C23" s="65" t="s">
        <v>38</v>
      </c>
      <c r="D23" s="65" t="s">
        <v>502</v>
      </c>
      <c r="E23" s="65" t="s">
        <v>503</v>
      </c>
      <c r="F23" s="66" t="s">
        <v>504</v>
      </c>
      <c r="G23" s="24">
        <v>150287.8014</v>
      </c>
      <c r="H23" s="80">
        <v>44127</v>
      </c>
    </row>
    <row r="24" spans="1:8" s="2" customFormat="1" ht="38.25" x14ac:dyDescent="0.25">
      <c r="A24" s="65" t="s">
        <v>505</v>
      </c>
      <c r="B24" s="65" t="s">
        <v>63</v>
      </c>
      <c r="C24" s="65" t="s">
        <v>506</v>
      </c>
      <c r="D24" s="65" t="s">
        <v>507</v>
      </c>
      <c r="E24" s="65" t="s">
        <v>508</v>
      </c>
      <c r="F24" s="1" t="s">
        <v>509</v>
      </c>
      <c r="G24" s="24">
        <v>169236.32220000002</v>
      </c>
      <c r="H24" s="80">
        <v>44127</v>
      </c>
    </row>
    <row r="25" spans="1:8" s="13" customFormat="1" ht="38.25" x14ac:dyDescent="0.25">
      <c r="A25" s="75" t="s">
        <v>510</v>
      </c>
      <c r="B25" s="19" t="s">
        <v>10</v>
      </c>
      <c r="C25" s="75" t="s">
        <v>408</v>
      </c>
      <c r="D25" s="75" t="s">
        <v>511</v>
      </c>
      <c r="E25" s="75" t="s">
        <v>512</v>
      </c>
      <c r="F25" s="76" t="s">
        <v>513</v>
      </c>
      <c r="G25" s="77">
        <v>56346.840000000004</v>
      </c>
      <c r="H25" s="80">
        <v>44127</v>
      </c>
    </row>
    <row r="26" spans="1:8" s="13" customFormat="1" ht="40.9" customHeight="1" x14ac:dyDescent="0.25">
      <c r="A26" s="65" t="s">
        <v>514</v>
      </c>
      <c r="B26" s="72" t="s">
        <v>32</v>
      </c>
      <c r="C26" s="65" t="s">
        <v>38</v>
      </c>
      <c r="D26" s="72" t="s">
        <v>515</v>
      </c>
      <c r="E26" s="65" t="s">
        <v>503</v>
      </c>
      <c r="F26" s="76" t="s">
        <v>516</v>
      </c>
      <c r="G26" s="77">
        <v>32432.400000000001</v>
      </c>
      <c r="H26" s="80">
        <v>44174</v>
      </c>
    </row>
    <row r="27" spans="1:8" s="13" customFormat="1" ht="40.9" customHeight="1" x14ac:dyDescent="0.25">
      <c r="A27" s="65" t="s">
        <v>517</v>
      </c>
      <c r="B27" s="72" t="s">
        <v>43</v>
      </c>
      <c r="C27" s="65" t="s">
        <v>245</v>
      </c>
      <c r="D27" s="72" t="s">
        <v>246</v>
      </c>
      <c r="E27" s="65" t="s">
        <v>518</v>
      </c>
      <c r="F27" s="76" t="s">
        <v>519</v>
      </c>
      <c r="G27" s="77">
        <v>14812.57</v>
      </c>
      <c r="H27" s="80">
        <v>44183</v>
      </c>
    </row>
    <row r="28" spans="1:8" s="13" customFormat="1" ht="40.9" customHeight="1" x14ac:dyDescent="0.25">
      <c r="A28" s="65" t="s">
        <v>520</v>
      </c>
      <c r="B28" s="72" t="s">
        <v>32</v>
      </c>
      <c r="C28" s="65" t="s">
        <v>57</v>
      </c>
      <c r="D28" s="72" t="s">
        <v>469</v>
      </c>
      <c r="E28" s="65" t="s">
        <v>470</v>
      </c>
      <c r="F28" s="76" t="s">
        <v>521</v>
      </c>
      <c r="G28" s="77">
        <v>341542.40000000002</v>
      </c>
      <c r="H28" s="80">
        <v>44183</v>
      </c>
    </row>
    <row r="29" spans="1:8" s="13" customFormat="1" ht="40.9" customHeight="1" x14ac:dyDescent="0.25">
      <c r="A29" s="65" t="s">
        <v>522</v>
      </c>
      <c r="B29" s="72" t="s">
        <v>32</v>
      </c>
      <c r="C29" s="65" t="s">
        <v>38</v>
      </c>
      <c r="D29" s="72" t="s">
        <v>523</v>
      </c>
      <c r="E29" s="65" t="s">
        <v>524</v>
      </c>
      <c r="F29" s="76" t="s">
        <v>525</v>
      </c>
      <c r="G29" s="77">
        <v>33303.599999999999</v>
      </c>
      <c r="H29" s="80">
        <v>44186</v>
      </c>
    </row>
    <row r="30" spans="1:8" s="13" customFormat="1" ht="15.75" x14ac:dyDescent="0.25">
      <c r="A30" s="2"/>
      <c r="B30" s="2"/>
      <c r="C30" s="2"/>
      <c r="D30" s="2"/>
      <c r="E30" s="2"/>
      <c r="F30" s="104" t="s">
        <v>296</v>
      </c>
      <c r="G30" s="89">
        <f>SUM(G4:G29)</f>
        <v>1872154.6224000002</v>
      </c>
    </row>
    <row r="31" spans="1:8" s="13" customFormat="1" ht="12.75" x14ac:dyDescent="0.25">
      <c r="A31" s="2"/>
      <c r="B31" s="2"/>
      <c r="E31" s="2"/>
    </row>
    <row r="32" spans="1:8" s="13" customFormat="1" ht="12.75" x14ac:dyDescent="0.2">
      <c r="A32" s="2"/>
      <c r="B32" s="166" t="s">
        <v>297</v>
      </c>
      <c r="C32" s="167"/>
      <c r="D32" s="2"/>
      <c r="E32" s="2"/>
      <c r="F32" s="2"/>
      <c r="G32" s="9"/>
      <c r="H32" s="25"/>
    </row>
    <row r="33" spans="2:8" s="2" customFormat="1" ht="12.75" x14ac:dyDescent="0.2">
      <c r="B33" s="68" t="s">
        <v>70</v>
      </c>
      <c r="C33" s="69">
        <f>SUM(G22,G21,G20,G19,G18,G16,G15,G6,G4)</f>
        <v>555075.49679999996</v>
      </c>
      <c r="D33" s="94"/>
      <c r="G33" s="9"/>
      <c r="H33" s="25"/>
    </row>
    <row r="34" spans="2:8" s="2" customFormat="1" ht="12.75" x14ac:dyDescent="0.2">
      <c r="B34" s="68" t="s">
        <v>43</v>
      </c>
      <c r="C34" s="69">
        <f>SUM(G27)</f>
        <v>14812.57</v>
      </c>
      <c r="D34" s="94"/>
      <c r="G34" s="9"/>
      <c r="H34" s="25"/>
    </row>
    <row r="35" spans="2:8" s="2" customFormat="1" ht="12.75" x14ac:dyDescent="0.2">
      <c r="B35" s="68" t="s">
        <v>10</v>
      </c>
      <c r="C35" s="69">
        <f>SUM(G25,G17,G9,G8,G7)</f>
        <v>261461.03940000001</v>
      </c>
      <c r="D35" s="94"/>
      <c r="G35" s="9"/>
      <c r="H35" s="25"/>
    </row>
    <row r="36" spans="2:8" s="2" customFormat="1" ht="12.75" x14ac:dyDescent="0.2">
      <c r="B36" s="68" t="s">
        <v>63</v>
      </c>
      <c r="C36" s="69">
        <f>SUM(G24,G12,G11)</f>
        <v>306837.07559999998</v>
      </c>
      <c r="D36" s="94"/>
      <c r="G36" s="9"/>
      <c r="H36" s="25"/>
    </row>
    <row r="37" spans="2:8" s="2" customFormat="1" ht="12.75" x14ac:dyDescent="0.2">
      <c r="B37" s="68" t="s">
        <v>32</v>
      </c>
      <c r="C37" s="69">
        <f>SUM(G29,G28,G26,G23,G14,G13,G10,G5)</f>
        <v>733968.44060000009</v>
      </c>
      <c r="D37" s="94"/>
      <c r="G37" s="9"/>
      <c r="H37" s="25"/>
    </row>
    <row r="38" spans="2:8" s="2" customFormat="1" ht="12.75" x14ac:dyDescent="0.2">
      <c r="B38" s="96" t="s">
        <v>419</v>
      </c>
      <c r="C38" s="95">
        <f>SUM(C33:C37)</f>
        <v>1872154.6224</v>
      </c>
      <c r="D38" s="94"/>
      <c r="G38" s="9"/>
      <c r="H38" s="25"/>
    </row>
    <row r="39" spans="2:8" s="2" customFormat="1" ht="12.75" x14ac:dyDescent="0.25">
      <c r="G39" s="9"/>
      <c r="H39" s="25"/>
    </row>
    <row r="40" spans="2:8" s="2" customFormat="1" ht="12.75" x14ac:dyDescent="0.25">
      <c r="B40" s="65" t="s">
        <v>50</v>
      </c>
      <c r="C40" s="123">
        <v>0</v>
      </c>
      <c r="G40" s="9"/>
      <c r="H40" s="25"/>
    </row>
    <row r="41" spans="2:8" s="2" customFormat="1" ht="12.75" x14ac:dyDescent="0.25">
      <c r="B41" s="65" t="s">
        <v>299</v>
      </c>
      <c r="C41" s="97">
        <f>SUM(C40,C38)</f>
        <v>1872154.6224</v>
      </c>
      <c r="G41" s="9"/>
      <c r="H41" s="25"/>
    </row>
  </sheetData>
  <autoFilter ref="A3:H3" xr:uid="{72DEC69D-0274-4136-89C9-878C183968B1}"/>
  <mergeCells count="3">
    <mergeCell ref="A1:H1"/>
    <mergeCell ref="A2:H2"/>
    <mergeCell ref="B32:C32"/>
  </mergeCells>
  <pageMargins left="0.31496062992125984" right="0.31496062992125984" top="0.35433070866141736" bottom="0.35433070866141736"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7D14-3EA4-4AA5-A6C4-2DA2B58752EE}">
  <sheetPr>
    <pageSetUpPr fitToPage="1"/>
  </sheetPr>
  <dimension ref="A1:I30"/>
  <sheetViews>
    <sheetView zoomScaleNormal="100" workbookViewId="0">
      <pane xSplit="1" ySplit="1" topLeftCell="B2" activePane="bottomRight" state="frozen"/>
      <selection pane="topRight" activeCell="B1" sqref="B1"/>
      <selection pane="bottomLeft" activeCell="A2" sqref="A2"/>
      <selection pane="bottomRight" activeCell="A3" sqref="A3"/>
    </sheetView>
  </sheetViews>
  <sheetFormatPr defaultColWidth="8.85546875" defaultRowHeight="15" x14ac:dyDescent="0.25"/>
  <cols>
    <col min="1" max="1" width="14.28515625" style="5" customWidth="1"/>
    <col min="2" max="2" width="16.42578125" style="7" customWidth="1"/>
    <col min="3" max="3" width="13.42578125" style="5" customWidth="1"/>
    <col min="4" max="5" width="23.140625" style="5" customWidth="1"/>
    <col min="6" max="6" width="47.7109375" style="5" customWidth="1"/>
    <col min="7" max="7" width="16.5703125" style="10" customWidth="1"/>
    <col min="8" max="8" width="13.42578125" style="11" customWidth="1"/>
    <col min="9" max="9" width="11.5703125" style="5" customWidth="1"/>
    <col min="10" max="10" width="11.28515625" style="5" bestFit="1" customWidth="1"/>
    <col min="11" max="11" width="9.28515625" style="5" bestFit="1" customWidth="1"/>
    <col min="12" max="16384" width="8.85546875" style="5"/>
  </cols>
  <sheetData>
    <row r="1" spans="1:9" ht="23.45" customHeight="1" x14ac:dyDescent="0.25">
      <c r="A1" s="168" t="s">
        <v>526</v>
      </c>
      <c r="B1" s="169"/>
      <c r="C1" s="169"/>
      <c r="D1" s="169"/>
      <c r="E1" s="169"/>
      <c r="F1" s="169"/>
      <c r="G1" s="169"/>
      <c r="H1" s="170"/>
    </row>
    <row r="2" spans="1:9" ht="89.45" customHeight="1" x14ac:dyDescent="0.25">
      <c r="A2" s="173" t="s">
        <v>527</v>
      </c>
      <c r="B2" s="173"/>
      <c r="C2" s="173"/>
      <c r="D2" s="173"/>
      <c r="E2" s="173"/>
      <c r="F2" s="173"/>
      <c r="G2" s="173"/>
      <c r="H2" s="173"/>
    </row>
    <row r="3" spans="1:9" s="6" customFormat="1" ht="45.6" customHeight="1" x14ac:dyDescent="0.25">
      <c r="A3" s="131" t="s">
        <v>0</v>
      </c>
      <c r="B3" s="131" t="s">
        <v>1</v>
      </c>
      <c r="C3" s="131" t="s">
        <v>302</v>
      </c>
      <c r="D3" s="131" t="s">
        <v>3</v>
      </c>
      <c r="E3" s="131" t="s">
        <v>4</v>
      </c>
      <c r="F3" s="131" t="s">
        <v>5</v>
      </c>
      <c r="G3" s="132" t="s">
        <v>528</v>
      </c>
      <c r="H3" s="131" t="s">
        <v>7</v>
      </c>
    </row>
    <row r="4" spans="1:9" s="20" customFormat="1" ht="12.75" x14ac:dyDescent="0.25">
      <c r="A4" s="19"/>
      <c r="B4" s="19"/>
      <c r="C4" s="19"/>
      <c r="D4" s="19"/>
      <c r="E4" s="19"/>
      <c r="F4" s="18"/>
      <c r="G4" s="21"/>
      <c r="H4" s="17"/>
    </row>
    <row r="5" spans="1:9" s="20" customFormat="1" ht="12.75" x14ac:dyDescent="0.25">
      <c r="A5" s="19"/>
      <c r="B5" s="19"/>
      <c r="C5" s="19"/>
      <c r="D5" s="19"/>
      <c r="E5" s="19"/>
      <c r="F5" s="18"/>
      <c r="G5" s="21"/>
      <c r="H5" s="17"/>
    </row>
    <row r="6" spans="1:9" s="13" customFormat="1" ht="15.75" x14ac:dyDescent="0.25">
      <c r="A6" s="5"/>
      <c r="B6" s="7"/>
      <c r="C6" s="2"/>
      <c r="D6" s="2"/>
      <c r="E6" s="2"/>
      <c r="F6" s="85" t="s">
        <v>296</v>
      </c>
      <c r="G6" s="16">
        <f>SUM(G4:G5)</f>
        <v>0</v>
      </c>
      <c r="H6" s="3"/>
    </row>
    <row r="7" spans="1:9" s="8" customFormat="1" x14ac:dyDescent="0.25">
      <c r="A7" s="5"/>
      <c r="B7" s="7"/>
      <c r="C7" s="7"/>
      <c r="D7" s="7"/>
      <c r="E7" s="7"/>
      <c r="F7" s="7"/>
      <c r="G7" s="10"/>
      <c r="H7" s="11"/>
    </row>
    <row r="8" spans="1:9" s="8" customFormat="1" x14ac:dyDescent="0.2">
      <c r="A8" s="5"/>
      <c r="B8" s="166" t="s">
        <v>297</v>
      </c>
      <c r="C8" s="167"/>
      <c r="D8" s="7"/>
      <c r="E8" s="7"/>
    </row>
    <row r="9" spans="1:9" s="79" customFormat="1" ht="12.75" x14ac:dyDescent="0.2">
      <c r="A9" s="81"/>
      <c r="B9" s="68" t="s">
        <v>70</v>
      </c>
      <c r="C9" s="69">
        <v>0</v>
      </c>
      <c r="D9" s="81"/>
      <c r="E9" s="81"/>
      <c r="F9" s="82"/>
      <c r="G9" s="82"/>
      <c r="H9" s="83"/>
      <c r="I9" s="84"/>
    </row>
    <row r="10" spans="1:9" s="79" customFormat="1" ht="12.75" x14ac:dyDescent="0.2">
      <c r="A10" s="82"/>
      <c r="B10" s="68" t="s">
        <v>43</v>
      </c>
      <c r="C10" s="69">
        <v>0</v>
      </c>
      <c r="D10" s="82"/>
      <c r="E10" s="82"/>
      <c r="F10" s="82"/>
      <c r="G10" s="83"/>
      <c r="H10" s="84"/>
      <c r="I10" s="81"/>
    </row>
    <row r="11" spans="1:9" s="79" customFormat="1" ht="12.75" x14ac:dyDescent="0.2">
      <c r="A11" s="82"/>
      <c r="B11" s="68" t="s">
        <v>10</v>
      </c>
      <c r="C11" s="69">
        <v>0</v>
      </c>
      <c r="D11" s="82"/>
      <c r="E11" s="82"/>
      <c r="F11" s="82"/>
      <c r="G11" s="83"/>
      <c r="H11" s="84"/>
      <c r="I11" s="81"/>
    </row>
    <row r="12" spans="1:9" s="79" customFormat="1" ht="12.75" x14ac:dyDescent="0.2">
      <c r="A12" s="82"/>
      <c r="B12" s="68" t="s">
        <v>63</v>
      </c>
      <c r="C12" s="69">
        <v>0</v>
      </c>
      <c r="D12" s="82"/>
      <c r="E12" s="82"/>
      <c r="F12" s="82"/>
      <c r="G12" s="83"/>
      <c r="H12" s="84"/>
      <c r="I12" s="81"/>
    </row>
    <row r="13" spans="1:9" s="79" customFormat="1" ht="12.75" x14ac:dyDescent="0.2">
      <c r="A13" s="82"/>
      <c r="B13" s="68" t="s">
        <v>32</v>
      </c>
      <c r="C13" s="69">
        <v>0</v>
      </c>
      <c r="D13" s="82"/>
      <c r="E13" s="82"/>
      <c r="F13" s="82"/>
      <c r="G13" s="83"/>
      <c r="H13" s="84"/>
      <c r="I13" s="81"/>
    </row>
    <row r="14" spans="1:9" s="8" customFormat="1" x14ac:dyDescent="0.2">
      <c r="A14" s="5"/>
      <c r="B14" s="96" t="s">
        <v>419</v>
      </c>
      <c r="C14" s="95">
        <f>SUM(C9:C13)</f>
        <v>0</v>
      </c>
      <c r="D14" s="7"/>
      <c r="E14" s="7"/>
      <c r="F14" s="7"/>
      <c r="G14" s="10"/>
      <c r="H14" s="11"/>
    </row>
    <row r="15" spans="1:9" s="8" customFormat="1" x14ac:dyDescent="0.25">
      <c r="A15" s="5"/>
      <c r="B15" s="7"/>
      <c r="C15" s="7"/>
      <c r="D15" s="7"/>
      <c r="E15" s="7"/>
      <c r="F15" s="7"/>
      <c r="G15" s="10"/>
      <c r="H15" s="11"/>
    </row>
    <row r="16" spans="1:9" s="8" customFormat="1" x14ac:dyDescent="0.25">
      <c r="A16" s="5"/>
      <c r="B16" s="65" t="s">
        <v>50</v>
      </c>
      <c r="C16" s="24">
        <v>0</v>
      </c>
      <c r="D16" s="7"/>
      <c r="E16" s="7"/>
      <c r="F16" s="7"/>
      <c r="G16" s="10"/>
      <c r="H16" s="11"/>
    </row>
    <row r="17" spans="1:8" s="8" customFormat="1" x14ac:dyDescent="0.2">
      <c r="A17" s="5"/>
      <c r="B17" s="96" t="s">
        <v>299</v>
      </c>
      <c r="C17" s="95">
        <f>SUM(C16,C14)</f>
        <v>0</v>
      </c>
      <c r="D17" s="7"/>
      <c r="E17" s="7"/>
      <c r="F17" s="7"/>
      <c r="G17" s="10"/>
      <c r="H17" s="11"/>
    </row>
    <row r="18" spans="1:8" s="8" customFormat="1" x14ac:dyDescent="0.25">
      <c r="A18" s="5"/>
      <c r="B18" s="7"/>
      <c r="C18" s="7"/>
      <c r="D18" s="7"/>
      <c r="E18" s="7"/>
      <c r="F18" s="7"/>
      <c r="G18" s="10"/>
      <c r="H18" s="11"/>
    </row>
    <row r="19" spans="1:8" s="8" customFormat="1" x14ac:dyDescent="0.25">
      <c r="A19" s="5"/>
      <c r="B19" s="7"/>
      <c r="C19" s="7"/>
      <c r="D19" s="7"/>
      <c r="E19" s="7"/>
      <c r="F19" s="7"/>
      <c r="G19" s="10"/>
      <c r="H19" s="11"/>
    </row>
    <row r="20" spans="1:8" s="8" customFormat="1" x14ac:dyDescent="0.25">
      <c r="A20" s="5"/>
      <c r="B20" s="7"/>
      <c r="C20" s="7"/>
      <c r="D20" s="7"/>
      <c r="E20" s="7"/>
      <c r="F20" s="7"/>
      <c r="G20" s="10"/>
      <c r="H20" s="11"/>
    </row>
    <row r="21" spans="1:8" s="8" customFormat="1" x14ac:dyDescent="0.25">
      <c r="A21" s="5"/>
      <c r="B21" s="7"/>
      <c r="C21" s="7"/>
      <c r="D21" s="7"/>
      <c r="E21" s="7"/>
      <c r="F21" s="7"/>
      <c r="G21" s="10"/>
      <c r="H21" s="11"/>
    </row>
    <row r="22" spans="1:8" s="8" customFormat="1" x14ac:dyDescent="0.25">
      <c r="A22" s="5"/>
      <c r="B22" s="7"/>
      <c r="C22" s="7"/>
      <c r="D22" s="7"/>
      <c r="E22" s="7"/>
      <c r="F22" s="7"/>
      <c r="G22" s="10"/>
      <c r="H22" s="11"/>
    </row>
    <row r="23" spans="1:8" s="8" customFormat="1" x14ac:dyDescent="0.25">
      <c r="A23" s="5"/>
      <c r="B23" s="7"/>
      <c r="C23" s="7"/>
      <c r="D23" s="7"/>
      <c r="E23" s="7"/>
      <c r="F23" s="7"/>
      <c r="G23" s="10"/>
      <c r="H23" s="11"/>
    </row>
    <row r="24" spans="1:8" s="8" customFormat="1" x14ac:dyDescent="0.25">
      <c r="A24" s="5"/>
      <c r="B24" s="7"/>
      <c r="C24" s="7"/>
      <c r="D24" s="7"/>
      <c r="E24" s="7"/>
      <c r="F24" s="7"/>
      <c r="G24" s="10"/>
      <c r="H24" s="11"/>
    </row>
    <row r="25" spans="1:8" s="8" customFormat="1" x14ac:dyDescent="0.25">
      <c r="A25" s="5"/>
      <c r="B25" s="7"/>
      <c r="C25" s="7"/>
      <c r="D25" s="7"/>
      <c r="E25" s="7"/>
      <c r="F25" s="7"/>
      <c r="G25" s="10"/>
      <c r="H25" s="11"/>
    </row>
    <row r="26" spans="1:8" s="8" customFormat="1" x14ac:dyDescent="0.25">
      <c r="A26" s="5"/>
      <c r="B26" s="7"/>
      <c r="C26" s="7"/>
      <c r="D26" s="7"/>
      <c r="E26" s="7"/>
      <c r="F26" s="7"/>
      <c r="G26" s="10"/>
      <c r="H26" s="11"/>
    </row>
    <row r="27" spans="1:8" s="8" customFormat="1" x14ac:dyDescent="0.25">
      <c r="A27" s="5"/>
      <c r="B27" s="7"/>
      <c r="C27" s="7"/>
      <c r="D27" s="7"/>
      <c r="E27" s="7"/>
      <c r="F27" s="7"/>
      <c r="G27" s="10"/>
      <c r="H27" s="11"/>
    </row>
    <row r="28" spans="1:8" x14ac:dyDescent="0.25">
      <c r="C28" s="7"/>
      <c r="D28" s="7"/>
      <c r="E28" s="7"/>
      <c r="F28" s="7"/>
    </row>
    <row r="29" spans="1:8" x14ac:dyDescent="0.25">
      <c r="C29" s="7"/>
      <c r="D29" s="7"/>
      <c r="E29" s="7"/>
      <c r="F29" s="7"/>
    </row>
    <row r="30" spans="1:8" x14ac:dyDescent="0.25">
      <c r="C30" s="7"/>
      <c r="D30" s="7"/>
      <c r="E30" s="7"/>
      <c r="F30" s="7"/>
    </row>
  </sheetData>
  <mergeCells count="3">
    <mergeCell ref="A1:H1"/>
    <mergeCell ref="A2:H2"/>
    <mergeCell ref="B8:C8"/>
  </mergeCells>
  <pageMargins left="0.31496062992125984" right="0.31496062992125984" top="0.35433070866141736" bottom="0.35433070866141736" header="0.31496062992125984" footer="0.31496062992125984"/>
  <pageSetup paperSize="9" scale="1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FE39-AB4C-4182-B632-59A92CE572A3}">
  <dimension ref="A1:I100"/>
  <sheetViews>
    <sheetView workbookViewId="0">
      <selection activeCell="H30" sqref="H30"/>
    </sheetView>
  </sheetViews>
  <sheetFormatPr defaultRowHeight="15" x14ac:dyDescent="0.25"/>
  <cols>
    <col min="1" max="1" width="7.28515625" bestFit="1" customWidth="1"/>
    <col min="2" max="2" width="5.140625" bestFit="1" customWidth="1"/>
    <col min="3" max="3" width="58.42578125" bestFit="1" customWidth="1"/>
    <col min="4" max="4" width="19.28515625" bestFit="1" customWidth="1"/>
    <col min="5" max="7" width="13.7109375" style="143" bestFit="1" customWidth="1"/>
    <col min="8" max="8" width="21.7109375" style="143" bestFit="1" customWidth="1"/>
    <col min="9" max="9" width="13.7109375" style="143" bestFit="1" customWidth="1"/>
    <col min="10" max="10" width="13.7109375" bestFit="1" customWidth="1"/>
    <col min="11" max="11" width="14.5703125" bestFit="1" customWidth="1"/>
    <col min="12" max="12" width="21.7109375" bestFit="1" customWidth="1"/>
    <col min="13" max="17" width="13.7109375" bestFit="1" customWidth="1"/>
  </cols>
  <sheetData>
    <row r="1" spans="1:9" s="5" customFormat="1" ht="23.45" customHeight="1" x14ac:dyDescent="0.25">
      <c r="A1" s="168" t="s">
        <v>529</v>
      </c>
      <c r="B1" s="169"/>
      <c r="C1" s="169"/>
      <c r="D1" s="169"/>
      <c r="E1" s="169"/>
      <c r="F1" s="169"/>
      <c r="G1" s="169"/>
      <c r="H1" s="170"/>
    </row>
    <row r="2" spans="1:9" s="5" customFormat="1" ht="52.9" customHeight="1" x14ac:dyDescent="0.25">
      <c r="A2" s="173" t="s">
        <v>530</v>
      </c>
      <c r="B2" s="173"/>
      <c r="C2" s="173"/>
      <c r="D2" s="173"/>
      <c r="E2" s="173"/>
      <c r="F2" s="173"/>
      <c r="G2" s="173"/>
      <c r="H2" s="173"/>
    </row>
    <row r="3" spans="1:9" x14ac:dyDescent="0.25">
      <c r="A3" s="126" t="s">
        <v>531</v>
      </c>
      <c r="B3" s="126" t="s">
        <v>532</v>
      </c>
      <c r="C3" s="126" t="s">
        <v>4</v>
      </c>
      <c r="D3" s="126" t="s">
        <v>1</v>
      </c>
      <c r="E3" s="126" t="s">
        <v>302</v>
      </c>
      <c r="F3" s="128">
        <v>2020</v>
      </c>
      <c r="G3"/>
      <c r="H3" s="126" t="s">
        <v>533</v>
      </c>
      <c r="I3" s="128">
        <v>2020</v>
      </c>
    </row>
    <row r="4" spans="1:9" x14ac:dyDescent="0.25">
      <c r="A4" s="134" t="s">
        <v>534</v>
      </c>
      <c r="B4" s="134" t="s">
        <v>535</v>
      </c>
      <c r="C4" s="134" t="s">
        <v>536</v>
      </c>
      <c r="D4" s="134" t="s">
        <v>70</v>
      </c>
      <c r="E4" s="134" t="s">
        <v>70</v>
      </c>
      <c r="F4" s="135">
        <v>6497108.4199999999</v>
      </c>
      <c r="G4"/>
      <c r="H4" s="134" t="s">
        <v>535</v>
      </c>
      <c r="I4" s="136">
        <v>73595465.13000001</v>
      </c>
    </row>
    <row r="5" spans="1:9" x14ac:dyDescent="0.25">
      <c r="A5" s="134" t="s">
        <v>537</v>
      </c>
      <c r="B5" s="134" t="s">
        <v>535</v>
      </c>
      <c r="C5" s="134" t="s">
        <v>538</v>
      </c>
      <c r="D5" s="134" t="s">
        <v>10</v>
      </c>
      <c r="E5" s="134" t="s">
        <v>539</v>
      </c>
      <c r="F5" s="135">
        <v>1417194.73</v>
      </c>
      <c r="G5"/>
      <c r="H5" s="134" t="s">
        <v>540</v>
      </c>
      <c r="I5" s="136">
        <v>20673353.700000003</v>
      </c>
    </row>
    <row r="6" spans="1:9" x14ac:dyDescent="0.25">
      <c r="A6" s="134" t="s">
        <v>541</v>
      </c>
      <c r="B6" s="134" t="s">
        <v>535</v>
      </c>
      <c r="C6" s="134" t="s">
        <v>542</v>
      </c>
      <c r="D6" s="134" t="s">
        <v>10</v>
      </c>
      <c r="E6" s="134" t="s">
        <v>543</v>
      </c>
      <c r="F6" s="135">
        <v>1350638.84</v>
      </c>
      <c r="G6"/>
      <c r="H6" s="134" t="s">
        <v>544</v>
      </c>
      <c r="I6" s="136">
        <v>2562917.0400000005</v>
      </c>
    </row>
    <row r="7" spans="1:9" x14ac:dyDescent="0.25">
      <c r="A7" s="134" t="s">
        <v>545</v>
      </c>
      <c r="B7" s="134" t="s">
        <v>535</v>
      </c>
      <c r="C7" s="134" t="s">
        <v>546</v>
      </c>
      <c r="D7" s="134" t="s">
        <v>70</v>
      </c>
      <c r="E7" s="134" t="s">
        <v>547</v>
      </c>
      <c r="F7" s="135">
        <v>1683523.13</v>
      </c>
      <c r="G7"/>
      <c r="H7" s="134" t="s">
        <v>548</v>
      </c>
      <c r="I7" s="136">
        <v>23644282.910000004</v>
      </c>
    </row>
    <row r="8" spans="1:9" x14ac:dyDescent="0.25">
      <c r="A8" s="134" t="s">
        <v>549</v>
      </c>
      <c r="B8" s="134" t="s">
        <v>535</v>
      </c>
      <c r="C8" s="134" t="s">
        <v>550</v>
      </c>
      <c r="D8" s="134" t="s">
        <v>10</v>
      </c>
      <c r="E8" s="134" t="s">
        <v>551</v>
      </c>
      <c r="F8" s="135">
        <v>1078917.46</v>
      </c>
      <c r="G8"/>
      <c r="H8" s="137" t="s">
        <v>299</v>
      </c>
      <c r="I8" s="138">
        <v>120476018.78000003</v>
      </c>
    </row>
    <row r="9" spans="1:9" x14ac:dyDescent="0.25">
      <c r="A9" s="134" t="s">
        <v>552</v>
      </c>
      <c r="B9" s="134" t="s">
        <v>553</v>
      </c>
      <c r="C9" s="134" t="s">
        <v>554</v>
      </c>
      <c r="D9" s="134" t="s">
        <v>70</v>
      </c>
      <c r="E9" s="134" t="s">
        <v>555</v>
      </c>
      <c r="F9" s="135">
        <v>178018.42</v>
      </c>
      <c r="G9"/>
      <c r="H9"/>
      <c r="I9"/>
    </row>
    <row r="10" spans="1:9" x14ac:dyDescent="0.25">
      <c r="A10" s="134" t="s">
        <v>556</v>
      </c>
      <c r="B10" s="134" t="s">
        <v>535</v>
      </c>
      <c r="C10" s="134" t="s">
        <v>557</v>
      </c>
      <c r="D10" s="134" t="s">
        <v>32</v>
      </c>
      <c r="E10" s="134" t="s">
        <v>558</v>
      </c>
      <c r="F10" s="135">
        <v>4232971.24</v>
      </c>
      <c r="G10"/>
      <c r="H10" s="126" t="s">
        <v>297</v>
      </c>
      <c r="I10" s="128">
        <v>2020</v>
      </c>
    </row>
    <row r="11" spans="1:9" x14ac:dyDescent="0.25">
      <c r="A11" s="134" t="s">
        <v>559</v>
      </c>
      <c r="B11" s="134" t="s">
        <v>535</v>
      </c>
      <c r="C11" s="134" t="s">
        <v>560</v>
      </c>
      <c r="D11" s="134" t="s">
        <v>32</v>
      </c>
      <c r="E11" s="134" t="s">
        <v>561</v>
      </c>
      <c r="F11" s="135">
        <v>2111644.81</v>
      </c>
      <c r="G11"/>
      <c r="H11" s="134" t="s">
        <v>70</v>
      </c>
      <c r="I11" s="136">
        <f>F4+F7+F9+F12+F14+F15+F16+F17+F32+F36+F37+F39+F50+F56+F57+F59+F60+F70+F76+F77+F89+F99</f>
        <v>34216265.269999996</v>
      </c>
    </row>
    <row r="12" spans="1:9" x14ac:dyDescent="0.25">
      <c r="A12" s="134" t="s">
        <v>562</v>
      </c>
      <c r="B12" s="134" t="s">
        <v>535</v>
      </c>
      <c r="C12" s="134" t="s">
        <v>563</v>
      </c>
      <c r="D12" s="134" t="s">
        <v>70</v>
      </c>
      <c r="E12" s="134" t="s">
        <v>564</v>
      </c>
      <c r="F12" s="135">
        <v>1255613.43</v>
      </c>
      <c r="G12"/>
      <c r="H12" s="134" t="s">
        <v>43</v>
      </c>
      <c r="I12" s="136">
        <f>F21+F33+F41+F63+F64+F65+F66+F67+F82+F95+F96</f>
        <v>14143180.799999999</v>
      </c>
    </row>
    <row r="13" spans="1:9" x14ac:dyDescent="0.25">
      <c r="A13" s="134" t="s">
        <v>565</v>
      </c>
      <c r="B13" s="134" t="s">
        <v>553</v>
      </c>
      <c r="C13" s="134" t="s">
        <v>566</v>
      </c>
      <c r="D13" s="134" t="s">
        <v>10</v>
      </c>
      <c r="E13" s="134" t="s">
        <v>567</v>
      </c>
      <c r="F13" s="135">
        <v>279050.8</v>
      </c>
      <c r="G13"/>
      <c r="H13" s="134" t="s">
        <v>10</v>
      </c>
      <c r="I13" s="136">
        <f>F5+F6+F8+F13+F24+F25+F28+F29+F31+F34+F35+F51+F52+F53+F62+F68+F72+F73+F74+F83+F84+F85+F91+F94+F97</f>
        <v>29208918.689999998</v>
      </c>
    </row>
    <row r="14" spans="1:9" x14ac:dyDescent="0.25">
      <c r="A14" s="134" t="s">
        <v>568</v>
      </c>
      <c r="B14" s="134" t="s">
        <v>535</v>
      </c>
      <c r="C14" s="134" t="s">
        <v>569</v>
      </c>
      <c r="D14" s="134" t="s">
        <v>70</v>
      </c>
      <c r="E14" s="134" t="s">
        <v>570</v>
      </c>
      <c r="F14" s="135">
        <v>1659320.99</v>
      </c>
      <c r="G14"/>
      <c r="H14" s="134" t="s">
        <v>63</v>
      </c>
      <c r="I14" s="136">
        <f>F18+F19+F20+F30+F40+F47+F58+F61+F75+F78+F79+F80+F81+F90</f>
        <v>18020291.870000005</v>
      </c>
    </row>
    <row r="15" spans="1:9" x14ac:dyDescent="0.25">
      <c r="A15" s="134" t="s">
        <v>571</v>
      </c>
      <c r="B15" s="134" t="s">
        <v>535</v>
      </c>
      <c r="C15" s="134" t="s">
        <v>572</v>
      </c>
      <c r="D15" s="134" t="s">
        <v>70</v>
      </c>
      <c r="E15" s="134" t="s">
        <v>573</v>
      </c>
      <c r="F15" s="135">
        <v>3146491.3200000003</v>
      </c>
      <c r="G15"/>
      <c r="H15" s="134" t="s">
        <v>32</v>
      </c>
      <c r="I15" s="136">
        <f>F10+F11+F22+F23+F26+F38+F42+F43+F44+F45+F46+F48+F49+F54+F55+F69+F71+F86+F87+F88+F92+F93</f>
        <v>21504991.219999995</v>
      </c>
    </row>
    <row r="16" spans="1:9" x14ac:dyDescent="0.25">
      <c r="A16" s="134" t="s">
        <v>574</v>
      </c>
      <c r="B16" s="134" t="s">
        <v>535</v>
      </c>
      <c r="C16" s="134" t="s">
        <v>569</v>
      </c>
      <c r="D16" s="134" t="s">
        <v>70</v>
      </c>
      <c r="E16" s="134" t="s">
        <v>575</v>
      </c>
      <c r="F16" s="135">
        <v>926159.29</v>
      </c>
      <c r="G16"/>
      <c r="H16" s="139" t="s">
        <v>298</v>
      </c>
      <c r="I16" s="140">
        <f>SUM(I11:I15)</f>
        <v>117093647.84999999</v>
      </c>
    </row>
    <row r="17" spans="1:9" x14ac:dyDescent="0.25">
      <c r="A17" s="134" t="s">
        <v>576</v>
      </c>
      <c r="B17" s="134" t="s">
        <v>535</v>
      </c>
      <c r="C17" s="134" t="s">
        <v>577</v>
      </c>
      <c r="D17" s="134" t="s">
        <v>70</v>
      </c>
      <c r="E17" s="134" t="s">
        <v>578</v>
      </c>
      <c r="F17" s="135">
        <v>1074527.58</v>
      </c>
      <c r="G17"/>
      <c r="H17" s="134" t="s">
        <v>50</v>
      </c>
      <c r="I17" s="136">
        <f>F27+F98</f>
        <v>3382370.9299999997</v>
      </c>
    </row>
    <row r="18" spans="1:9" x14ac:dyDescent="0.25">
      <c r="A18" s="134" t="s">
        <v>579</v>
      </c>
      <c r="B18" s="134" t="s">
        <v>535</v>
      </c>
      <c r="C18" s="134" t="s">
        <v>580</v>
      </c>
      <c r="D18" s="134" t="s">
        <v>63</v>
      </c>
      <c r="E18" s="134" t="s">
        <v>581</v>
      </c>
      <c r="F18" s="135">
        <v>1245618.68</v>
      </c>
      <c r="G18"/>
      <c r="H18" s="137" t="s">
        <v>299</v>
      </c>
      <c r="I18" s="138">
        <f>SUM(I16:I17)</f>
        <v>120476018.78</v>
      </c>
    </row>
    <row r="19" spans="1:9" x14ac:dyDescent="0.25">
      <c r="A19" s="134" t="s">
        <v>582</v>
      </c>
      <c r="B19" s="134" t="s">
        <v>535</v>
      </c>
      <c r="C19" s="134" t="s">
        <v>583</v>
      </c>
      <c r="D19" s="134" t="s">
        <v>63</v>
      </c>
      <c r="E19" s="134" t="s">
        <v>584</v>
      </c>
      <c r="F19" s="135">
        <v>594402.67000000004</v>
      </c>
      <c r="G19"/>
      <c r="H19"/>
      <c r="I19"/>
    </row>
    <row r="20" spans="1:9" x14ac:dyDescent="0.25">
      <c r="A20" s="134" t="s">
        <v>585</v>
      </c>
      <c r="B20" s="134" t="s">
        <v>535</v>
      </c>
      <c r="C20" s="134" t="s">
        <v>586</v>
      </c>
      <c r="D20" s="134" t="s">
        <v>63</v>
      </c>
      <c r="E20" s="134" t="s">
        <v>587</v>
      </c>
      <c r="F20" s="135">
        <v>933262.92</v>
      </c>
      <c r="G20"/>
      <c r="H20"/>
      <c r="I20"/>
    </row>
    <row r="21" spans="1:9" x14ac:dyDescent="0.25">
      <c r="A21" s="134" t="s">
        <v>588</v>
      </c>
      <c r="B21" s="134" t="s">
        <v>553</v>
      </c>
      <c r="C21" s="134" t="s">
        <v>589</v>
      </c>
      <c r="D21" s="134" t="s">
        <v>43</v>
      </c>
      <c r="E21" s="134" t="s">
        <v>590</v>
      </c>
      <c r="F21" s="135">
        <v>370404.5</v>
      </c>
      <c r="G21"/>
      <c r="H21"/>
      <c r="I21"/>
    </row>
    <row r="22" spans="1:9" x14ac:dyDescent="0.25">
      <c r="A22" s="134" t="s">
        <v>591</v>
      </c>
      <c r="B22" s="134" t="s">
        <v>535</v>
      </c>
      <c r="C22" s="134" t="s">
        <v>592</v>
      </c>
      <c r="D22" s="134" t="s">
        <v>32</v>
      </c>
      <c r="E22" s="134" t="s">
        <v>593</v>
      </c>
      <c r="F22" s="135">
        <v>2932235.4699999997</v>
      </c>
      <c r="G22"/>
      <c r="H22"/>
      <c r="I22"/>
    </row>
    <row r="23" spans="1:9" x14ac:dyDescent="0.25">
      <c r="A23" s="134" t="s">
        <v>594</v>
      </c>
      <c r="B23" s="134" t="s">
        <v>535</v>
      </c>
      <c r="C23" s="134" t="s">
        <v>595</v>
      </c>
      <c r="D23" s="134" t="s">
        <v>32</v>
      </c>
      <c r="E23" s="134" t="s">
        <v>596</v>
      </c>
      <c r="F23" s="135">
        <v>761190.49</v>
      </c>
      <c r="G23"/>
      <c r="H23"/>
      <c r="I23"/>
    </row>
    <row r="24" spans="1:9" x14ac:dyDescent="0.25">
      <c r="A24" s="134" t="s">
        <v>597</v>
      </c>
      <c r="B24" s="134" t="s">
        <v>535</v>
      </c>
      <c r="C24" s="134" t="s">
        <v>598</v>
      </c>
      <c r="D24" s="134" t="s">
        <v>10</v>
      </c>
      <c r="E24" s="134" t="s">
        <v>599</v>
      </c>
      <c r="F24" s="135">
        <v>2506564.59</v>
      </c>
      <c r="G24"/>
      <c r="H24"/>
      <c r="I24"/>
    </row>
    <row r="25" spans="1:9" x14ac:dyDescent="0.25">
      <c r="A25" s="134" t="s">
        <v>600</v>
      </c>
      <c r="B25" s="134" t="s">
        <v>535</v>
      </c>
      <c r="C25" s="134" t="s">
        <v>601</v>
      </c>
      <c r="D25" s="134" t="s">
        <v>10</v>
      </c>
      <c r="E25" s="134" t="s">
        <v>602</v>
      </c>
      <c r="F25" s="135">
        <v>739635.62</v>
      </c>
      <c r="G25"/>
      <c r="H25"/>
      <c r="I25"/>
    </row>
    <row r="26" spans="1:9" x14ac:dyDescent="0.25">
      <c r="A26" s="134" t="s">
        <v>603</v>
      </c>
      <c r="B26" s="134" t="s">
        <v>535</v>
      </c>
      <c r="C26" s="134" t="s">
        <v>604</v>
      </c>
      <c r="D26" s="134" t="s">
        <v>32</v>
      </c>
      <c r="E26" s="134" t="s">
        <v>605</v>
      </c>
      <c r="F26" s="135">
        <v>1377364.12</v>
      </c>
      <c r="G26"/>
      <c r="H26"/>
      <c r="I26"/>
    </row>
    <row r="27" spans="1:9" x14ac:dyDescent="0.25">
      <c r="A27" s="134" t="s">
        <v>606</v>
      </c>
      <c r="B27" s="134" t="s">
        <v>540</v>
      </c>
      <c r="C27" s="134" t="s">
        <v>607</v>
      </c>
      <c r="D27" s="134" t="s">
        <v>50</v>
      </c>
      <c r="E27" s="134" t="s">
        <v>608</v>
      </c>
      <c r="F27" s="135">
        <v>3320783.88</v>
      </c>
      <c r="G27"/>
      <c r="H27"/>
      <c r="I27"/>
    </row>
    <row r="28" spans="1:9" x14ac:dyDescent="0.25">
      <c r="A28" s="134" t="s">
        <v>609</v>
      </c>
      <c r="B28" s="134" t="s">
        <v>535</v>
      </c>
      <c r="C28" s="134" t="s">
        <v>610</v>
      </c>
      <c r="D28" s="134" t="s">
        <v>10</v>
      </c>
      <c r="E28" s="134" t="s">
        <v>611</v>
      </c>
      <c r="F28" s="135">
        <v>480359.43</v>
      </c>
      <c r="G28"/>
      <c r="H28"/>
      <c r="I28"/>
    </row>
    <row r="29" spans="1:9" x14ac:dyDescent="0.25">
      <c r="A29" s="134" t="s">
        <v>612</v>
      </c>
      <c r="B29" s="134" t="s">
        <v>535</v>
      </c>
      <c r="C29" s="134" t="s">
        <v>613</v>
      </c>
      <c r="D29" s="134" t="s">
        <v>10</v>
      </c>
      <c r="E29" s="134" t="s">
        <v>599</v>
      </c>
      <c r="F29" s="135">
        <v>1998210.8900000001</v>
      </c>
      <c r="G29"/>
      <c r="H29"/>
      <c r="I29"/>
    </row>
    <row r="30" spans="1:9" x14ac:dyDescent="0.25">
      <c r="A30" s="134" t="s">
        <v>614</v>
      </c>
      <c r="B30" s="134" t="s">
        <v>535</v>
      </c>
      <c r="C30" s="134" t="s">
        <v>615</v>
      </c>
      <c r="D30" s="134" t="s">
        <v>63</v>
      </c>
      <c r="E30" s="134" t="s">
        <v>616</v>
      </c>
      <c r="F30" s="135">
        <v>774507.18</v>
      </c>
      <c r="G30"/>
      <c r="H30"/>
      <c r="I30"/>
    </row>
    <row r="31" spans="1:9" x14ac:dyDescent="0.25">
      <c r="A31" s="134" t="s">
        <v>617</v>
      </c>
      <c r="B31" s="134" t="s">
        <v>535</v>
      </c>
      <c r="C31" s="134" t="s">
        <v>618</v>
      </c>
      <c r="D31" s="134" t="s">
        <v>10</v>
      </c>
      <c r="E31" s="134" t="s">
        <v>619</v>
      </c>
      <c r="F31" s="135">
        <v>754030.6</v>
      </c>
      <c r="G31"/>
      <c r="H31"/>
      <c r="I31"/>
    </row>
    <row r="32" spans="1:9" x14ac:dyDescent="0.25">
      <c r="A32" s="134" t="s">
        <v>620</v>
      </c>
      <c r="B32" s="134" t="s">
        <v>553</v>
      </c>
      <c r="C32" s="134" t="s">
        <v>621</v>
      </c>
      <c r="D32" s="134" t="s">
        <v>70</v>
      </c>
      <c r="E32" s="134" t="s">
        <v>573</v>
      </c>
      <c r="F32" s="135">
        <v>598075.97</v>
      </c>
      <c r="G32"/>
      <c r="H32"/>
      <c r="I32"/>
    </row>
    <row r="33" spans="1:9" x14ac:dyDescent="0.25">
      <c r="A33" s="134" t="s">
        <v>622</v>
      </c>
      <c r="B33" s="134" t="s">
        <v>535</v>
      </c>
      <c r="C33" s="134" t="s">
        <v>623</v>
      </c>
      <c r="D33" s="134" t="s">
        <v>43</v>
      </c>
      <c r="E33" s="134" t="s">
        <v>624</v>
      </c>
      <c r="F33" s="135">
        <v>3197175.37</v>
      </c>
      <c r="G33"/>
      <c r="H33"/>
      <c r="I33"/>
    </row>
    <row r="34" spans="1:9" x14ac:dyDescent="0.25">
      <c r="A34" s="134" t="s">
        <v>625</v>
      </c>
      <c r="B34" s="134" t="s">
        <v>535</v>
      </c>
      <c r="C34" s="134" t="s">
        <v>626</v>
      </c>
      <c r="D34" s="134" t="s">
        <v>10</v>
      </c>
      <c r="E34" s="134" t="s">
        <v>627</v>
      </c>
      <c r="F34" s="135">
        <v>967008.12</v>
      </c>
      <c r="G34"/>
      <c r="H34"/>
      <c r="I34"/>
    </row>
    <row r="35" spans="1:9" x14ac:dyDescent="0.25">
      <c r="A35" s="134" t="s">
        <v>628</v>
      </c>
      <c r="B35" s="134" t="s">
        <v>535</v>
      </c>
      <c r="C35" s="134" t="s">
        <v>629</v>
      </c>
      <c r="D35" s="134" t="s">
        <v>10</v>
      </c>
      <c r="E35" s="134" t="s">
        <v>543</v>
      </c>
      <c r="F35" s="135">
        <v>2061273.2</v>
      </c>
      <c r="G35"/>
      <c r="H35"/>
      <c r="I35"/>
    </row>
    <row r="36" spans="1:9" x14ac:dyDescent="0.25">
      <c r="A36" s="134" t="s">
        <v>630</v>
      </c>
      <c r="B36" s="134" t="s">
        <v>540</v>
      </c>
      <c r="C36" s="134" t="s">
        <v>631</v>
      </c>
      <c r="D36" s="134" t="s">
        <v>70</v>
      </c>
      <c r="E36" s="134" t="s">
        <v>70</v>
      </c>
      <c r="F36" s="135">
        <v>3458114.39</v>
      </c>
      <c r="G36"/>
      <c r="H36"/>
      <c r="I36"/>
    </row>
    <row r="37" spans="1:9" x14ac:dyDescent="0.25">
      <c r="A37" s="134" t="s">
        <v>632</v>
      </c>
      <c r="B37" s="134" t="s">
        <v>535</v>
      </c>
      <c r="C37" s="134" t="s">
        <v>618</v>
      </c>
      <c r="D37" s="134" t="s">
        <v>70</v>
      </c>
      <c r="E37" s="134" t="s">
        <v>633</v>
      </c>
      <c r="F37" s="135">
        <v>571730.56000000006</v>
      </c>
      <c r="G37"/>
      <c r="H37"/>
      <c r="I37"/>
    </row>
    <row r="38" spans="1:9" x14ac:dyDescent="0.25">
      <c r="A38" s="134" t="s">
        <v>634</v>
      </c>
      <c r="B38" s="134" t="s">
        <v>535</v>
      </c>
      <c r="C38" s="134" t="s">
        <v>635</v>
      </c>
      <c r="D38" s="134" t="s">
        <v>32</v>
      </c>
      <c r="E38" s="134" t="s">
        <v>636</v>
      </c>
      <c r="F38" s="135">
        <v>608483.79</v>
      </c>
      <c r="G38"/>
      <c r="H38"/>
      <c r="I38"/>
    </row>
    <row r="39" spans="1:9" x14ac:dyDescent="0.25">
      <c r="A39" s="134" t="s">
        <v>637</v>
      </c>
      <c r="B39" s="134" t="s">
        <v>535</v>
      </c>
      <c r="C39" s="134" t="s">
        <v>638</v>
      </c>
      <c r="D39" s="134" t="s">
        <v>70</v>
      </c>
      <c r="E39" s="134" t="s">
        <v>639</v>
      </c>
      <c r="F39" s="135">
        <v>0</v>
      </c>
      <c r="G39"/>
      <c r="H39"/>
      <c r="I39"/>
    </row>
    <row r="40" spans="1:9" x14ac:dyDescent="0.25">
      <c r="A40" s="134" t="s">
        <v>640</v>
      </c>
      <c r="B40" s="134" t="s">
        <v>540</v>
      </c>
      <c r="C40" s="134" t="s">
        <v>641</v>
      </c>
      <c r="D40" s="134" t="s">
        <v>63</v>
      </c>
      <c r="E40" s="134" t="s">
        <v>64</v>
      </c>
      <c r="F40" s="135">
        <v>10291394.360000001</v>
      </c>
      <c r="G40"/>
      <c r="H40"/>
      <c r="I40"/>
    </row>
    <row r="41" spans="1:9" x14ac:dyDescent="0.25">
      <c r="A41" s="134" t="s">
        <v>642</v>
      </c>
      <c r="B41" s="134" t="s">
        <v>535</v>
      </c>
      <c r="C41" s="134" t="s">
        <v>643</v>
      </c>
      <c r="D41" s="134" t="s">
        <v>43</v>
      </c>
      <c r="E41" s="134" t="s">
        <v>644</v>
      </c>
      <c r="F41" s="135">
        <v>3465505.32</v>
      </c>
      <c r="G41"/>
      <c r="H41"/>
      <c r="I41"/>
    </row>
    <row r="42" spans="1:9" x14ac:dyDescent="0.25">
      <c r="A42" s="134" t="s">
        <v>645</v>
      </c>
      <c r="B42" s="134" t="s">
        <v>535</v>
      </c>
      <c r="C42" s="134" t="s">
        <v>646</v>
      </c>
      <c r="D42" s="134" t="s">
        <v>32</v>
      </c>
      <c r="E42" s="134" t="s">
        <v>647</v>
      </c>
      <c r="F42" s="135">
        <v>0</v>
      </c>
      <c r="G42"/>
      <c r="H42"/>
      <c r="I42"/>
    </row>
    <row r="43" spans="1:9" x14ac:dyDescent="0.25">
      <c r="A43" s="134" t="s">
        <v>648</v>
      </c>
      <c r="B43" s="134" t="s">
        <v>535</v>
      </c>
      <c r="C43" s="134" t="s">
        <v>649</v>
      </c>
      <c r="D43" s="134" t="s">
        <v>32</v>
      </c>
      <c r="E43" s="134" t="s">
        <v>650</v>
      </c>
      <c r="F43" s="135">
        <v>624865.31000000006</v>
      </c>
      <c r="G43"/>
      <c r="H43"/>
      <c r="I43"/>
    </row>
    <row r="44" spans="1:9" x14ac:dyDescent="0.25">
      <c r="A44" s="134" t="s">
        <v>651</v>
      </c>
      <c r="B44" s="134" t="s">
        <v>535</v>
      </c>
      <c r="C44" s="134" t="s">
        <v>652</v>
      </c>
      <c r="D44" s="134" t="s">
        <v>32</v>
      </c>
      <c r="E44" s="134" t="s">
        <v>653</v>
      </c>
      <c r="F44" s="135">
        <v>532928.57999999996</v>
      </c>
      <c r="G44"/>
      <c r="H44"/>
      <c r="I44"/>
    </row>
    <row r="45" spans="1:9" x14ac:dyDescent="0.25">
      <c r="A45" s="134" t="s">
        <v>654</v>
      </c>
      <c r="B45" s="134" t="s">
        <v>535</v>
      </c>
      <c r="C45" s="134" t="s">
        <v>655</v>
      </c>
      <c r="D45" s="134" t="s">
        <v>32</v>
      </c>
      <c r="E45" s="134" t="s">
        <v>656</v>
      </c>
      <c r="F45" s="135">
        <v>2651387.79</v>
      </c>
      <c r="G45"/>
      <c r="H45"/>
      <c r="I45"/>
    </row>
    <row r="46" spans="1:9" x14ac:dyDescent="0.25">
      <c r="A46" s="134" t="s">
        <v>657</v>
      </c>
      <c r="B46" s="134" t="s">
        <v>535</v>
      </c>
      <c r="C46" s="134" t="s">
        <v>658</v>
      </c>
      <c r="D46" s="134" t="s">
        <v>32</v>
      </c>
      <c r="E46" s="134" t="s">
        <v>659</v>
      </c>
      <c r="F46" s="135">
        <v>528904.89</v>
      </c>
      <c r="G46"/>
      <c r="H46"/>
      <c r="I46"/>
    </row>
    <row r="47" spans="1:9" x14ac:dyDescent="0.25">
      <c r="A47" s="134" t="s">
        <v>660</v>
      </c>
      <c r="B47" s="134" t="s">
        <v>553</v>
      </c>
      <c r="C47" s="134" t="s">
        <v>661</v>
      </c>
      <c r="D47" s="134" t="s">
        <v>63</v>
      </c>
      <c r="E47" s="134" t="s">
        <v>662</v>
      </c>
      <c r="F47" s="135">
        <v>331640.40000000002</v>
      </c>
      <c r="G47"/>
      <c r="H47"/>
      <c r="I47"/>
    </row>
    <row r="48" spans="1:9" x14ac:dyDescent="0.25">
      <c r="A48" s="134" t="s">
        <v>663</v>
      </c>
      <c r="B48" s="134" t="s">
        <v>535</v>
      </c>
      <c r="C48" s="134" t="s">
        <v>664</v>
      </c>
      <c r="D48" s="134" t="s">
        <v>32</v>
      </c>
      <c r="E48" s="134" t="s">
        <v>665</v>
      </c>
      <c r="F48" s="135">
        <v>886827.94</v>
      </c>
      <c r="G48"/>
      <c r="H48"/>
      <c r="I48"/>
    </row>
    <row r="49" spans="1:9" x14ac:dyDescent="0.25">
      <c r="A49" s="134" t="s">
        <v>666</v>
      </c>
      <c r="B49" s="134" t="s">
        <v>667</v>
      </c>
      <c r="C49" s="134" t="s">
        <v>668</v>
      </c>
      <c r="D49" s="134" t="s">
        <v>32</v>
      </c>
      <c r="E49" s="134" t="s">
        <v>656</v>
      </c>
      <c r="F49" s="135">
        <v>296959.40999999997</v>
      </c>
      <c r="G49"/>
      <c r="H49"/>
      <c r="I49"/>
    </row>
    <row r="50" spans="1:9" x14ac:dyDescent="0.25">
      <c r="A50" s="134" t="s">
        <v>669</v>
      </c>
      <c r="B50" s="134" t="s">
        <v>535</v>
      </c>
      <c r="C50" s="134" t="s">
        <v>670</v>
      </c>
      <c r="D50" s="134" t="s">
        <v>70</v>
      </c>
      <c r="E50" s="134" t="s">
        <v>555</v>
      </c>
      <c r="F50" s="135">
        <v>554994.84</v>
      </c>
      <c r="G50"/>
      <c r="H50"/>
      <c r="I50"/>
    </row>
    <row r="51" spans="1:9" x14ac:dyDescent="0.25">
      <c r="A51" s="134" t="s">
        <v>671</v>
      </c>
      <c r="B51" s="134" t="s">
        <v>535</v>
      </c>
      <c r="C51" s="134" t="s">
        <v>672</v>
      </c>
      <c r="D51" s="134" t="s">
        <v>10</v>
      </c>
      <c r="E51" s="134" t="s">
        <v>673</v>
      </c>
      <c r="F51" s="135">
        <v>700298.5</v>
      </c>
      <c r="G51"/>
      <c r="H51"/>
      <c r="I51"/>
    </row>
    <row r="52" spans="1:9" x14ac:dyDescent="0.25">
      <c r="A52" s="134" t="s">
        <v>674</v>
      </c>
      <c r="B52" s="134" t="s">
        <v>535</v>
      </c>
      <c r="C52" s="134" t="s">
        <v>675</v>
      </c>
      <c r="D52" s="134" t="s">
        <v>10</v>
      </c>
      <c r="E52" s="134" t="s">
        <v>676</v>
      </c>
      <c r="F52" s="135">
        <v>1739212.67</v>
      </c>
      <c r="G52"/>
      <c r="H52"/>
      <c r="I52"/>
    </row>
    <row r="53" spans="1:9" x14ac:dyDescent="0.25">
      <c r="A53" s="134" t="s">
        <v>677</v>
      </c>
      <c r="B53" s="134" t="s">
        <v>678</v>
      </c>
      <c r="C53" s="134" t="s">
        <v>679</v>
      </c>
      <c r="D53" s="134" t="s">
        <v>10</v>
      </c>
      <c r="E53" s="134" t="s">
        <v>543</v>
      </c>
      <c r="F53" s="135">
        <v>6573990.2799999993</v>
      </c>
      <c r="G53"/>
      <c r="H53"/>
      <c r="I53"/>
    </row>
    <row r="54" spans="1:9" x14ac:dyDescent="0.25">
      <c r="A54" s="134" t="s">
        <v>680</v>
      </c>
      <c r="B54" s="134" t="s">
        <v>553</v>
      </c>
      <c r="C54" s="134" t="s">
        <v>681</v>
      </c>
      <c r="D54" s="134" t="s">
        <v>32</v>
      </c>
      <c r="E54" s="134" t="s">
        <v>682</v>
      </c>
      <c r="F54" s="135">
        <v>227584.59000000003</v>
      </c>
      <c r="G54"/>
      <c r="H54"/>
      <c r="I54"/>
    </row>
    <row r="55" spans="1:9" x14ac:dyDescent="0.25">
      <c r="A55" s="134" t="s">
        <v>683</v>
      </c>
      <c r="B55" s="134" t="s">
        <v>553</v>
      </c>
      <c r="C55" s="134" t="s">
        <v>684</v>
      </c>
      <c r="D55" s="134" t="s">
        <v>32</v>
      </c>
      <c r="E55" s="134" t="s">
        <v>665</v>
      </c>
      <c r="F55" s="135">
        <v>180254.03999999998</v>
      </c>
      <c r="G55"/>
      <c r="H55"/>
      <c r="I55"/>
    </row>
    <row r="56" spans="1:9" x14ac:dyDescent="0.25">
      <c r="A56" s="134" t="s">
        <v>685</v>
      </c>
      <c r="B56" s="134" t="s">
        <v>535</v>
      </c>
      <c r="C56" s="134" t="s">
        <v>686</v>
      </c>
      <c r="D56" s="134" t="s">
        <v>70</v>
      </c>
      <c r="E56" s="134" t="s">
        <v>687</v>
      </c>
      <c r="F56" s="135">
        <v>1685133.45</v>
      </c>
      <c r="G56"/>
      <c r="H56"/>
      <c r="I56"/>
    </row>
    <row r="57" spans="1:9" x14ac:dyDescent="0.25">
      <c r="A57" s="134" t="s">
        <v>688</v>
      </c>
      <c r="B57" s="134" t="s">
        <v>535</v>
      </c>
      <c r="C57" s="134" t="s">
        <v>689</v>
      </c>
      <c r="D57" s="134" t="s">
        <v>70</v>
      </c>
      <c r="E57" s="134" t="s">
        <v>690</v>
      </c>
      <c r="F57" s="135">
        <v>1653055.02</v>
      </c>
      <c r="G57"/>
      <c r="H57"/>
      <c r="I57"/>
    </row>
    <row r="58" spans="1:9" x14ac:dyDescent="0.25">
      <c r="A58" s="134" t="s">
        <v>691</v>
      </c>
      <c r="B58" s="134" t="s">
        <v>553</v>
      </c>
      <c r="C58" s="134" t="s">
        <v>692</v>
      </c>
      <c r="D58" s="134" t="s">
        <v>63</v>
      </c>
      <c r="E58" s="134" t="s">
        <v>693</v>
      </c>
      <c r="F58" s="135">
        <v>352099.42</v>
      </c>
      <c r="G58"/>
      <c r="H58"/>
      <c r="I58"/>
    </row>
    <row r="59" spans="1:9" x14ac:dyDescent="0.25">
      <c r="A59" s="134" t="s">
        <v>694</v>
      </c>
      <c r="B59" s="134" t="s">
        <v>535</v>
      </c>
      <c r="C59" s="134" t="s">
        <v>695</v>
      </c>
      <c r="D59" s="134" t="s">
        <v>70</v>
      </c>
      <c r="E59" s="134" t="s">
        <v>696</v>
      </c>
      <c r="F59" s="135">
        <v>1087746.46</v>
      </c>
      <c r="G59"/>
      <c r="H59"/>
      <c r="I59"/>
    </row>
    <row r="60" spans="1:9" x14ac:dyDescent="0.25">
      <c r="A60" s="134" t="s">
        <v>697</v>
      </c>
      <c r="B60" s="134" t="s">
        <v>535</v>
      </c>
      <c r="C60" s="134" t="s">
        <v>698</v>
      </c>
      <c r="D60" s="134" t="s">
        <v>70</v>
      </c>
      <c r="E60" s="134" t="s">
        <v>699</v>
      </c>
      <c r="F60" s="135">
        <v>2211250.2199999997</v>
      </c>
      <c r="G60"/>
      <c r="H60"/>
      <c r="I60"/>
    </row>
    <row r="61" spans="1:9" x14ac:dyDescent="0.25">
      <c r="A61" s="134" t="s">
        <v>700</v>
      </c>
      <c r="B61" s="134" t="s">
        <v>535</v>
      </c>
      <c r="C61" s="134" t="s">
        <v>701</v>
      </c>
      <c r="D61" s="134" t="s">
        <v>63</v>
      </c>
      <c r="E61" s="134" t="s">
        <v>702</v>
      </c>
      <c r="F61" s="135">
        <v>771982.18</v>
      </c>
      <c r="G61"/>
      <c r="H61"/>
      <c r="I61"/>
    </row>
    <row r="62" spans="1:9" x14ac:dyDescent="0.25">
      <c r="A62" s="134" t="s">
        <v>703</v>
      </c>
      <c r="B62" s="134" t="s">
        <v>535</v>
      </c>
      <c r="C62" s="134" t="s">
        <v>704</v>
      </c>
      <c r="D62" s="134" t="s">
        <v>10</v>
      </c>
      <c r="E62" s="134" t="s">
        <v>543</v>
      </c>
      <c r="F62" s="135">
        <v>907505.41</v>
      </c>
      <c r="G62"/>
      <c r="H62"/>
      <c r="I62"/>
    </row>
    <row r="63" spans="1:9" x14ac:dyDescent="0.25">
      <c r="A63" s="134" t="s">
        <v>705</v>
      </c>
      <c r="B63" s="134" t="s">
        <v>535</v>
      </c>
      <c r="C63" s="134" t="s">
        <v>706</v>
      </c>
      <c r="D63" s="134" t="s">
        <v>43</v>
      </c>
      <c r="E63" s="134" t="s">
        <v>707</v>
      </c>
      <c r="F63" s="135">
        <v>635776.74</v>
      </c>
      <c r="G63"/>
      <c r="H63"/>
      <c r="I63"/>
    </row>
    <row r="64" spans="1:9" x14ac:dyDescent="0.25">
      <c r="A64" s="134" t="s">
        <v>708</v>
      </c>
      <c r="B64" s="134" t="s">
        <v>535</v>
      </c>
      <c r="C64" s="134" t="s">
        <v>709</v>
      </c>
      <c r="D64" s="134" t="s">
        <v>43</v>
      </c>
      <c r="E64" s="134" t="s">
        <v>710</v>
      </c>
      <c r="F64" s="135">
        <v>1115122.97</v>
      </c>
      <c r="G64"/>
      <c r="H64"/>
      <c r="I64"/>
    </row>
    <row r="65" spans="1:9" x14ac:dyDescent="0.25">
      <c r="A65" s="134" t="s">
        <v>711</v>
      </c>
      <c r="B65" s="134" t="s">
        <v>535</v>
      </c>
      <c r="C65" s="134" t="s">
        <v>712</v>
      </c>
      <c r="D65" s="134" t="s">
        <v>43</v>
      </c>
      <c r="E65" s="134" t="s">
        <v>713</v>
      </c>
      <c r="F65" s="135">
        <v>1270082.8400000001</v>
      </c>
      <c r="G65"/>
      <c r="H65"/>
      <c r="I65"/>
    </row>
    <row r="66" spans="1:9" x14ac:dyDescent="0.25">
      <c r="A66" s="134" t="s">
        <v>714</v>
      </c>
      <c r="B66" s="134" t="s">
        <v>535</v>
      </c>
      <c r="C66" s="134" t="s">
        <v>715</v>
      </c>
      <c r="D66" s="134" t="s">
        <v>43</v>
      </c>
      <c r="E66" s="134" t="s">
        <v>716</v>
      </c>
      <c r="F66" s="135">
        <v>617822.11</v>
      </c>
      <c r="G66"/>
      <c r="H66"/>
      <c r="I66"/>
    </row>
    <row r="67" spans="1:9" x14ac:dyDescent="0.25">
      <c r="A67" s="134" t="s">
        <v>717</v>
      </c>
      <c r="B67" s="134" t="s">
        <v>535</v>
      </c>
      <c r="C67" s="134" t="s">
        <v>718</v>
      </c>
      <c r="D67" s="134" t="s">
        <v>43</v>
      </c>
      <c r="E67" s="134" t="s">
        <v>590</v>
      </c>
      <c r="F67" s="135">
        <v>1588361.65</v>
      </c>
      <c r="G67"/>
      <c r="H67"/>
      <c r="I67"/>
    </row>
    <row r="68" spans="1:9" x14ac:dyDescent="0.25">
      <c r="A68" s="134" t="s">
        <v>719</v>
      </c>
      <c r="B68" s="134" t="s">
        <v>720</v>
      </c>
      <c r="C68" s="134" t="s">
        <v>721</v>
      </c>
      <c r="D68" s="134" t="s">
        <v>10</v>
      </c>
      <c r="E68" s="134" t="s">
        <v>543</v>
      </c>
      <c r="F68" s="135">
        <v>1350148.4999999998</v>
      </c>
      <c r="G68"/>
      <c r="H68"/>
      <c r="I68"/>
    </row>
    <row r="69" spans="1:9" x14ac:dyDescent="0.25">
      <c r="A69" s="134" t="s">
        <v>722</v>
      </c>
      <c r="B69" s="134" t="s">
        <v>720</v>
      </c>
      <c r="C69" s="134" t="s">
        <v>723</v>
      </c>
      <c r="D69" s="134" t="s">
        <v>32</v>
      </c>
      <c r="E69" s="134" t="s">
        <v>724</v>
      </c>
      <c r="F69" s="135">
        <v>434619.95</v>
      </c>
      <c r="G69"/>
      <c r="H69"/>
      <c r="I69"/>
    </row>
    <row r="70" spans="1:9" x14ac:dyDescent="0.25">
      <c r="A70" s="134" t="s">
        <v>725</v>
      </c>
      <c r="B70" s="134" t="s">
        <v>720</v>
      </c>
      <c r="C70" s="134" t="s">
        <v>726</v>
      </c>
      <c r="D70" s="134" t="s">
        <v>70</v>
      </c>
      <c r="E70" s="134" t="s">
        <v>403</v>
      </c>
      <c r="F70" s="135">
        <v>1196843.82</v>
      </c>
      <c r="G70"/>
      <c r="H70"/>
      <c r="I70"/>
    </row>
    <row r="71" spans="1:9" x14ac:dyDescent="0.25">
      <c r="A71" s="134" t="s">
        <v>727</v>
      </c>
      <c r="B71" s="134" t="s">
        <v>720</v>
      </c>
      <c r="C71" s="134" t="s">
        <v>728</v>
      </c>
      <c r="D71" s="134" t="s">
        <v>32</v>
      </c>
      <c r="E71" s="134" t="s">
        <v>729</v>
      </c>
      <c r="F71" s="135">
        <v>457153.65</v>
      </c>
      <c r="G71"/>
      <c r="H71"/>
      <c r="I71"/>
    </row>
    <row r="72" spans="1:9" x14ac:dyDescent="0.25">
      <c r="A72" s="134" t="s">
        <v>730</v>
      </c>
      <c r="B72" s="134" t="s">
        <v>667</v>
      </c>
      <c r="C72" s="134" t="s">
        <v>731</v>
      </c>
      <c r="D72" s="134" t="s">
        <v>10</v>
      </c>
      <c r="E72" s="134" t="s">
        <v>619</v>
      </c>
      <c r="F72" s="135">
        <v>419901.74</v>
      </c>
      <c r="G72"/>
      <c r="H72"/>
      <c r="I72"/>
    </row>
    <row r="73" spans="1:9" x14ac:dyDescent="0.25">
      <c r="A73" s="134" t="s">
        <v>732</v>
      </c>
      <c r="B73" s="134" t="s">
        <v>667</v>
      </c>
      <c r="C73" s="134" t="s">
        <v>733</v>
      </c>
      <c r="D73" s="134" t="s">
        <v>10</v>
      </c>
      <c r="E73" s="134" t="s">
        <v>676</v>
      </c>
      <c r="F73" s="135">
        <v>536482.05999999994</v>
      </c>
      <c r="G73"/>
      <c r="H73"/>
      <c r="I73"/>
    </row>
    <row r="74" spans="1:9" x14ac:dyDescent="0.25">
      <c r="A74" s="134" t="s">
        <v>734</v>
      </c>
      <c r="B74" s="134" t="s">
        <v>667</v>
      </c>
      <c r="C74" s="134" t="s">
        <v>735</v>
      </c>
      <c r="D74" s="134" t="s">
        <v>10</v>
      </c>
      <c r="E74" s="134" t="s">
        <v>736</v>
      </c>
      <c r="F74" s="135">
        <v>179633.62</v>
      </c>
      <c r="G74"/>
      <c r="H74"/>
      <c r="I74"/>
    </row>
    <row r="75" spans="1:9" x14ac:dyDescent="0.25">
      <c r="A75" s="134" t="s">
        <v>737</v>
      </c>
      <c r="B75" s="134" t="s">
        <v>667</v>
      </c>
      <c r="C75" s="134" t="s">
        <v>738</v>
      </c>
      <c r="D75" s="134" t="s">
        <v>63</v>
      </c>
      <c r="E75" s="134" t="s">
        <v>64</v>
      </c>
      <c r="F75" s="135">
        <v>0</v>
      </c>
      <c r="G75"/>
      <c r="H75"/>
      <c r="I75"/>
    </row>
    <row r="76" spans="1:9" x14ac:dyDescent="0.25">
      <c r="A76" s="134" t="s">
        <v>739</v>
      </c>
      <c r="B76" s="134" t="s">
        <v>667</v>
      </c>
      <c r="C76" s="134" t="s">
        <v>740</v>
      </c>
      <c r="D76" s="134" t="s">
        <v>70</v>
      </c>
      <c r="E76" s="134" t="s">
        <v>286</v>
      </c>
      <c r="F76" s="135">
        <v>1039748.86</v>
      </c>
      <c r="G76"/>
      <c r="H76"/>
      <c r="I76"/>
    </row>
    <row r="77" spans="1:9" x14ac:dyDescent="0.25">
      <c r="A77" s="134" t="s">
        <v>741</v>
      </c>
      <c r="B77" s="134" t="s">
        <v>667</v>
      </c>
      <c r="C77" s="134" t="s">
        <v>742</v>
      </c>
      <c r="D77" s="134" t="s">
        <v>70</v>
      </c>
      <c r="E77" s="134" t="s">
        <v>743</v>
      </c>
      <c r="F77" s="135">
        <v>2157805.5499999998</v>
      </c>
      <c r="G77"/>
      <c r="H77"/>
      <c r="I77"/>
    </row>
    <row r="78" spans="1:9" x14ac:dyDescent="0.25">
      <c r="A78" s="134" t="s">
        <v>744</v>
      </c>
      <c r="B78" s="134" t="s">
        <v>667</v>
      </c>
      <c r="C78" s="134" t="s">
        <v>745</v>
      </c>
      <c r="D78" s="134" t="s">
        <v>63</v>
      </c>
      <c r="E78" s="134" t="s">
        <v>702</v>
      </c>
      <c r="F78" s="135">
        <v>178673.71000000002</v>
      </c>
      <c r="G78"/>
      <c r="H78"/>
      <c r="I78"/>
    </row>
    <row r="79" spans="1:9" x14ac:dyDescent="0.25">
      <c r="A79" s="134" t="s">
        <v>746</v>
      </c>
      <c r="B79" s="134" t="s">
        <v>667</v>
      </c>
      <c r="C79" s="134" t="s">
        <v>747</v>
      </c>
      <c r="D79" s="134" t="s">
        <v>63</v>
      </c>
      <c r="E79" s="134" t="s">
        <v>748</v>
      </c>
      <c r="F79" s="135">
        <v>685876.9</v>
      </c>
      <c r="G79"/>
      <c r="H79"/>
      <c r="I79"/>
    </row>
    <row r="80" spans="1:9" x14ac:dyDescent="0.25">
      <c r="A80" s="134" t="s">
        <v>749</v>
      </c>
      <c r="B80" s="134" t="s">
        <v>667</v>
      </c>
      <c r="C80" s="134" t="s">
        <v>750</v>
      </c>
      <c r="D80" s="134" t="s">
        <v>63</v>
      </c>
      <c r="E80" s="134" t="s">
        <v>459</v>
      </c>
      <c r="F80" s="135">
        <v>363206.73</v>
      </c>
      <c r="G80"/>
      <c r="H80"/>
      <c r="I80"/>
    </row>
    <row r="81" spans="1:9" x14ac:dyDescent="0.25">
      <c r="A81" s="134" t="s">
        <v>751</v>
      </c>
      <c r="B81" s="134" t="s">
        <v>667</v>
      </c>
      <c r="C81" s="134" t="s">
        <v>752</v>
      </c>
      <c r="D81" s="134" t="s">
        <v>63</v>
      </c>
      <c r="E81" s="134" t="s">
        <v>587</v>
      </c>
      <c r="F81" s="135">
        <v>672801.21</v>
      </c>
      <c r="G81"/>
      <c r="H81"/>
      <c r="I81"/>
    </row>
    <row r="82" spans="1:9" x14ac:dyDescent="0.25">
      <c r="A82" s="134" t="s">
        <v>753</v>
      </c>
      <c r="B82" s="134" t="s">
        <v>667</v>
      </c>
      <c r="C82" s="134" t="s">
        <v>754</v>
      </c>
      <c r="D82" s="134" t="s">
        <v>43</v>
      </c>
      <c r="E82" s="134" t="s">
        <v>333</v>
      </c>
      <c r="F82" s="135">
        <v>759702.85</v>
      </c>
      <c r="G82"/>
      <c r="H82"/>
      <c r="I82"/>
    </row>
    <row r="83" spans="1:9" x14ac:dyDescent="0.25">
      <c r="A83" s="134" t="s">
        <v>755</v>
      </c>
      <c r="B83" s="134" t="s">
        <v>667</v>
      </c>
      <c r="C83" s="134" t="s">
        <v>756</v>
      </c>
      <c r="D83" s="134" t="s">
        <v>10</v>
      </c>
      <c r="E83" s="134" t="s">
        <v>551</v>
      </c>
      <c r="F83" s="135">
        <v>392024.36</v>
      </c>
      <c r="G83"/>
      <c r="H83"/>
      <c r="I83"/>
    </row>
    <row r="84" spans="1:9" x14ac:dyDescent="0.25">
      <c r="A84" s="134" t="s">
        <v>757</v>
      </c>
      <c r="B84" s="134" t="s">
        <v>667</v>
      </c>
      <c r="C84" s="134" t="s">
        <v>758</v>
      </c>
      <c r="D84" s="134" t="s">
        <v>10</v>
      </c>
      <c r="E84" s="134" t="s">
        <v>27</v>
      </c>
      <c r="F84" s="135">
        <v>617103.35000000009</v>
      </c>
      <c r="G84"/>
      <c r="H84"/>
      <c r="I84"/>
    </row>
    <row r="85" spans="1:9" x14ac:dyDescent="0.25">
      <c r="A85" s="134" t="s">
        <v>759</v>
      </c>
      <c r="B85" s="134" t="s">
        <v>667</v>
      </c>
      <c r="C85" s="134" t="s">
        <v>760</v>
      </c>
      <c r="D85" s="134" t="s">
        <v>10</v>
      </c>
      <c r="E85" s="134" t="s">
        <v>676</v>
      </c>
      <c r="F85" s="135">
        <v>720833.04</v>
      </c>
      <c r="G85"/>
      <c r="H85"/>
      <c r="I85"/>
    </row>
    <row r="86" spans="1:9" x14ac:dyDescent="0.25">
      <c r="A86" s="134" t="s">
        <v>761</v>
      </c>
      <c r="B86" s="134" t="s">
        <v>667</v>
      </c>
      <c r="C86" s="134" t="s">
        <v>762</v>
      </c>
      <c r="D86" s="134" t="s">
        <v>32</v>
      </c>
      <c r="E86" s="134" t="s">
        <v>168</v>
      </c>
      <c r="F86" s="135">
        <v>554005.30999999994</v>
      </c>
      <c r="G86"/>
      <c r="H86"/>
      <c r="I86"/>
    </row>
    <row r="87" spans="1:9" x14ac:dyDescent="0.25">
      <c r="A87" s="134" t="s">
        <v>763</v>
      </c>
      <c r="B87" s="134" t="s">
        <v>667</v>
      </c>
      <c r="C87" s="134" t="s">
        <v>764</v>
      </c>
      <c r="D87" s="134" t="s">
        <v>32</v>
      </c>
      <c r="E87" s="134" t="s">
        <v>765</v>
      </c>
      <c r="F87" s="135">
        <v>426270.95999999996</v>
      </c>
      <c r="G87"/>
      <c r="H87"/>
      <c r="I87"/>
    </row>
    <row r="88" spans="1:9" x14ac:dyDescent="0.25">
      <c r="A88" s="134" t="s">
        <v>766</v>
      </c>
      <c r="B88" s="134" t="s">
        <v>667</v>
      </c>
      <c r="C88" s="134" t="s">
        <v>767</v>
      </c>
      <c r="D88" s="134" t="s">
        <v>32</v>
      </c>
      <c r="E88" s="134" t="s">
        <v>558</v>
      </c>
      <c r="F88" s="135">
        <v>755250.19</v>
      </c>
      <c r="G88"/>
      <c r="H88"/>
      <c r="I88"/>
    </row>
    <row r="89" spans="1:9" x14ac:dyDescent="0.25">
      <c r="A89" s="134" t="s">
        <v>768</v>
      </c>
      <c r="B89" s="134" t="s">
        <v>667</v>
      </c>
      <c r="C89" s="134" t="s">
        <v>769</v>
      </c>
      <c r="D89" s="134" t="s">
        <v>70</v>
      </c>
      <c r="E89" s="134" t="s">
        <v>372</v>
      </c>
      <c r="F89" s="135">
        <v>1046010.47</v>
      </c>
      <c r="G89"/>
      <c r="H89"/>
      <c r="I89"/>
    </row>
    <row r="90" spans="1:9" x14ac:dyDescent="0.25">
      <c r="A90" s="134" t="s">
        <v>770</v>
      </c>
      <c r="B90" s="134" t="s">
        <v>667</v>
      </c>
      <c r="C90" s="134" t="s">
        <v>771</v>
      </c>
      <c r="D90" s="134" t="s">
        <v>63</v>
      </c>
      <c r="E90" s="134" t="s">
        <v>772</v>
      </c>
      <c r="F90" s="135">
        <v>824825.51</v>
      </c>
      <c r="G90"/>
      <c r="H90"/>
      <c r="I90"/>
    </row>
    <row r="91" spans="1:9" x14ac:dyDescent="0.25">
      <c r="A91" s="134" t="s">
        <v>773</v>
      </c>
      <c r="B91" s="134" t="s">
        <v>667</v>
      </c>
      <c r="C91" s="134" t="s">
        <v>774</v>
      </c>
      <c r="D91" s="134" t="s">
        <v>10</v>
      </c>
      <c r="E91" s="134" t="s">
        <v>775</v>
      </c>
      <c r="F91" s="135">
        <v>338897.03</v>
      </c>
      <c r="G91"/>
      <c r="H91"/>
      <c r="I91"/>
    </row>
    <row r="92" spans="1:9" x14ac:dyDescent="0.25">
      <c r="A92" s="134" t="s">
        <v>776</v>
      </c>
      <c r="B92" s="134" t="s">
        <v>667</v>
      </c>
      <c r="C92" s="134" t="s">
        <v>777</v>
      </c>
      <c r="D92" s="134" t="s">
        <v>32</v>
      </c>
      <c r="E92" s="134" t="s">
        <v>180</v>
      </c>
      <c r="F92" s="135">
        <v>869951.61</v>
      </c>
      <c r="G92"/>
      <c r="H92"/>
      <c r="I92"/>
    </row>
    <row r="93" spans="1:9" x14ac:dyDescent="0.25">
      <c r="A93" s="134" t="s">
        <v>778</v>
      </c>
      <c r="B93" s="134" t="s">
        <v>667</v>
      </c>
      <c r="C93" s="134" t="s">
        <v>779</v>
      </c>
      <c r="D93" s="134" t="s">
        <v>32</v>
      </c>
      <c r="E93" s="134" t="s">
        <v>558</v>
      </c>
      <c r="F93" s="135">
        <v>54137.08</v>
      </c>
      <c r="G93"/>
      <c r="H93"/>
      <c r="I93"/>
    </row>
    <row r="94" spans="1:9" x14ac:dyDescent="0.25">
      <c r="A94" s="134" t="s">
        <v>780</v>
      </c>
      <c r="B94" s="134" t="s">
        <v>667</v>
      </c>
      <c r="C94" s="134" t="s">
        <v>781</v>
      </c>
      <c r="D94" s="134" t="s">
        <v>10</v>
      </c>
      <c r="E94" s="134" t="s">
        <v>782</v>
      </c>
      <c r="F94" s="135">
        <v>448786.94</v>
      </c>
      <c r="G94"/>
      <c r="H94"/>
      <c r="I94"/>
    </row>
    <row r="95" spans="1:9" x14ac:dyDescent="0.25">
      <c r="A95" s="134" t="s">
        <v>783</v>
      </c>
      <c r="B95" s="134" t="s">
        <v>667</v>
      </c>
      <c r="C95" s="134" t="s">
        <v>784</v>
      </c>
      <c r="D95" s="134" t="s">
        <v>43</v>
      </c>
      <c r="E95" s="134" t="s">
        <v>785</v>
      </c>
      <c r="F95" s="135">
        <v>18924.43</v>
      </c>
      <c r="G95"/>
      <c r="H95"/>
      <c r="I95"/>
    </row>
    <row r="96" spans="1:9" x14ac:dyDescent="0.25">
      <c r="A96" s="134" t="s">
        <v>786</v>
      </c>
      <c r="B96" s="134" t="s">
        <v>667</v>
      </c>
      <c r="C96" s="134" t="s">
        <v>787</v>
      </c>
      <c r="D96" s="134" t="s">
        <v>43</v>
      </c>
      <c r="E96" s="134" t="s">
        <v>710</v>
      </c>
      <c r="F96" s="135">
        <v>1104302.02</v>
      </c>
      <c r="G96"/>
      <c r="H96"/>
      <c r="I96"/>
    </row>
    <row r="97" spans="1:9" x14ac:dyDescent="0.25">
      <c r="A97" s="134" t="s">
        <v>788</v>
      </c>
      <c r="B97" s="134" t="s">
        <v>667</v>
      </c>
      <c r="C97" s="134" t="s">
        <v>789</v>
      </c>
      <c r="D97" s="134" t="s">
        <v>10</v>
      </c>
      <c r="E97" s="134" t="s">
        <v>543</v>
      </c>
      <c r="F97" s="135">
        <v>651216.91</v>
      </c>
      <c r="G97"/>
      <c r="H97"/>
      <c r="I97"/>
    </row>
    <row r="98" spans="1:9" x14ac:dyDescent="0.25">
      <c r="A98" s="134" t="s">
        <v>790</v>
      </c>
      <c r="B98" s="134" t="s">
        <v>667</v>
      </c>
      <c r="C98" s="134" t="s">
        <v>791</v>
      </c>
      <c r="D98" s="134" t="s">
        <v>50</v>
      </c>
      <c r="E98" s="134" t="s">
        <v>792</v>
      </c>
      <c r="F98" s="135">
        <v>61587.05</v>
      </c>
      <c r="G98"/>
      <c r="H98"/>
      <c r="I98"/>
    </row>
    <row r="99" spans="1:9" x14ac:dyDescent="0.25">
      <c r="A99" s="134" t="s">
        <v>793</v>
      </c>
      <c r="B99" s="134" t="s">
        <v>667</v>
      </c>
      <c r="C99" s="134" t="s">
        <v>794</v>
      </c>
      <c r="D99" s="134" t="s">
        <v>70</v>
      </c>
      <c r="E99" s="134" t="s">
        <v>70</v>
      </c>
      <c r="F99" s="135">
        <v>534993.07999999996</v>
      </c>
      <c r="G99"/>
      <c r="H99"/>
      <c r="I99"/>
    </row>
    <row r="100" spans="1:9" x14ac:dyDescent="0.25">
      <c r="A100" s="134"/>
      <c r="B100" s="134"/>
      <c r="C100" s="134"/>
      <c r="D100" s="141" t="s">
        <v>795</v>
      </c>
      <c r="E100" s="141"/>
      <c r="F100" s="142">
        <f t="shared" ref="F100" si="0">SUM(F4:F99)</f>
        <v>120476018.78</v>
      </c>
      <c r="G100"/>
      <c r="H100"/>
      <c r="I100"/>
    </row>
  </sheetData>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C8C50-0F36-4E5E-A570-B9273FCFFD18}">
  <dimension ref="A1:I100"/>
  <sheetViews>
    <sheetView topLeftCell="B1" workbookViewId="0">
      <selection activeCell="A3" sqref="A3"/>
    </sheetView>
  </sheetViews>
  <sheetFormatPr defaultRowHeight="15" x14ac:dyDescent="0.25"/>
  <cols>
    <col min="1" max="1" width="7.28515625" bestFit="1" customWidth="1"/>
    <col min="2" max="2" width="5.140625" bestFit="1" customWidth="1"/>
    <col min="3" max="3" width="58.42578125" bestFit="1" customWidth="1"/>
    <col min="4" max="4" width="46.7109375" customWidth="1"/>
    <col min="5" max="5" width="19.28515625" bestFit="1" customWidth="1"/>
    <col min="6" max="7" width="11.7109375" bestFit="1" customWidth="1"/>
    <col min="8" max="8" width="21.7109375" bestFit="1" customWidth="1"/>
    <col min="9" max="9" width="12.5703125" bestFit="1" customWidth="1"/>
    <col min="10" max="10" width="11.7109375" bestFit="1" customWidth="1"/>
    <col min="12" max="12" width="21.7109375" bestFit="1" customWidth="1"/>
    <col min="13" max="17" width="11.5703125" bestFit="1" customWidth="1"/>
  </cols>
  <sheetData>
    <row r="1" spans="1:9" s="5" customFormat="1" ht="23.45" customHeight="1" x14ac:dyDescent="0.25">
      <c r="A1" s="168" t="s">
        <v>796</v>
      </c>
      <c r="B1" s="169"/>
      <c r="C1" s="169"/>
      <c r="D1" s="169"/>
      <c r="E1" s="169"/>
      <c r="F1" s="169"/>
      <c r="G1" s="169"/>
      <c r="H1" s="169"/>
      <c r="I1" s="170"/>
    </row>
    <row r="2" spans="1:9" s="5" customFormat="1" ht="57.6" customHeight="1" x14ac:dyDescent="0.25">
      <c r="A2" s="173" t="s">
        <v>797</v>
      </c>
      <c r="B2" s="173"/>
      <c r="C2" s="173"/>
      <c r="D2" s="173"/>
      <c r="E2" s="173"/>
      <c r="F2" s="173"/>
      <c r="G2" s="173"/>
      <c r="H2" s="173"/>
      <c r="I2" s="173"/>
    </row>
    <row r="3" spans="1:9" x14ac:dyDescent="0.25">
      <c r="A3" s="126" t="s">
        <v>531</v>
      </c>
      <c r="B3" s="126" t="s">
        <v>532</v>
      </c>
      <c r="C3" s="126" t="s">
        <v>4</v>
      </c>
      <c r="D3" s="126" t="s">
        <v>1</v>
      </c>
      <c r="E3" s="126" t="s">
        <v>302</v>
      </c>
      <c r="F3" s="128">
        <v>2020</v>
      </c>
      <c r="H3" s="126" t="s">
        <v>533</v>
      </c>
      <c r="I3" s="128">
        <v>2020</v>
      </c>
    </row>
    <row r="4" spans="1:9" x14ac:dyDescent="0.25">
      <c r="A4" s="134" t="s">
        <v>534</v>
      </c>
      <c r="B4" s="134" t="s">
        <v>535</v>
      </c>
      <c r="C4" s="134" t="s">
        <v>536</v>
      </c>
      <c r="D4" s="134" t="s">
        <v>70</v>
      </c>
      <c r="E4" s="134" t="s">
        <v>70</v>
      </c>
      <c r="F4" s="136">
        <v>329302.15999999997</v>
      </c>
      <c r="H4" s="134" t="s">
        <v>535</v>
      </c>
      <c r="I4" s="136">
        <v>7960519.6900000032</v>
      </c>
    </row>
    <row r="5" spans="1:9" x14ac:dyDescent="0.25">
      <c r="A5" s="134" t="s">
        <v>537</v>
      </c>
      <c r="B5" s="134" t="s">
        <v>535</v>
      </c>
      <c r="C5" s="134" t="s">
        <v>538</v>
      </c>
      <c r="D5" s="134" t="s">
        <v>10</v>
      </c>
      <c r="E5" s="134" t="s">
        <v>539</v>
      </c>
      <c r="F5" s="136">
        <v>129302.16</v>
      </c>
      <c r="H5" s="134" t="s">
        <v>540</v>
      </c>
      <c r="I5" s="136">
        <v>1715000.6600000001</v>
      </c>
    </row>
    <row r="6" spans="1:9" x14ac:dyDescent="0.25">
      <c r="A6" s="134" t="s">
        <v>541</v>
      </c>
      <c r="B6" s="134" t="s">
        <v>535</v>
      </c>
      <c r="C6" s="134" t="s">
        <v>542</v>
      </c>
      <c r="D6" s="134" t="s">
        <v>10</v>
      </c>
      <c r="E6" s="134" t="s">
        <v>543</v>
      </c>
      <c r="F6" s="136">
        <v>129302.16</v>
      </c>
      <c r="H6" s="134" t="s">
        <v>544</v>
      </c>
      <c r="I6" s="136">
        <v>0</v>
      </c>
    </row>
    <row r="7" spans="1:9" x14ac:dyDescent="0.25">
      <c r="A7" s="134" t="s">
        <v>545</v>
      </c>
      <c r="B7" s="134" t="s">
        <v>535</v>
      </c>
      <c r="C7" s="134" t="s">
        <v>546</v>
      </c>
      <c r="D7" s="134" t="s">
        <v>70</v>
      </c>
      <c r="E7" s="134" t="s">
        <v>547</v>
      </c>
      <c r="F7" s="136">
        <v>305000.21999999997</v>
      </c>
      <c r="H7" s="134" t="s">
        <v>548</v>
      </c>
      <c r="I7" s="136">
        <v>0</v>
      </c>
    </row>
    <row r="8" spans="1:9" x14ac:dyDescent="0.25">
      <c r="A8" s="134" t="s">
        <v>549</v>
      </c>
      <c r="B8" s="134" t="s">
        <v>535</v>
      </c>
      <c r="C8" s="134" t="s">
        <v>550</v>
      </c>
      <c r="D8" s="134" t="s">
        <v>10</v>
      </c>
      <c r="E8" s="134" t="s">
        <v>551</v>
      </c>
      <c r="F8" s="136">
        <v>129302.16</v>
      </c>
      <c r="H8" s="144" t="s">
        <v>798</v>
      </c>
      <c r="I8" s="138">
        <v>9675520.3500000034</v>
      </c>
    </row>
    <row r="9" spans="1:9" x14ac:dyDescent="0.25">
      <c r="A9" s="134" t="s">
        <v>552</v>
      </c>
      <c r="B9" s="134" t="s">
        <v>553</v>
      </c>
      <c r="C9" s="134" t="s">
        <v>554</v>
      </c>
      <c r="D9" s="134" t="s">
        <v>70</v>
      </c>
      <c r="E9" s="134" t="s">
        <v>555</v>
      </c>
      <c r="F9" s="136">
        <v>0</v>
      </c>
    </row>
    <row r="10" spans="1:9" x14ac:dyDescent="0.25">
      <c r="A10" s="134" t="s">
        <v>556</v>
      </c>
      <c r="B10" s="134" t="s">
        <v>535</v>
      </c>
      <c r="C10" s="134" t="s">
        <v>557</v>
      </c>
      <c r="D10" s="134" t="s">
        <v>32</v>
      </c>
      <c r="E10" s="134" t="s">
        <v>558</v>
      </c>
      <c r="F10" s="136">
        <v>505000.22</v>
      </c>
      <c r="H10" s="126" t="s">
        <v>297</v>
      </c>
      <c r="I10" s="128">
        <v>2020</v>
      </c>
    </row>
    <row r="11" spans="1:9" x14ac:dyDescent="0.25">
      <c r="A11" s="134" t="s">
        <v>559</v>
      </c>
      <c r="B11" s="134" t="s">
        <v>535</v>
      </c>
      <c r="C11" s="134" t="s">
        <v>560</v>
      </c>
      <c r="D11" s="134" t="s">
        <v>32</v>
      </c>
      <c r="E11" s="134" t="s">
        <v>561</v>
      </c>
      <c r="F11" s="136">
        <v>129302.16</v>
      </c>
      <c r="H11" s="134" t="s">
        <v>70</v>
      </c>
      <c r="I11" s="136">
        <f>F4+F7+F9+F12+F14+F15+F16+F17+F32+F36+F37+F39+F50+F56+F57+F59+F60+F70+F76+F77+F89+F99</f>
        <v>2854360.71</v>
      </c>
    </row>
    <row r="12" spans="1:9" x14ac:dyDescent="0.25">
      <c r="A12" s="134" t="s">
        <v>562</v>
      </c>
      <c r="B12" s="134" t="s">
        <v>535</v>
      </c>
      <c r="C12" s="134" t="s">
        <v>563</v>
      </c>
      <c r="D12" s="134" t="s">
        <v>70</v>
      </c>
      <c r="E12" s="134" t="s">
        <v>564</v>
      </c>
      <c r="F12" s="136">
        <v>129302.16</v>
      </c>
      <c r="H12" s="134" t="s">
        <v>43</v>
      </c>
      <c r="I12" s="136">
        <f>F21+F33+F41+F63+F64+F65+F66+F67+F82+F95+F96</f>
        <v>1305115.1199999999</v>
      </c>
    </row>
    <row r="13" spans="1:9" x14ac:dyDescent="0.25">
      <c r="A13" s="134" t="s">
        <v>565</v>
      </c>
      <c r="B13" s="134" t="s">
        <v>553</v>
      </c>
      <c r="C13" s="134" t="s">
        <v>566</v>
      </c>
      <c r="D13" s="134" t="s">
        <v>10</v>
      </c>
      <c r="E13" s="134" t="s">
        <v>567</v>
      </c>
      <c r="F13" s="136">
        <v>0</v>
      </c>
      <c r="H13" s="134" t="s">
        <v>10</v>
      </c>
      <c r="I13" s="136">
        <f>F5+F6+F8+F13+F24+F25+F28+F29+F31+F34+F35+F51+F52+F53+F62+F68+F72+F73+F74+F83+F84+F85+F91+F94+F97</f>
        <v>2356626.14</v>
      </c>
    </row>
    <row r="14" spans="1:9" x14ac:dyDescent="0.25">
      <c r="A14" s="134" t="s">
        <v>568</v>
      </c>
      <c r="B14" s="134" t="s">
        <v>535</v>
      </c>
      <c r="C14" s="134" t="s">
        <v>569</v>
      </c>
      <c r="D14" s="134" t="s">
        <v>70</v>
      </c>
      <c r="E14" s="134" t="s">
        <v>570</v>
      </c>
      <c r="F14" s="136">
        <v>0</v>
      </c>
      <c r="H14" s="134" t="s">
        <v>63</v>
      </c>
      <c r="I14" s="136">
        <f>F18+F19+F20+F30+F40+F47+F58+F61+F75+F78+F79+F80+F81+F90</f>
        <v>1139360.05</v>
      </c>
    </row>
    <row r="15" spans="1:9" x14ac:dyDescent="0.25">
      <c r="A15" s="134" t="s">
        <v>571</v>
      </c>
      <c r="B15" s="134" t="s">
        <v>535</v>
      </c>
      <c r="C15" s="134" t="s">
        <v>572</v>
      </c>
      <c r="D15" s="134" t="s">
        <v>70</v>
      </c>
      <c r="E15" s="134" t="s">
        <v>573</v>
      </c>
      <c r="F15" s="136">
        <v>1073547.53</v>
      </c>
      <c r="H15" s="134" t="s">
        <v>32</v>
      </c>
      <c r="I15" s="136">
        <f>F10+F11+F22+F23+F26+F38+F42+F43+F44+F45+F46+F48+F49+F54+F55+F69+F71+F86+F87+F88+F92+F93</f>
        <v>1456511.2399999998</v>
      </c>
    </row>
    <row r="16" spans="1:9" x14ac:dyDescent="0.25">
      <c r="A16" s="134" t="s">
        <v>574</v>
      </c>
      <c r="B16" s="134" t="s">
        <v>535</v>
      </c>
      <c r="C16" s="134" t="s">
        <v>569</v>
      </c>
      <c r="D16" s="134" t="s">
        <v>70</v>
      </c>
      <c r="E16" s="134" t="s">
        <v>575</v>
      </c>
      <c r="F16" s="136">
        <v>0</v>
      </c>
      <c r="H16" s="139" t="s">
        <v>298</v>
      </c>
      <c r="I16" s="140">
        <f>SUM(I11:I15)</f>
        <v>9111973.2599999998</v>
      </c>
    </row>
    <row r="17" spans="1:9" x14ac:dyDescent="0.25">
      <c r="A17" s="134" t="s">
        <v>576</v>
      </c>
      <c r="B17" s="134" t="s">
        <v>535</v>
      </c>
      <c r="C17" s="134" t="s">
        <v>577</v>
      </c>
      <c r="D17" s="134" t="s">
        <v>70</v>
      </c>
      <c r="E17" s="134" t="s">
        <v>578</v>
      </c>
      <c r="F17" s="136">
        <v>129302.16</v>
      </c>
      <c r="H17" s="134" t="s">
        <v>50</v>
      </c>
      <c r="I17" s="136">
        <f>F27+F98</f>
        <v>563547.09</v>
      </c>
    </row>
    <row r="18" spans="1:9" x14ac:dyDescent="0.25">
      <c r="A18" s="134" t="s">
        <v>579</v>
      </c>
      <c r="B18" s="134" t="s">
        <v>535</v>
      </c>
      <c r="C18" s="134" t="s">
        <v>580</v>
      </c>
      <c r="D18" s="134" t="s">
        <v>63</v>
      </c>
      <c r="E18" s="134" t="s">
        <v>581</v>
      </c>
      <c r="F18" s="136">
        <v>129302.16</v>
      </c>
      <c r="H18" s="137" t="s">
        <v>299</v>
      </c>
      <c r="I18" s="138">
        <f>SUM(I16:I17)</f>
        <v>9675520.3499999996</v>
      </c>
    </row>
    <row r="19" spans="1:9" x14ac:dyDescent="0.25">
      <c r="A19" s="134" t="s">
        <v>582</v>
      </c>
      <c r="B19" s="134" t="s">
        <v>535</v>
      </c>
      <c r="C19" s="134" t="s">
        <v>583</v>
      </c>
      <c r="D19" s="134" t="s">
        <v>63</v>
      </c>
      <c r="E19" s="134" t="s">
        <v>584</v>
      </c>
      <c r="F19" s="136">
        <v>129302.16</v>
      </c>
    </row>
    <row r="20" spans="1:9" x14ac:dyDescent="0.25">
      <c r="A20" s="134" t="s">
        <v>585</v>
      </c>
      <c r="B20" s="134" t="s">
        <v>535</v>
      </c>
      <c r="C20" s="134" t="s">
        <v>586</v>
      </c>
      <c r="D20" s="134" t="s">
        <v>63</v>
      </c>
      <c r="E20" s="134" t="s">
        <v>587</v>
      </c>
      <c r="F20" s="136">
        <v>129302.16</v>
      </c>
    </row>
    <row r="21" spans="1:9" x14ac:dyDescent="0.25">
      <c r="A21" s="134" t="s">
        <v>588</v>
      </c>
      <c r="B21" s="134" t="s">
        <v>553</v>
      </c>
      <c r="C21" s="134" t="s">
        <v>589</v>
      </c>
      <c r="D21" s="134" t="s">
        <v>43</v>
      </c>
      <c r="E21" s="134" t="s">
        <v>590</v>
      </c>
      <c r="F21" s="136">
        <v>0</v>
      </c>
    </row>
    <row r="22" spans="1:9" x14ac:dyDescent="0.25">
      <c r="A22" s="134" t="s">
        <v>591</v>
      </c>
      <c r="B22" s="134" t="s">
        <v>535</v>
      </c>
      <c r="C22" s="134" t="s">
        <v>592</v>
      </c>
      <c r="D22" s="134" t="s">
        <v>32</v>
      </c>
      <c r="E22" s="134" t="s">
        <v>593</v>
      </c>
      <c r="F22" s="136">
        <v>346453.35</v>
      </c>
    </row>
    <row r="23" spans="1:9" x14ac:dyDescent="0.25">
      <c r="A23" s="134" t="s">
        <v>594</v>
      </c>
      <c r="B23" s="134" t="s">
        <v>535</v>
      </c>
      <c r="C23" s="134" t="s">
        <v>595</v>
      </c>
      <c r="D23" s="134" t="s">
        <v>32</v>
      </c>
      <c r="E23" s="134" t="s">
        <v>596</v>
      </c>
      <c r="F23" s="136">
        <v>0</v>
      </c>
    </row>
    <row r="24" spans="1:9" x14ac:dyDescent="0.25">
      <c r="A24" s="134" t="s">
        <v>597</v>
      </c>
      <c r="B24" s="134" t="s">
        <v>535</v>
      </c>
      <c r="C24" s="134" t="s">
        <v>598</v>
      </c>
      <c r="D24" s="134" t="s">
        <v>10</v>
      </c>
      <c r="E24" s="134" t="s">
        <v>599</v>
      </c>
      <c r="F24" s="136">
        <v>546453.35</v>
      </c>
    </row>
    <row r="25" spans="1:9" x14ac:dyDescent="0.25">
      <c r="A25" s="134" t="s">
        <v>600</v>
      </c>
      <c r="B25" s="134" t="s">
        <v>535</v>
      </c>
      <c r="C25" s="134" t="s">
        <v>601</v>
      </c>
      <c r="D25" s="134" t="s">
        <v>10</v>
      </c>
      <c r="E25" s="134" t="s">
        <v>602</v>
      </c>
      <c r="F25" s="136">
        <v>0</v>
      </c>
    </row>
    <row r="26" spans="1:9" x14ac:dyDescent="0.25">
      <c r="A26" s="134" t="s">
        <v>603</v>
      </c>
      <c r="B26" s="134" t="s">
        <v>535</v>
      </c>
      <c r="C26" s="134" t="s">
        <v>604</v>
      </c>
      <c r="D26" s="134" t="s">
        <v>32</v>
      </c>
      <c r="E26" s="134" t="s">
        <v>605</v>
      </c>
      <c r="F26" s="136">
        <v>129302.16</v>
      </c>
    </row>
    <row r="27" spans="1:9" x14ac:dyDescent="0.25">
      <c r="A27" s="134" t="s">
        <v>606</v>
      </c>
      <c r="B27" s="134" t="s">
        <v>540</v>
      </c>
      <c r="C27" s="134" t="s">
        <v>607</v>
      </c>
      <c r="D27" s="134" t="s">
        <v>50</v>
      </c>
      <c r="E27" s="134" t="s">
        <v>608</v>
      </c>
      <c r="F27" s="136">
        <v>563547.09</v>
      </c>
    </row>
    <row r="28" spans="1:9" x14ac:dyDescent="0.25">
      <c r="A28" s="134" t="s">
        <v>609</v>
      </c>
      <c r="B28" s="134" t="s">
        <v>535</v>
      </c>
      <c r="C28" s="134" t="s">
        <v>610</v>
      </c>
      <c r="D28" s="134" t="s">
        <v>10</v>
      </c>
      <c r="E28" s="134" t="s">
        <v>611</v>
      </c>
      <c r="F28" s="136">
        <v>0</v>
      </c>
    </row>
    <row r="29" spans="1:9" x14ac:dyDescent="0.25">
      <c r="A29" s="134" t="s">
        <v>612</v>
      </c>
      <c r="B29" s="134" t="s">
        <v>535</v>
      </c>
      <c r="C29" s="134" t="s">
        <v>613</v>
      </c>
      <c r="D29" s="134" t="s">
        <v>10</v>
      </c>
      <c r="E29" s="134" t="s">
        <v>599</v>
      </c>
      <c r="F29" s="136">
        <v>129302.16</v>
      </c>
    </row>
    <row r="30" spans="1:9" x14ac:dyDescent="0.25">
      <c r="A30" s="134" t="s">
        <v>614</v>
      </c>
      <c r="B30" s="134" t="s">
        <v>535</v>
      </c>
      <c r="C30" s="134" t="s">
        <v>615</v>
      </c>
      <c r="D30" s="134" t="s">
        <v>63</v>
      </c>
      <c r="E30" s="134" t="s">
        <v>616</v>
      </c>
      <c r="F30" s="136">
        <v>0</v>
      </c>
    </row>
    <row r="31" spans="1:9" x14ac:dyDescent="0.25">
      <c r="A31" s="134" t="s">
        <v>617</v>
      </c>
      <c r="B31" s="134" t="s">
        <v>535</v>
      </c>
      <c r="C31" s="134" t="s">
        <v>618</v>
      </c>
      <c r="D31" s="134" t="s">
        <v>10</v>
      </c>
      <c r="E31" s="134" t="s">
        <v>619</v>
      </c>
      <c r="F31" s="136">
        <v>129302.16</v>
      </c>
    </row>
    <row r="32" spans="1:9" x14ac:dyDescent="0.25">
      <c r="A32" s="134" t="s">
        <v>620</v>
      </c>
      <c r="B32" s="134" t="s">
        <v>553</v>
      </c>
      <c r="C32" s="134" t="s">
        <v>621</v>
      </c>
      <c r="D32" s="134" t="s">
        <v>70</v>
      </c>
      <c r="E32" s="134" t="s">
        <v>573</v>
      </c>
      <c r="F32" s="136">
        <v>0</v>
      </c>
    </row>
    <row r="33" spans="1:6" x14ac:dyDescent="0.25">
      <c r="A33" s="134" t="s">
        <v>622</v>
      </c>
      <c r="B33" s="134" t="s">
        <v>535</v>
      </c>
      <c r="C33" s="134" t="s">
        <v>623</v>
      </c>
      <c r="D33" s="134" t="s">
        <v>43</v>
      </c>
      <c r="E33" s="134" t="s">
        <v>624</v>
      </c>
      <c r="F33" s="136">
        <v>458604.32</v>
      </c>
    </row>
    <row r="34" spans="1:6" x14ac:dyDescent="0.25">
      <c r="A34" s="134" t="s">
        <v>625</v>
      </c>
      <c r="B34" s="134" t="s">
        <v>535</v>
      </c>
      <c r="C34" s="134" t="s">
        <v>626</v>
      </c>
      <c r="D34" s="134" t="s">
        <v>10</v>
      </c>
      <c r="E34" s="134" t="s">
        <v>627</v>
      </c>
      <c r="F34" s="136">
        <v>0</v>
      </c>
    </row>
    <row r="35" spans="1:6" x14ac:dyDescent="0.25">
      <c r="A35" s="134" t="s">
        <v>628</v>
      </c>
      <c r="B35" s="134" t="s">
        <v>535</v>
      </c>
      <c r="C35" s="134" t="s">
        <v>629</v>
      </c>
      <c r="D35" s="134" t="s">
        <v>10</v>
      </c>
      <c r="E35" s="134" t="s">
        <v>543</v>
      </c>
      <c r="F35" s="136">
        <v>546453.35</v>
      </c>
    </row>
    <row r="36" spans="1:6" x14ac:dyDescent="0.25">
      <c r="A36" s="134" t="s">
        <v>630</v>
      </c>
      <c r="B36" s="134" t="s">
        <v>540</v>
      </c>
      <c r="C36" s="134" t="s">
        <v>631</v>
      </c>
      <c r="D36" s="134" t="s">
        <v>70</v>
      </c>
      <c r="E36" s="134" t="s">
        <v>70</v>
      </c>
      <c r="F36" s="136">
        <v>300000</v>
      </c>
    </row>
    <row r="37" spans="1:6" x14ac:dyDescent="0.25">
      <c r="A37" s="134" t="s">
        <v>632</v>
      </c>
      <c r="B37" s="134" t="s">
        <v>535</v>
      </c>
      <c r="C37" s="134" t="s">
        <v>618</v>
      </c>
      <c r="D37" s="134" t="s">
        <v>70</v>
      </c>
      <c r="E37" s="134" t="s">
        <v>633</v>
      </c>
      <c r="F37" s="136">
        <v>129302.16</v>
      </c>
    </row>
    <row r="38" spans="1:6" x14ac:dyDescent="0.25">
      <c r="A38" s="134" t="s">
        <v>634</v>
      </c>
      <c r="B38" s="134" t="s">
        <v>535</v>
      </c>
      <c r="C38" s="134" t="s">
        <v>635</v>
      </c>
      <c r="D38" s="134" t="s">
        <v>32</v>
      </c>
      <c r="E38" s="134" t="s">
        <v>636</v>
      </c>
      <c r="F38" s="136">
        <v>129302.16</v>
      </c>
    </row>
    <row r="39" spans="1:6" x14ac:dyDescent="0.25">
      <c r="A39" s="134" t="s">
        <v>637</v>
      </c>
      <c r="B39" s="134" t="s">
        <v>535</v>
      </c>
      <c r="C39" s="134" t="s">
        <v>638</v>
      </c>
      <c r="D39" s="134" t="s">
        <v>70</v>
      </c>
      <c r="E39" s="134" t="s">
        <v>639</v>
      </c>
      <c r="F39" s="136">
        <v>0</v>
      </c>
    </row>
    <row r="40" spans="1:6" x14ac:dyDescent="0.25">
      <c r="A40" s="134" t="s">
        <v>640</v>
      </c>
      <c r="B40" s="134" t="s">
        <v>540</v>
      </c>
      <c r="C40" s="134" t="s">
        <v>641</v>
      </c>
      <c r="D40" s="134" t="s">
        <v>63</v>
      </c>
      <c r="E40" s="134" t="s">
        <v>64</v>
      </c>
      <c r="F40" s="136">
        <v>622151.41</v>
      </c>
    </row>
    <row r="41" spans="1:6" x14ac:dyDescent="0.25">
      <c r="A41" s="134" t="s">
        <v>642</v>
      </c>
      <c r="B41" s="134" t="s">
        <v>535</v>
      </c>
      <c r="C41" s="134" t="s">
        <v>643</v>
      </c>
      <c r="D41" s="134" t="s">
        <v>43</v>
      </c>
      <c r="E41" s="134" t="s">
        <v>644</v>
      </c>
      <c r="F41" s="136">
        <v>329302.15999999997</v>
      </c>
    </row>
    <row r="42" spans="1:6" x14ac:dyDescent="0.25">
      <c r="A42" s="134" t="s">
        <v>645</v>
      </c>
      <c r="B42" s="134" t="s">
        <v>535</v>
      </c>
      <c r="C42" s="134" t="s">
        <v>646</v>
      </c>
      <c r="D42" s="134" t="s">
        <v>32</v>
      </c>
      <c r="E42" s="134" t="s">
        <v>647</v>
      </c>
      <c r="F42" s="136">
        <v>0</v>
      </c>
    </row>
    <row r="43" spans="1:6" x14ac:dyDescent="0.25">
      <c r="A43" s="134" t="s">
        <v>648</v>
      </c>
      <c r="B43" s="134" t="s">
        <v>535</v>
      </c>
      <c r="C43" s="134" t="s">
        <v>649</v>
      </c>
      <c r="D43" s="134" t="s">
        <v>32</v>
      </c>
      <c r="E43" s="134" t="s">
        <v>650</v>
      </c>
      <c r="F43" s="136">
        <v>0</v>
      </c>
    </row>
    <row r="44" spans="1:6" x14ac:dyDescent="0.25">
      <c r="A44" s="134" t="s">
        <v>651</v>
      </c>
      <c r="B44" s="134" t="s">
        <v>535</v>
      </c>
      <c r="C44" s="134" t="s">
        <v>652</v>
      </c>
      <c r="D44" s="134" t="s">
        <v>32</v>
      </c>
      <c r="E44" s="134" t="s">
        <v>653</v>
      </c>
      <c r="F44" s="136">
        <v>129302.16</v>
      </c>
    </row>
    <row r="45" spans="1:6" x14ac:dyDescent="0.25">
      <c r="A45" s="134" t="s">
        <v>654</v>
      </c>
      <c r="B45" s="134" t="s">
        <v>535</v>
      </c>
      <c r="C45" s="134" t="s">
        <v>655</v>
      </c>
      <c r="D45" s="134" t="s">
        <v>32</v>
      </c>
      <c r="E45" s="134" t="s">
        <v>656</v>
      </c>
      <c r="F45" s="136">
        <v>87849.03</v>
      </c>
    </row>
    <row r="46" spans="1:6" x14ac:dyDescent="0.25">
      <c r="A46" s="134" t="s">
        <v>657</v>
      </c>
      <c r="B46" s="134" t="s">
        <v>535</v>
      </c>
      <c r="C46" s="134" t="s">
        <v>658</v>
      </c>
      <c r="D46" s="134" t="s">
        <v>32</v>
      </c>
      <c r="E46" s="134" t="s">
        <v>659</v>
      </c>
      <c r="F46" s="136">
        <v>0</v>
      </c>
    </row>
    <row r="47" spans="1:6" x14ac:dyDescent="0.25">
      <c r="A47" s="134" t="s">
        <v>660</v>
      </c>
      <c r="B47" s="134" t="s">
        <v>553</v>
      </c>
      <c r="C47" s="134" t="s">
        <v>661</v>
      </c>
      <c r="D47" s="134" t="s">
        <v>63</v>
      </c>
      <c r="E47" s="134" t="s">
        <v>662</v>
      </c>
      <c r="F47" s="136">
        <v>0</v>
      </c>
    </row>
    <row r="48" spans="1:6" x14ac:dyDescent="0.25">
      <c r="A48" s="134" t="s">
        <v>663</v>
      </c>
      <c r="B48" s="134" t="s">
        <v>535</v>
      </c>
      <c r="C48" s="134" t="s">
        <v>664</v>
      </c>
      <c r="D48" s="134" t="s">
        <v>32</v>
      </c>
      <c r="E48" s="134" t="s">
        <v>665</v>
      </c>
      <c r="F48" s="136">
        <v>0</v>
      </c>
    </row>
    <row r="49" spans="1:6" x14ac:dyDescent="0.25">
      <c r="A49" s="134" t="s">
        <v>666</v>
      </c>
      <c r="B49" s="134" t="s">
        <v>667</v>
      </c>
      <c r="C49" s="134" t="s">
        <v>668</v>
      </c>
      <c r="D49" s="134" t="s">
        <v>32</v>
      </c>
      <c r="E49" s="134" t="s">
        <v>656</v>
      </c>
      <c r="F49" s="136">
        <v>0</v>
      </c>
    </row>
    <row r="50" spans="1:6" x14ac:dyDescent="0.25">
      <c r="A50" s="134" t="s">
        <v>669</v>
      </c>
      <c r="B50" s="134" t="s">
        <v>535</v>
      </c>
      <c r="C50" s="134" t="s">
        <v>670</v>
      </c>
      <c r="D50" s="134" t="s">
        <v>70</v>
      </c>
      <c r="E50" s="134" t="s">
        <v>555</v>
      </c>
      <c r="F50" s="136">
        <v>0</v>
      </c>
    </row>
    <row r="51" spans="1:6" x14ac:dyDescent="0.25">
      <c r="A51" s="134" t="s">
        <v>671</v>
      </c>
      <c r="B51" s="134" t="s">
        <v>535</v>
      </c>
      <c r="C51" s="134" t="s">
        <v>672</v>
      </c>
      <c r="D51" s="134" t="s">
        <v>10</v>
      </c>
      <c r="E51" s="134" t="s">
        <v>673</v>
      </c>
      <c r="F51" s="136">
        <v>129302.16</v>
      </c>
    </row>
    <row r="52" spans="1:6" x14ac:dyDescent="0.25">
      <c r="A52" s="134" t="s">
        <v>674</v>
      </c>
      <c r="B52" s="134" t="s">
        <v>535</v>
      </c>
      <c r="C52" s="134" t="s">
        <v>675</v>
      </c>
      <c r="D52" s="134" t="s">
        <v>10</v>
      </c>
      <c r="E52" s="134" t="s">
        <v>676</v>
      </c>
      <c r="F52" s="136">
        <v>129302.16</v>
      </c>
    </row>
    <row r="53" spans="1:6" x14ac:dyDescent="0.25">
      <c r="A53" s="134" t="s">
        <v>677</v>
      </c>
      <c r="B53" s="134" t="s">
        <v>678</v>
      </c>
      <c r="C53" s="134" t="s">
        <v>679</v>
      </c>
      <c r="D53" s="134" t="s">
        <v>10</v>
      </c>
      <c r="E53" s="134" t="s">
        <v>543</v>
      </c>
      <c r="F53" s="136">
        <v>229302.16</v>
      </c>
    </row>
    <row r="54" spans="1:6" x14ac:dyDescent="0.25">
      <c r="A54" s="134" t="s">
        <v>680</v>
      </c>
      <c r="B54" s="134" t="s">
        <v>553</v>
      </c>
      <c r="C54" s="134" t="s">
        <v>681</v>
      </c>
      <c r="D54" s="134" t="s">
        <v>32</v>
      </c>
      <c r="E54" s="134" t="s">
        <v>682</v>
      </c>
      <c r="F54" s="136">
        <v>0</v>
      </c>
    </row>
    <row r="55" spans="1:6" x14ac:dyDescent="0.25">
      <c r="A55" s="134" t="s">
        <v>683</v>
      </c>
      <c r="B55" s="134" t="s">
        <v>553</v>
      </c>
      <c r="C55" s="134" t="s">
        <v>684</v>
      </c>
      <c r="D55" s="134" t="s">
        <v>32</v>
      </c>
      <c r="E55" s="134" t="s">
        <v>665</v>
      </c>
      <c r="F55" s="136">
        <v>0</v>
      </c>
    </row>
    <row r="56" spans="1:6" x14ac:dyDescent="0.25">
      <c r="A56" s="134" t="s">
        <v>685</v>
      </c>
      <c r="B56" s="134" t="s">
        <v>535</v>
      </c>
      <c r="C56" s="134" t="s">
        <v>686</v>
      </c>
      <c r="D56" s="134" t="s">
        <v>70</v>
      </c>
      <c r="E56" s="134" t="s">
        <v>687</v>
      </c>
      <c r="F56" s="136">
        <v>0</v>
      </c>
    </row>
    <row r="57" spans="1:6" x14ac:dyDescent="0.25">
      <c r="A57" s="134" t="s">
        <v>688</v>
      </c>
      <c r="B57" s="134" t="s">
        <v>535</v>
      </c>
      <c r="C57" s="134" t="s">
        <v>689</v>
      </c>
      <c r="D57" s="134" t="s">
        <v>70</v>
      </c>
      <c r="E57" s="134" t="s">
        <v>690</v>
      </c>
      <c r="F57" s="136">
        <v>329302.15999999997</v>
      </c>
    </row>
    <row r="58" spans="1:6" x14ac:dyDescent="0.25">
      <c r="A58" s="134" t="s">
        <v>691</v>
      </c>
      <c r="B58" s="134" t="s">
        <v>553</v>
      </c>
      <c r="C58" s="134" t="s">
        <v>692</v>
      </c>
      <c r="D58" s="134" t="s">
        <v>63</v>
      </c>
      <c r="E58" s="134" t="s">
        <v>693</v>
      </c>
      <c r="F58" s="136">
        <v>0</v>
      </c>
    </row>
    <row r="59" spans="1:6" x14ac:dyDescent="0.25">
      <c r="A59" s="134" t="s">
        <v>694</v>
      </c>
      <c r="B59" s="134" t="s">
        <v>535</v>
      </c>
      <c r="C59" s="134" t="s">
        <v>695</v>
      </c>
      <c r="D59" s="134" t="s">
        <v>70</v>
      </c>
      <c r="E59" s="134" t="s">
        <v>696</v>
      </c>
      <c r="F59" s="136">
        <v>129302.16</v>
      </c>
    </row>
    <row r="60" spans="1:6" x14ac:dyDescent="0.25">
      <c r="A60" s="134" t="s">
        <v>697</v>
      </c>
      <c r="B60" s="134" t="s">
        <v>535</v>
      </c>
      <c r="C60" s="134" t="s">
        <v>698</v>
      </c>
      <c r="D60" s="134" t="s">
        <v>70</v>
      </c>
      <c r="E60" s="134" t="s">
        <v>699</v>
      </c>
      <c r="F60" s="136">
        <v>0</v>
      </c>
    </row>
    <row r="61" spans="1:6" x14ac:dyDescent="0.25">
      <c r="A61" s="134" t="s">
        <v>700</v>
      </c>
      <c r="B61" s="134" t="s">
        <v>535</v>
      </c>
      <c r="C61" s="134" t="s">
        <v>701</v>
      </c>
      <c r="D61" s="134" t="s">
        <v>63</v>
      </c>
      <c r="E61" s="134" t="s">
        <v>702</v>
      </c>
      <c r="F61" s="136">
        <v>129302.16</v>
      </c>
    </row>
    <row r="62" spans="1:6" x14ac:dyDescent="0.25">
      <c r="A62" s="134" t="s">
        <v>703</v>
      </c>
      <c r="B62" s="134" t="s">
        <v>535</v>
      </c>
      <c r="C62" s="134" t="s">
        <v>704</v>
      </c>
      <c r="D62" s="134" t="s">
        <v>10</v>
      </c>
      <c r="E62" s="134" t="s">
        <v>543</v>
      </c>
      <c r="F62" s="136">
        <v>129302.16</v>
      </c>
    </row>
    <row r="63" spans="1:6" x14ac:dyDescent="0.25">
      <c r="A63" s="134" t="s">
        <v>705</v>
      </c>
      <c r="B63" s="134" t="s">
        <v>535</v>
      </c>
      <c r="C63" s="134" t="s">
        <v>706</v>
      </c>
      <c r="D63" s="134" t="s">
        <v>43</v>
      </c>
      <c r="E63" s="134" t="s">
        <v>707</v>
      </c>
      <c r="F63" s="136">
        <v>129302.16</v>
      </c>
    </row>
    <row r="64" spans="1:6" x14ac:dyDescent="0.25">
      <c r="A64" s="134" t="s">
        <v>708</v>
      </c>
      <c r="B64" s="134" t="s">
        <v>535</v>
      </c>
      <c r="C64" s="134" t="s">
        <v>709</v>
      </c>
      <c r="D64" s="134" t="s">
        <v>43</v>
      </c>
      <c r="E64" s="134" t="s">
        <v>710</v>
      </c>
      <c r="F64" s="136">
        <v>129302.16</v>
      </c>
    </row>
    <row r="65" spans="1:6" x14ac:dyDescent="0.25">
      <c r="A65" s="134" t="s">
        <v>711</v>
      </c>
      <c r="B65" s="134" t="s">
        <v>535</v>
      </c>
      <c r="C65" s="134" t="s">
        <v>712</v>
      </c>
      <c r="D65" s="134" t="s">
        <v>43</v>
      </c>
      <c r="E65" s="134" t="s">
        <v>713</v>
      </c>
      <c r="F65" s="136">
        <v>129302.16</v>
      </c>
    </row>
    <row r="66" spans="1:6" x14ac:dyDescent="0.25">
      <c r="A66" s="134" t="s">
        <v>714</v>
      </c>
      <c r="B66" s="134" t="s">
        <v>535</v>
      </c>
      <c r="C66" s="134" t="s">
        <v>715</v>
      </c>
      <c r="D66" s="134" t="s">
        <v>43</v>
      </c>
      <c r="E66" s="134" t="s">
        <v>716</v>
      </c>
      <c r="F66" s="136">
        <v>0</v>
      </c>
    </row>
    <row r="67" spans="1:6" x14ac:dyDescent="0.25">
      <c r="A67" s="134" t="s">
        <v>717</v>
      </c>
      <c r="B67" s="134" t="s">
        <v>535</v>
      </c>
      <c r="C67" s="134" t="s">
        <v>718</v>
      </c>
      <c r="D67" s="134" t="s">
        <v>43</v>
      </c>
      <c r="E67" s="134" t="s">
        <v>590</v>
      </c>
      <c r="F67" s="136">
        <v>129302.16</v>
      </c>
    </row>
    <row r="68" spans="1:6" x14ac:dyDescent="0.25">
      <c r="A68" s="134" t="s">
        <v>719</v>
      </c>
      <c r="B68" s="134" t="s">
        <v>720</v>
      </c>
      <c r="C68" s="134" t="s">
        <v>721</v>
      </c>
      <c r="D68" s="134" t="s">
        <v>10</v>
      </c>
      <c r="E68" s="134" t="s">
        <v>543</v>
      </c>
      <c r="F68" s="136">
        <v>0</v>
      </c>
    </row>
    <row r="69" spans="1:6" x14ac:dyDescent="0.25">
      <c r="A69" s="134" t="s">
        <v>722</v>
      </c>
      <c r="B69" s="134" t="s">
        <v>720</v>
      </c>
      <c r="C69" s="134" t="s">
        <v>723</v>
      </c>
      <c r="D69" s="134" t="s">
        <v>32</v>
      </c>
      <c r="E69" s="134" t="s">
        <v>724</v>
      </c>
      <c r="F69" s="136">
        <v>0</v>
      </c>
    </row>
    <row r="70" spans="1:6" x14ac:dyDescent="0.25">
      <c r="A70" s="134" t="s">
        <v>725</v>
      </c>
      <c r="B70" s="134" t="s">
        <v>720</v>
      </c>
      <c r="C70" s="134" t="s">
        <v>726</v>
      </c>
      <c r="D70" s="134" t="s">
        <v>70</v>
      </c>
      <c r="E70" s="134" t="s">
        <v>403</v>
      </c>
      <c r="F70" s="136">
        <v>0</v>
      </c>
    </row>
    <row r="71" spans="1:6" x14ac:dyDescent="0.25">
      <c r="A71" s="134" t="s">
        <v>727</v>
      </c>
      <c r="B71" s="134" t="s">
        <v>720</v>
      </c>
      <c r="C71" s="134" t="s">
        <v>728</v>
      </c>
      <c r="D71" s="134" t="s">
        <v>32</v>
      </c>
      <c r="E71" s="134" t="s">
        <v>729</v>
      </c>
      <c r="F71" s="136">
        <v>0</v>
      </c>
    </row>
    <row r="72" spans="1:6" x14ac:dyDescent="0.25">
      <c r="A72" s="134" t="s">
        <v>730</v>
      </c>
      <c r="B72" s="134" t="s">
        <v>667</v>
      </c>
      <c r="C72" s="134" t="s">
        <v>731</v>
      </c>
      <c r="D72" s="134" t="s">
        <v>10</v>
      </c>
      <c r="E72" s="134" t="s">
        <v>619</v>
      </c>
      <c r="F72" s="136">
        <v>0</v>
      </c>
    </row>
    <row r="73" spans="1:6" x14ac:dyDescent="0.25">
      <c r="A73" s="134" t="s">
        <v>732</v>
      </c>
      <c r="B73" s="134" t="s">
        <v>667</v>
      </c>
      <c r="C73" s="134" t="s">
        <v>733</v>
      </c>
      <c r="D73" s="134" t="s">
        <v>10</v>
      </c>
      <c r="E73" s="134" t="s">
        <v>676</v>
      </c>
      <c r="F73" s="136">
        <v>0</v>
      </c>
    </row>
    <row r="74" spans="1:6" x14ac:dyDescent="0.25">
      <c r="A74" s="134" t="s">
        <v>734</v>
      </c>
      <c r="B74" s="134" t="s">
        <v>667</v>
      </c>
      <c r="C74" s="134" t="s">
        <v>735</v>
      </c>
      <c r="D74" s="134" t="s">
        <v>10</v>
      </c>
      <c r="E74" s="134" t="s">
        <v>736</v>
      </c>
      <c r="F74" s="136">
        <v>0</v>
      </c>
    </row>
    <row r="75" spans="1:6" x14ac:dyDescent="0.25">
      <c r="A75" s="134" t="s">
        <v>737</v>
      </c>
      <c r="B75" s="134" t="s">
        <v>667</v>
      </c>
      <c r="C75" s="134" t="s">
        <v>738</v>
      </c>
      <c r="D75" s="134" t="s">
        <v>63</v>
      </c>
      <c r="E75" s="134" t="s">
        <v>64</v>
      </c>
      <c r="F75" s="136">
        <v>0</v>
      </c>
    </row>
    <row r="76" spans="1:6" x14ac:dyDescent="0.25">
      <c r="A76" s="134" t="s">
        <v>739</v>
      </c>
      <c r="B76" s="134" t="s">
        <v>667</v>
      </c>
      <c r="C76" s="134" t="s">
        <v>740</v>
      </c>
      <c r="D76" s="134" t="s">
        <v>70</v>
      </c>
      <c r="E76" s="134" t="s">
        <v>286</v>
      </c>
      <c r="F76" s="136">
        <v>0</v>
      </c>
    </row>
    <row r="77" spans="1:6" x14ac:dyDescent="0.25">
      <c r="A77" s="134" t="s">
        <v>741</v>
      </c>
      <c r="B77" s="134" t="s">
        <v>667</v>
      </c>
      <c r="C77" s="134" t="s">
        <v>742</v>
      </c>
      <c r="D77" s="134" t="s">
        <v>70</v>
      </c>
      <c r="E77" s="134" t="s">
        <v>743</v>
      </c>
      <c r="F77" s="136">
        <v>0</v>
      </c>
    </row>
    <row r="78" spans="1:6" x14ac:dyDescent="0.25">
      <c r="A78" s="134" t="s">
        <v>744</v>
      </c>
      <c r="B78" s="134" t="s">
        <v>667</v>
      </c>
      <c r="C78" s="134" t="s">
        <v>745</v>
      </c>
      <c r="D78" s="134" t="s">
        <v>63</v>
      </c>
      <c r="E78" s="134" t="s">
        <v>702</v>
      </c>
      <c r="F78" s="136">
        <v>0</v>
      </c>
    </row>
    <row r="79" spans="1:6" x14ac:dyDescent="0.25">
      <c r="A79" s="134" t="s">
        <v>746</v>
      </c>
      <c r="B79" s="134" t="s">
        <v>667</v>
      </c>
      <c r="C79" s="134" t="s">
        <v>747</v>
      </c>
      <c r="D79" s="134" t="s">
        <v>63</v>
      </c>
      <c r="E79" s="134" t="s">
        <v>748</v>
      </c>
      <c r="F79" s="136">
        <v>0</v>
      </c>
    </row>
    <row r="80" spans="1:6" x14ac:dyDescent="0.25">
      <c r="A80" s="134" t="s">
        <v>749</v>
      </c>
      <c r="B80" s="134" t="s">
        <v>667</v>
      </c>
      <c r="C80" s="134" t="s">
        <v>750</v>
      </c>
      <c r="D80" s="134" t="s">
        <v>63</v>
      </c>
      <c r="E80" s="134" t="s">
        <v>459</v>
      </c>
      <c r="F80" s="136">
        <v>0</v>
      </c>
    </row>
    <row r="81" spans="1:6" x14ac:dyDescent="0.25">
      <c r="A81" s="134" t="s">
        <v>751</v>
      </c>
      <c r="B81" s="134" t="s">
        <v>667</v>
      </c>
      <c r="C81" s="134" t="s">
        <v>752</v>
      </c>
      <c r="D81" s="134" t="s">
        <v>63</v>
      </c>
      <c r="E81" s="134" t="s">
        <v>587</v>
      </c>
      <c r="F81" s="136">
        <v>0</v>
      </c>
    </row>
    <row r="82" spans="1:6" x14ac:dyDescent="0.25">
      <c r="A82" s="134" t="s">
        <v>753</v>
      </c>
      <c r="B82" s="134" t="s">
        <v>667</v>
      </c>
      <c r="C82" s="134" t="s">
        <v>754</v>
      </c>
      <c r="D82" s="134" t="s">
        <v>43</v>
      </c>
      <c r="E82" s="134" t="s">
        <v>333</v>
      </c>
      <c r="F82" s="136">
        <v>0</v>
      </c>
    </row>
    <row r="83" spans="1:6" x14ac:dyDescent="0.25">
      <c r="A83" s="134" t="s">
        <v>755</v>
      </c>
      <c r="B83" s="134" t="s">
        <v>667</v>
      </c>
      <c r="C83" s="134" t="s">
        <v>756</v>
      </c>
      <c r="D83" s="134" t="s">
        <v>10</v>
      </c>
      <c r="E83" s="134" t="s">
        <v>551</v>
      </c>
      <c r="F83" s="136">
        <v>0</v>
      </c>
    </row>
    <row r="84" spans="1:6" x14ac:dyDescent="0.25">
      <c r="A84" s="134" t="s">
        <v>757</v>
      </c>
      <c r="B84" s="134" t="s">
        <v>667</v>
      </c>
      <c r="C84" s="134" t="s">
        <v>758</v>
      </c>
      <c r="D84" s="134" t="s">
        <v>10</v>
      </c>
      <c r="E84" s="134" t="s">
        <v>27</v>
      </c>
      <c r="F84" s="136">
        <v>0</v>
      </c>
    </row>
    <row r="85" spans="1:6" x14ac:dyDescent="0.25">
      <c r="A85" s="134" t="s">
        <v>759</v>
      </c>
      <c r="B85" s="134" t="s">
        <v>667</v>
      </c>
      <c r="C85" s="134" t="s">
        <v>760</v>
      </c>
      <c r="D85" s="134" t="s">
        <v>10</v>
      </c>
      <c r="E85" s="134" t="s">
        <v>676</v>
      </c>
      <c r="F85" s="136">
        <v>0</v>
      </c>
    </row>
    <row r="86" spans="1:6" x14ac:dyDescent="0.25">
      <c r="A86" s="134" t="s">
        <v>761</v>
      </c>
      <c r="B86" s="134" t="s">
        <v>667</v>
      </c>
      <c r="C86" s="134" t="s">
        <v>762</v>
      </c>
      <c r="D86" s="134" t="s">
        <v>32</v>
      </c>
      <c r="E86" s="134" t="s">
        <v>168</v>
      </c>
      <c r="F86" s="136">
        <v>0</v>
      </c>
    </row>
    <row r="87" spans="1:6" x14ac:dyDescent="0.25">
      <c r="A87" s="134" t="s">
        <v>763</v>
      </c>
      <c r="B87" s="134" t="s">
        <v>667</v>
      </c>
      <c r="C87" s="134" t="s">
        <v>764</v>
      </c>
      <c r="D87" s="134" t="s">
        <v>32</v>
      </c>
      <c r="E87" s="134" t="s">
        <v>765</v>
      </c>
      <c r="F87" s="136">
        <v>0</v>
      </c>
    </row>
    <row r="88" spans="1:6" x14ac:dyDescent="0.25">
      <c r="A88" s="134" t="s">
        <v>766</v>
      </c>
      <c r="B88" s="134" t="s">
        <v>667</v>
      </c>
      <c r="C88" s="134" t="s">
        <v>767</v>
      </c>
      <c r="D88" s="134" t="s">
        <v>32</v>
      </c>
      <c r="E88" s="134" t="s">
        <v>558</v>
      </c>
      <c r="F88" s="136">
        <v>0</v>
      </c>
    </row>
    <row r="89" spans="1:6" x14ac:dyDescent="0.25">
      <c r="A89" s="134" t="s">
        <v>768</v>
      </c>
      <c r="B89" s="134" t="s">
        <v>667</v>
      </c>
      <c r="C89" s="134" t="s">
        <v>769</v>
      </c>
      <c r="D89" s="134" t="s">
        <v>70</v>
      </c>
      <c r="E89" s="134" t="s">
        <v>372</v>
      </c>
      <c r="F89" s="136">
        <v>0</v>
      </c>
    </row>
    <row r="90" spans="1:6" x14ac:dyDescent="0.25">
      <c r="A90" s="134" t="s">
        <v>770</v>
      </c>
      <c r="B90" s="134" t="s">
        <v>667</v>
      </c>
      <c r="C90" s="134" t="s">
        <v>771</v>
      </c>
      <c r="D90" s="134" t="s">
        <v>63</v>
      </c>
      <c r="E90" s="134" t="s">
        <v>772</v>
      </c>
      <c r="F90" s="136">
        <v>0</v>
      </c>
    </row>
    <row r="91" spans="1:6" x14ac:dyDescent="0.25">
      <c r="A91" s="134" t="s">
        <v>773</v>
      </c>
      <c r="B91" s="134" t="s">
        <v>667</v>
      </c>
      <c r="C91" s="134" t="s">
        <v>774</v>
      </c>
      <c r="D91" s="134" t="s">
        <v>10</v>
      </c>
      <c r="E91" s="134" t="s">
        <v>775</v>
      </c>
      <c r="F91" s="136">
        <v>0</v>
      </c>
    </row>
    <row r="92" spans="1:6" x14ac:dyDescent="0.25">
      <c r="A92" s="134" t="s">
        <v>776</v>
      </c>
      <c r="B92" s="134" t="s">
        <v>667</v>
      </c>
      <c r="C92" s="134" t="s">
        <v>777</v>
      </c>
      <c r="D92" s="134" t="s">
        <v>32</v>
      </c>
      <c r="E92" s="134" t="s">
        <v>180</v>
      </c>
      <c r="F92" s="136">
        <v>0</v>
      </c>
    </row>
    <row r="93" spans="1:6" x14ac:dyDescent="0.25">
      <c r="A93" s="134" t="s">
        <v>778</v>
      </c>
      <c r="B93" s="134" t="s">
        <v>667</v>
      </c>
      <c r="C93" s="134" t="s">
        <v>779</v>
      </c>
      <c r="D93" s="134" t="s">
        <v>32</v>
      </c>
      <c r="E93" s="134" t="s">
        <v>558</v>
      </c>
      <c r="F93" s="136">
        <v>0</v>
      </c>
    </row>
    <row r="94" spans="1:6" x14ac:dyDescent="0.25">
      <c r="A94" s="134" t="s">
        <v>780</v>
      </c>
      <c r="B94" s="134" t="s">
        <v>667</v>
      </c>
      <c r="C94" s="134" t="s">
        <v>781</v>
      </c>
      <c r="D94" s="134" t="s">
        <v>10</v>
      </c>
      <c r="E94" s="134" t="s">
        <v>782</v>
      </c>
      <c r="F94" s="136">
        <v>0</v>
      </c>
    </row>
    <row r="95" spans="1:6" x14ac:dyDescent="0.25">
      <c r="A95" s="134" t="s">
        <v>783</v>
      </c>
      <c r="B95" s="134" t="s">
        <v>667</v>
      </c>
      <c r="C95" s="134" t="s">
        <v>784</v>
      </c>
      <c r="D95" s="134" t="s">
        <v>43</v>
      </c>
      <c r="E95" s="134" t="s">
        <v>785</v>
      </c>
      <c r="F95" s="136">
        <v>0</v>
      </c>
    </row>
    <row r="96" spans="1:6" x14ac:dyDescent="0.25">
      <c r="A96" s="134" t="s">
        <v>786</v>
      </c>
      <c r="B96" s="134" t="s">
        <v>667</v>
      </c>
      <c r="C96" s="134" t="s">
        <v>787</v>
      </c>
      <c r="D96" s="134" t="s">
        <v>43</v>
      </c>
      <c r="E96" s="134" t="s">
        <v>710</v>
      </c>
      <c r="F96" s="136">
        <v>0</v>
      </c>
    </row>
    <row r="97" spans="1:6" x14ac:dyDescent="0.25">
      <c r="A97" s="134" t="s">
        <v>788</v>
      </c>
      <c r="B97" s="134" t="s">
        <v>667</v>
      </c>
      <c r="C97" s="134" t="s">
        <v>789</v>
      </c>
      <c r="D97" s="134" t="s">
        <v>10</v>
      </c>
      <c r="E97" s="134" t="s">
        <v>543</v>
      </c>
      <c r="F97" s="136">
        <v>0</v>
      </c>
    </row>
    <row r="98" spans="1:6" x14ac:dyDescent="0.25">
      <c r="A98" s="134" t="s">
        <v>790</v>
      </c>
      <c r="B98" s="134" t="s">
        <v>667</v>
      </c>
      <c r="C98" s="134" t="s">
        <v>791</v>
      </c>
      <c r="D98" s="134" t="s">
        <v>50</v>
      </c>
      <c r="E98" s="134" t="s">
        <v>792</v>
      </c>
      <c r="F98" s="136">
        <v>0</v>
      </c>
    </row>
    <row r="99" spans="1:6" x14ac:dyDescent="0.25">
      <c r="A99" s="134" t="s">
        <v>793</v>
      </c>
      <c r="B99" s="134" t="s">
        <v>667</v>
      </c>
      <c r="C99" s="134" t="s">
        <v>794</v>
      </c>
      <c r="D99" s="134" t="s">
        <v>70</v>
      </c>
      <c r="E99" s="134" t="s">
        <v>70</v>
      </c>
      <c r="F99" s="136">
        <v>0</v>
      </c>
    </row>
    <row r="100" spans="1:6" x14ac:dyDescent="0.25">
      <c r="A100" s="134"/>
      <c r="B100" s="134"/>
      <c r="C100" s="134"/>
      <c r="D100" s="134"/>
      <c r="E100" s="141" t="s">
        <v>795</v>
      </c>
      <c r="F100" s="138">
        <f t="shared" ref="F100" si="0">SUM(F4:F99)</f>
        <v>9675520.3500000034</v>
      </c>
    </row>
  </sheetData>
  <mergeCells count="2">
    <mergeCell ref="A1:I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F6B5-9330-4E1D-9E4F-CC9506AD2E4E}">
  <dimension ref="A1:H461"/>
  <sheetViews>
    <sheetView workbookViewId="0">
      <selection activeCell="A2" sqref="A2:H2"/>
    </sheetView>
  </sheetViews>
  <sheetFormatPr defaultRowHeight="15" x14ac:dyDescent="0.25"/>
  <cols>
    <col min="1" max="1" width="13.7109375" customWidth="1"/>
    <col min="2" max="2" width="16.28515625" bestFit="1" customWidth="1"/>
    <col min="3" max="3" width="18.140625" bestFit="1" customWidth="1"/>
    <col min="4" max="4" width="33.85546875" bestFit="1" customWidth="1"/>
    <col min="5" max="5" width="29" customWidth="1"/>
    <col min="6" max="6" width="29.42578125" bestFit="1" customWidth="1"/>
    <col min="7" max="7" width="16.7109375" bestFit="1" customWidth="1"/>
    <col min="8" max="8" width="13.28515625" bestFit="1" customWidth="1"/>
  </cols>
  <sheetData>
    <row r="1" spans="1:8" ht="23.25" x14ac:dyDescent="0.25">
      <c r="A1" s="178" t="s">
        <v>799</v>
      </c>
      <c r="B1" s="178"/>
      <c r="C1" s="178"/>
      <c r="D1" s="178"/>
      <c r="E1" s="178"/>
      <c r="F1" s="178"/>
      <c r="G1" s="178"/>
      <c r="H1" s="178"/>
    </row>
    <row r="2" spans="1:8" ht="52.5" customHeight="1" x14ac:dyDescent="0.25">
      <c r="A2" s="173" t="s">
        <v>1594</v>
      </c>
      <c r="B2" s="173"/>
      <c r="C2" s="173"/>
      <c r="D2" s="173"/>
      <c r="E2" s="173"/>
      <c r="F2" s="173"/>
      <c r="G2" s="173"/>
      <c r="H2" s="173"/>
    </row>
    <row r="3" spans="1:8" s="67" customFormat="1" ht="25.5" x14ac:dyDescent="0.25">
      <c r="A3" s="126" t="s">
        <v>0</v>
      </c>
      <c r="B3" s="126" t="s">
        <v>1</v>
      </c>
      <c r="C3" s="126" t="s">
        <v>302</v>
      </c>
      <c r="D3" s="126" t="s">
        <v>3</v>
      </c>
      <c r="E3" s="126" t="s">
        <v>800</v>
      </c>
      <c r="F3" s="126" t="s">
        <v>801</v>
      </c>
      <c r="G3" s="127" t="s">
        <v>802</v>
      </c>
      <c r="H3" s="128" t="s">
        <v>7</v>
      </c>
    </row>
    <row r="4" spans="1:8" s="33" customFormat="1" ht="12.75" x14ac:dyDescent="0.2">
      <c r="A4" s="68" t="s">
        <v>803</v>
      </c>
      <c r="B4" s="68" t="s">
        <v>10</v>
      </c>
      <c r="C4" s="68" t="s">
        <v>11</v>
      </c>
      <c r="D4" s="68" t="s">
        <v>804</v>
      </c>
      <c r="E4" s="68" t="s">
        <v>805</v>
      </c>
      <c r="F4" s="68" t="s">
        <v>806</v>
      </c>
      <c r="G4" s="69">
        <v>270000</v>
      </c>
      <c r="H4" s="103">
        <v>44188</v>
      </c>
    </row>
    <row r="5" spans="1:8" s="33" customFormat="1" ht="12.75" x14ac:dyDescent="0.2">
      <c r="A5" s="68" t="s">
        <v>807</v>
      </c>
      <c r="B5" s="68" t="s">
        <v>63</v>
      </c>
      <c r="C5" s="68" t="s">
        <v>808</v>
      </c>
      <c r="D5" s="68" t="s">
        <v>809</v>
      </c>
      <c r="E5" s="68" t="s">
        <v>810</v>
      </c>
      <c r="F5" s="68" t="s">
        <v>811</v>
      </c>
      <c r="G5" s="69">
        <v>239673</v>
      </c>
      <c r="H5" s="103">
        <v>44188</v>
      </c>
    </row>
    <row r="6" spans="1:8" s="33" customFormat="1" ht="12.75" x14ac:dyDescent="0.2">
      <c r="A6" s="68" t="s">
        <v>812</v>
      </c>
      <c r="B6" s="68" t="s">
        <v>63</v>
      </c>
      <c r="C6" s="68" t="s">
        <v>808</v>
      </c>
      <c r="D6" s="68" t="s">
        <v>809</v>
      </c>
      <c r="E6" s="68" t="s">
        <v>810</v>
      </c>
      <c r="F6" s="68" t="s">
        <v>811</v>
      </c>
      <c r="G6" s="69">
        <v>165432</v>
      </c>
      <c r="H6" s="103">
        <v>44188</v>
      </c>
    </row>
    <row r="7" spans="1:8" s="33" customFormat="1" ht="12.75" x14ac:dyDescent="0.2">
      <c r="A7" s="68" t="s">
        <v>813</v>
      </c>
      <c r="B7" s="68" t="s">
        <v>63</v>
      </c>
      <c r="C7" s="68" t="s">
        <v>808</v>
      </c>
      <c r="D7" s="68" t="s">
        <v>809</v>
      </c>
      <c r="E7" s="68" t="s">
        <v>814</v>
      </c>
      <c r="F7" s="68" t="s">
        <v>815</v>
      </c>
      <c r="G7" s="69">
        <v>92383.2</v>
      </c>
      <c r="H7" s="103">
        <v>44188</v>
      </c>
    </row>
    <row r="8" spans="1:8" s="33" customFormat="1" ht="12.75" x14ac:dyDescent="0.2">
      <c r="A8" s="68" t="s">
        <v>816</v>
      </c>
      <c r="B8" s="68" t="s">
        <v>70</v>
      </c>
      <c r="C8" s="68" t="s">
        <v>817</v>
      </c>
      <c r="D8" s="68" t="s">
        <v>695</v>
      </c>
      <c r="E8" s="68" t="s">
        <v>818</v>
      </c>
      <c r="F8" s="68" t="s">
        <v>815</v>
      </c>
      <c r="G8" s="69">
        <v>120000</v>
      </c>
      <c r="H8" s="103">
        <v>44188</v>
      </c>
    </row>
    <row r="9" spans="1:8" s="33" customFormat="1" ht="12.75" x14ac:dyDescent="0.2">
      <c r="A9" s="68" t="s">
        <v>819</v>
      </c>
      <c r="B9" s="68" t="s">
        <v>70</v>
      </c>
      <c r="C9" s="68" t="s">
        <v>817</v>
      </c>
      <c r="D9" s="68" t="s">
        <v>695</v>
      </c>
      <c r="E9" s="68" t="s">
        <v>818</v>
      </c>
      <c r="F9" s="68" t="s">
        <v>820</v>
      </c>
      <c r="G9" s="69">
        <v>98580</v>
      </c>
      <c r="H9" s="103">
        <v>44188</v>
      </c>
    </row>
    <row r="10" spans="1:8" s="33" customFormat="1" ht="12.75" x14ac:dyDescent="0.2">
      <c r="A10" s="68" t="s">
        <v>821</v>
      </c>
      <c r="B10" s="68" t="s">
        <v>70</v>
      </c>
      <c r="C10" s="68" t="s">
        <v>817</v>
      </c>
      <c r="D10" s="68" t="s">
        <v>695</v>
      </c>
      <c r="E10" s="68" t="s">
        <v>818</v>
      </c>
      <c r="F10" s="68" t="s">
        <v>822</v>
      </c>
      <c r="G10" s="69">
        <v>14857.8</v>
      </c>
      <c r="H10" s="103">
        <v>44188</v>
      </c>
    </row>
    <row r="11" spans="1:8" s="33" customFormat="1" ht="12.75" x14ac:dyDescent="0.2">
      <c r="A11" s="68" t="s">
        <v>823</v>
      </c>
      <c r="B11" s="68" t="s">
        <v>43</v>
      </c>
      <c r="C11" s="68" t="s">
        <v>269</v>
      </c>
      <c r="D11" s="68" t="s">
        <v>712</v>
      </c>
      <c r="E11" s="68" t="s">
        <v>712</v>
      </c>
      <c r="F11" s="68" t="s">
        <v>824</v>
      </c>
      <c r="G11" s="69">
        <v>72000</v>
      </c>
      <c r="H11" s="103">
        <v>44188</v>
      </c>
    </row>
    <row r="12" spans="1:8" s="33" customFormat="1" ht="12.75" x14ac:dyDescent="0.2">
      <c r="A12" s="68" t="s">
        <v>825</v>
      </c>
      <c r="B12" s="68" t="s">
        <v>43</v>
      </c>
      <c r="C12" s="68" t="s">
        <v>269</v>
      </c>
      <c r="D12" s="68" t="s">
        <v>712</v>
      </c>
      <c r="E12" s="68" t="s">
        <v>712</v>
      </c>
      <c r="F12" s="68" t="s">
        <v>826</v>
      </c>
      <c r="G12" s="69">
        <v>13005</v>
      </c>
      <c r="H12" s="103">
        <v>44188</v>
      </c>
    </row>
    <row r="13" spans="1:8" s="33" customFormat="1" ht="12.75" x14ac:dyDescent="0.2">
      <c r="A13" s="68" t="s">
        <v>827</v>
      </c>
      <c r="B13" s="68" t="s">
        <v>43</v>
      </c>
      <c r="C13" s="68" t="s">
        <v>269</v>
      </c>
      <c r="D13" s="68" t="s">
        <v>712</v>
      </c>
      <c r="E13" s="68" t="s">
        <v>712</v>
      </c>
      <c r="F13" s="68" t="s">
        <v>828</v>
      </c>
      <c r="G13" s="69">
        <v>297000</v>
      </c>
      <c r="H13" s="103">
        <v>44188</v>
      </c>
    </row>
    <row r="14" spans="1:8" s="33" customFormat="1" ht="12.75" x14ac:dyDescent="0.2">
      <c r="A14" s="68" t="s">
        <v>829</v>
      </c>
      <c r="B14" s="68" t="s">
        <v>43</v>
      </c>
      <c r="C14" s="68" t="s">
        <v>269</v>
      </c>
      <c r="D14" s="68" t="s">
        <v>712</v>
      </c>
      <c r="E14" s="68" t="s">
        <v>712</v>
      </c>
      <c r="F14" s="68" t="s">
        <v>830</v>
      </c>
      <c r="G14" s="69">
        <v>80542</v>
      </c>
      <c r="H14" s="103">
        <v>44188</v>
      </c>
    </row>
    <row r="15" spans="1:8" s="33" customFormat="1" ht="12.75" x14ac:dyDescent="0.2">
      <c r="A15" s="68" t="s">
        <v>831</v>
      </c>
      <c r="B15" s="68" t="s">
        <v>43</v>
      </c>
      <c r="C15" s="68" t="s">
        <v>269</v>
      </c>
      <c r="D15" s="68" t="s">
        <v>712</v>
      </c>
      <c r="E15" s="68" t="s">
        <v>712</v>
      </c>
      <c r="F15" s="68" t="s">
        <v>820</v>
      </c>
      <c r="G15" s="69">
        <v>60000</v>
      </c>
      <c r="H15" s="103">
        <v>44188</v>
      </c>
    </row>
    <row r="16" spans="1:8" s="33" customFormat="1" ht="12.75" x14ac:dyDescent="0.2">
      <c r="A16" s="68" t="s">
        <v>832</v>
      </c>
      <c r="B16" s="68" t="s">
        <v>43</v>
      </c>
      <c r="C16" s="68" t="s">
        <v>269</v>
      </c>
      <c r="D16" s="68" t="s">
        <v>712</v>
      </c>
      <c r="E16" s="68" t="s">
        <v>712</v>
      </c>
      <c r="F16" s="68" t="s">
        <v>833</v>
      </c>
      <c r="G16" s="69">
        <v>27502</v>
      </c>
      <c r="H16" s="103">
        <v>44188</v>
      </c>
    </row>
    <row r="17" spans="1:8" s="33" customFormat="1" ht="12.75" x14ac:dyDescent="0.2">
      <c r="A17" s="68" t="s">
        <v>834</v>
      </c>
      <c r="B17" s="68" t="s">
        <v>43</v>
      </c>
      <c r="C17" s="68" t="s">
        <v>269</v>
      </c>
      <c r="D17" s="68" t="s">
        <v>712</v>
      </c>
      <c r="E17" s="68" t="s">
        <v>712</v>
      </c>
      <c r="F17" s="68" t="s">
        <v>835</v>
      </c>
      <c r="G17" s="69">
        <v>6000</v>
      </c>
      <c r="H17" s="103">
        <v>44188</v>
      </c>
    </row>
    <row r="18" spans="1:8" s="33" customFormat="1" ht="12.75" x14ac:dyDescent="0.2">
      <c r="A18" s="68" t="s">
        <v>836</v>
      </c>
      <c r="B18" s="68" t="s">
        <v>43</v>
      </c>
      <c r="C18" s="68" t="s">
        <v>269</v>
      </c>
      <c r="D18" s="68" t="s">
        <v>712</v>
      </c>
      <c r="E18" s="68" t="s">
        <v>712</v>
      </c>
      <c r="F18" s="68" t="s">
        <v>837</v>
      </c>
      <c r="G18" s="69">
        <v>1869</v>
      </c>
      <c r="H18" s="103">
        <v>44188</v>
      </c>
    </row>
    <row r="19" spans="1:8" s="33" customFormat="1" ht="12.75" x14ac:dyDescent="0.2">
      <c r="A19" s="68" t="s">
        <v>838</v>
      </c>
      <c r="B19" s="68" t="s">
        <v>63</v>
      </c>
      <c r="C19" s="68" t="s">
        <v>64</v>
      </c>
      <c r="D19" s="68" t="s">
        <v>839</v>
      </c>
      <c r="E19" s="68" t="s">
        <v>840</v>
      </c>
      <c r="F19" s="68" t="s">
        <v>815</v>
      </c>
      <c r="G19" s="69">
        <v>2083.1999999999998</v>
      </c>
      <c r="H19" s="103">
        <v>44188</v>
      </c>
    </row>
    <row r="20" spans="1:8" s="33" customFormat="1" ht="12.75" x14ac:dyDescent="0.2">
      <c r="A20" s="68" t="s">
        <v>841</v>
      </c>
      <c r="B20" s="68" t="s">
        <v>63</v>
      </c>
      <c r="C20" s="68" t="s">
        <v>64</v>
      </c>
      <c r="D20" s="68" t="s">
        <v>839</v>
      </c>
      <c r="E20" s="68" t="s">
        <v>842</v>
      </c>
      <c r="F20" s="68" t="s">
        <v>815</v>
      </c>
      <c r="G20" s="69">
        <v>2083.1999999999998</v>
      </c>
      <c r="H20" s="103">
        <v>44188</v>
      </c>
    </row>
    <row r="21" spans="1:8" s="33" customFormat="1" ht="12.75" x14ac:dyDescent="0.2">
      <c r="A21" s="68" t="s">
        <v>843</v>
      </c>
      <c r="B21" s="68" t="s">
        <v>63</v>
      </c>
      <c r="C21" s="68" t="s">
        <v>64</v>
      </c>
      <c r="D21" s="68" t="s">
        <v>839</v>
      </c>
      <c r="E21" s="68" t="s">
        <v>844</v>
      </c>
      <c r="F21" s="68" t="s">
        <v>815</v>
      </c>
      <c r="G21" s="69">
        <v>2082.6</v>
      </c>
      <c r="H21" s="103">
        <v>44188</v>
      </c>
    </row>
    <row r="22" spans="1:8" s="33" customFormat="1" ht="12.75" x14ac:dyDescent="0.2">
      <c r="A22" s="68" t="s">
        <v>845</v>
      </c>
      <c r="B22" s="68" t="s">
        <v>10</v>
      </c>
      <c r="C22" s="68" t="s">
        <v>291</v>
      </c>
      <c r="D22" s="68" t="s">
        <v>846</v>
      </c>
      <c r="E22" s="68" t="s">
        <v>847</v>
      </c>
      <c r="F22" s="68" t="s">
        <v>824</v>
      </c>
      <c r="G22" s="69">
        <v>139416</v>
      </c>
      <c r="H22" s="103">
        <v>44188</v>
      </c>
    </row>
    <row r="23" spans="1:8" s="33" customFormat="1" ht="12.75" x14ac:dyDescent="0.2">
      <c r="A23" s="101" t="s">
        <v>848</v>
      </c>
      <c r="B23" s="68" t="s">
        <v>70</v>
      </c>
      <c r="C23" s="68" t="s">
        <v>849</v>
      </c>
      <c r="D23" s="68" t="s">
        <v>850</v>
      </c>
      <c r="E23" s="68" t="s">
        <v>851</v>
      </c>
      <c r="F23" s="68" t="s">
        <v>824</v>
      </c>
      <c r="G23" s="69">
        <v>23496</v>
      </c>
      <c r="H23" s="71">
        <v>43920</v>
      </c>
    </row>
    <row r="24" spans="1:8" s="33" customFormat="1" ht="12.75" x14ac:dyDescent="0.2">
      <c r="A24" s="68" t="s">
        <v>852</v>
      </c>
      <c r="B24" s="68" t="s">
        <v>70</v>
      </c>
      <c r="C24" s="68" t="s">
        <v>849</v>
      </c>
      <c r="D24" s="68" t="s">
        <v>850</v>
      </c>
      <c r="E24" s="68" t="s">
        <v>853</v>
      </c>
      <c r="F24" s="68" t="s">
        <v>824</v>
      </c>
      <c r="G24" s="69">
        <v>3187.8</v>
      </c>
      <c r="H24" s="103">
        <v>44188</v>
      </c>
    </row>
    <row r="25" spans="1:8" s="33" customFormat="1" ht="12.75" x14ac:dyDescent="0.2">
      <c r="A25" s="68" t="s">
        <v>854</v>
      </c>
      <c r="B25" s="68" t="s">
        <v>70</v>
      </c>
      <c r="C25" s="68" t="s">
        <v>849</v>
      </c>
      <c r="D25" s="68" t="s">
        <v>850</v>
      </c>
      <c r="E25" s="68" t="s">
        <v>855</v>
      </c>
      <c r="F25" s="68" t="s">
        <v>824</v>
      </c>
      <c r="G25" s="69">
        <v>10412.4</v>
      </c>
      <c r="H25" s="103">
        <v>44188</v>
      </c>
    </row>
    <row r="26" spans="1:8" s="33" customFormat="1" ht="12.75" x14ac:dyDescent="0.2">
      <c r="A26" s="101" t="s">
        <v>856</v>
      </c>
      <c r="B26" s="68" t="s">
        <v>10</v>
      </c>
      <c r="C26" s="68" t="s">
        <v>17</v>
      </c>
      <c r="D26" s="68" t="s">
        <v>857</v>
      </c>
      <c r="E26" s="68" t="s">
        <v>858</v>
      </c>
      <c r="F26" s="68" t="s">
        <v>828</v>
      </c>
      <c r="G26" s="102">
        <v>2223.19</v>
      </c>
      <c r="H26" s="71">
        <v>43970</v>
      </c>
    </row>
    <row r="27" spans="1:8" s="33" customFormat="1" ht="12.75" x14ac:dyDescent="0.2">
      <c r="A27" s="68" t="s">
        <v>859</v>
      </c>
      <c r="B27" s="68" t="s">
        <v>10</v>
      </c>
      <c r="C27" s="68" t="s">
        <v>860</v>
      </c>
      <c r="D27" s="68" t="s">
        <v>861</v>
      </c>
      <c r="E27" s="68" t="s">
        <v>862</v>
      </c>
      <c r="F27" s="68" t="s">
        <v>824</v>
      </c>
      <c r="G27" s="69">
        <v>15888</v>
      </c>
      <c r="H27" s="103">
        <v>44188</v>
      </c>
    </row>
    <row r="28" spans="1:8" s="33" customFormat="1" ht="12.75" x14ac:dyDescent="0.2">
      <c r="A28" s="68" t="s">
        <v>863</v>
      </c>
      <c r="B28" s="68" t="s">
        <v>10</v>
      </c>
      <c r="C28" s="68" t="s">
        <v>860</v>
      </c>
      <c r="D28" s="68" t="s">
        <v>861</v>
      </c>
      <c r="E28" s="68" t="s">
        <v>862</v>
      </c>
      <c r="F28" s="68" t="s">
        <v>835</v>
      </c>
      <c r="G28" s="69">
        <v>2550</v>
      </c>
      <c r="H28" s="103">
        <v>44188</v>
      </c>
    </row>
    <row r="29" spans="1:8" s="33" customFormat="1" ht="12.75" x14ac:dyDescent="0.2">
      <c r="A29" s="68" t="s">
        <v>864</v>
      </c>
      <c r="B29" s="68" t="s">
        <v>10</v>
      </c>
      <c r="C29" s="68" t="s">
        <v>860</v>
      </c>
      <c r="D29" s="68" t="s">
        <v>861</v>
      </c>
      <c r="E29" s="68" t="s">
        <v>862</v>
      </c>
      <c r="F29" s="68" t="s">
        <v>826</v>
      </c>
      <c r="G29" s="69">
        <v>2520</v>
      </c>
      <c r="H29" s="103">
        <v>44188</v>
      </c>
    </row>
    <row r="30" spans="1:8" s="33" customFormat="1" ht="12.75" x14ac:dyDescent="0.2">
      <c r="A30" s="68" t="s">
        <v>865</v>
      </c>
      <c r="B30" s="68" t="s">
        <v>10</v>
      </c>
      <c r="C30" s="68" t="s">
        <v>860</v>
      </c>
      <c r="D30" s="68" t="s">
        <v>861</v>
      </c>
      <c r="E30" s="68" t="s">
        <v>862</v>
      </c>
      <c r="F30" s="68" t="s">
        <v>820</v>
      </c>
      <c r="G30" s="69">
        <v>2100</v>
      </c>
      <c r="H30" s="103">
        <v>44188</v>
      </c>
    </row>
    <row r="31" spans="1:8" s="33" customFormat="1" ht="12.75" x14ac:dyDescent="0.2">
      <c r="A31" s="68" t="s">
        <v>866</v>
      </c>
      <c r="B31" s="68" t="s">
        <v>10</v>
      </c>
      <c r="C31" s="68" t="s">
        <v>860</v>
      </c>
      <c r="D31" s="68" t="s">
        <v>861</v>
      </c>
      <c r="E31" s="68" t="s">
        <v>862</v>
      </c>
      <c r="F31" s="68" t="s">
        <v>867</v>
      </c>
      <c r="G31" s="69">
        <v>2056</v>
      </c>
      <c r="H31" s="103">
        <v>44188</v>
      </c>
    </row>
    <row r="32" spans="1:8" s="33" customFormat="1" ht="12.75" x14ac:dyDescent="0.2">
      <c r="A32" s="68" t="s">
        <v>868</v>
      </c>
      <c r="B32" s="68" t="s">
        <v>10</v>
      </c>
      <c r="C32" s="68" t="s">
        <v>860</v>
      </c>
      <c r="D32" s="68" t="s">
        <v>861</v>
      </c>
      <c r="E32" s="68" t="s">
        <v>869</v>
      </c>
      <c r="F32" s="68" t="s">
        <v>824</v>
      </c>
      <c r="G32" s="69">
        <v>46176</v>
      </c>
      <c r="H32" s="103">
        <v>44188</v>
      </c>
    </row>
    <row r="33" spans="1:8" s="33" customFormat="1" ht="12.75" x14ac:dyDescent="0.2">
      <c r="A33" s="68" t="s">
        <v>870</v>
      </c>
      <c r="B33" s="68" t="s">
        <v>10</v>
      </c>
      <c r="C33" s="68" t="s">
        <v>860</v>
      </c>
      <c r="D33" s="68" t="s">
        <v>861</v>
      </c>
      <c r="E33" s="68" t="s">
        <v>869</v>
      </c>
      <c r="F33" s="68" t="s">
        <v>828</v>
      </c>
      <c r="G33" s="69">
        <v>29700</v>
      </c>
      <c r="H33" s="103">
        <v>44188</v>
      </c>
    </row>
    <row r="34" spans="1:8" s="33" customFormat="1" ht="12.75" x14ac:dyDescent="0.2">
      <c r="A34" s="68" t="s">
        <v>871</v>
      </c>
      <c r="B34" s="68" t="s">
        <v>10</v>
      </c>
      <c r="C34" s="68" t="s">
        <v>860</v>
      </c>
      <c r="D34" s="68" t="s">
        <v>861</v>
      </c>
      <c r="E34" s="68" t="s">
        <v>869</v>
      </c>
      <c r="F34" s="68" t="s">
        <v>826</v>
      </c>
      <c r="G34" s="69">
        <v>4800</v>
      </c>
      <c r="H34" s="103">
        <v>44188</v>
      </c>
    </row>
    <row r="35" spans="1:8" s="33" customFormat="1" ht="12.75" x14ac:dyDescent="0.2">
      <c r="A35" s="68" t="s">
        <v>872</v>
      </c>
      <c r="B35" s="68" t="s">
        <v>10</v>
      </c>
      <c r="C35" s="68" t="s">
        <v>860</v>
      </c>
      <c r="D35" s="68" t="s">
        <v>861</v>
      </c>
      <c r="E35" s="68" t="s">
        <v>869</v>
      </c>
      <c r="F35" s="68" t="s">
        <v>835</v>
      </c>
      <c r="G35" s="69">
        <v>3678</v>
      </c>
      <c r="H35" s="103">
        <v>44188</v>
      </c>
    </row>
    <row r="36" spans="1:8" s="33" customFormat="1" ht="12.75" x14ac:dyDescent="0.2">
      <c r="A36" s="68" t="s">
        <v>873</v>
      </c>
      <c r="B36" s="68" t="s">
        <v>10</v>
      </c>
      <c r="C36" s="68" t="s">
        <v>860</v>
      </c>
      <c r="D36" s="68" t="s">
        <v>861</v>
      </c>
      <c r="E36" s="68" t="s">
        <v>869</v>
      </c>
      <c r="F36" s="68" t="s">
        <v>820</v>
      </c>
      <c r="G36" s="69">
        <v>2415</v>
      </c>
      <c r="H36" s="103">
        <v>44188</v>
      </c>
    </row>
    <row r="37" spans="1:8" s="33" customFormat="1" ht="12.75" x14ac:dyDescent="0.2">
      <c r="A37" s="68" t="s">
        <v>874</v>
      </c>
      <c r="B37" s="68" t="s">
        <v>10</v>
      </c>
      <c r="C37" s="68" t="s">
        <v>860</v>
      </c>
      <c r="D37" s="68" t="s">
        <v>861</v>
      </c>
      <c r="E37" s="68" t="s">
        <v>875</v>
      </c>
      <c r="F37" s="68" t="s">
        <v>830</v>
      </c>
      <c r="G37" s="69">
        <v>2137</v>
      </c>
      <c r="H37" s="103">
        <v>44188</v>
      </c>
    </row>
    <row r="38" spans="1:8" s="33" customFormat="1" ht="12.75" x14ac:dyDescent="0.2">
      <c r="A38" s="68" t="s">
        <v>876</v>
      </c>
      <c r="B38" s="68" t="s">
        <v>10</v>
      </c>
      <c r="C38" s="68" t="s">
        <v>860</v>
      </c>
      <c r="D38" s="68" t="s">
        <v>861</v>
      </c>
      <c r="E38" s="68" t="s">
        <v>875</v>
      </c>
      <c r="F38" s="68" t="s">
        <v>835</v>
      </c>
      <c r="G38" s="69">
        <v>1039</v>
      </c>
      <c r="H38" s="103">
        <v>44188</v>
      </c>
    </row>
    <row r="39" spans="1:8" s="33" customFormat="1" ht="12.75" x14ac:dyDescent="0.2">
      <c r="A39" s="68" t="s">
        <v>877</v>
      </c>
      <c r="B39" s="68" t="s">
        <v>10</v>
      </c>
      <c r="C39" s="68" t="s">
        <v>860</v>
      </c>
      <c r="D39" s="68" t="s">
        <v>861</v>
      </c>
      <c r="E39" s="68" t="s">
        <v>878</v>
      </c>
      <c r="F39" s="68" t="s">
        <v>824</v>
      </c>
      <c r="G39" s="69">
        <v>14838</v>
      </c>
      <c r="H39" s="103">
        <v>44188</v>
      </c>
    </row>
    <row r="40" spans="1:8" s="33" customFormat="1" ht="12.75" x14ac:dyDescent="0.2">
      <c r="A40" s="68" t="s">
        <v>879</v>
      </c>
      <c r="B40" s="68" t="s">
        <v>10</v>
      </c>
      <c r="C40" s="68" t="s">
        <v>860</v>
      </c>
      <c r="D40" s="68" t="s">
        <v>861</v>
      </c>
      <c r="E40" s="68" t="s">
        <v>878</v>
      </c>
      <c r="F40" s="68" t="s">
        <v>806</v>
      </c>
      <c r="G40" s="69">
        <v>12419.400000000001</v>
      </c>
      <c r="H40" s="103">
        <v>44188</v>
      </c>
    </row>
    <row r="41" spans="1:8" s="33" customFormat="1" ht="12.75" x14ac:dyDescent="0.2">
      <c r="A41" s="68" t="s">
        <v>880</v>
      </c>
      <c r="B41" s="68" t="s">
        <v>10</v>
      </c>
      <c r="C41" s="68" t="s">
        <v>860</v>
      </c>
      <c r="D41" s="68" t="s">
        <v>861</v>
      </c>
      <c r="E41" s="68" t="s">
        <v>878</v>
      </c>
      <c r="F41" s="68" t="s">
        <v>826</v>
      </c>
      <c r="G41" s="69">
        <v>3900</v>
      </c>
      <c r="H41" s="103">
        <v>44188</v>
      </c>
    </row>
    <row r="42" spans="1:8" s="33" customFormat="1" ht="12.75" x14ac:dyDescent="0.2">
      <c r="A42" s="68" t="s">
        <v>881</v>
      </c>
      <c r="B42" s="68" t="s">
        <v>10</v>
      </c>
      <c r="C42" s="68" t="s">
        <v>860</v>
      </c>
      <c r="D42" s="68" t="s">
        <v>861</v>
      </c>
      <c r="E42" s="68" t="s">
        <v>878</v>
      </c>
      <c r="F42" s="68" t="s">
        <v>835</v>
      </c>
      <c r="G42" s="69">
        <v>1439</v>
      </c>
      <c r="H42" s="103">
        <v>44188</v>
      </c>
    </row>
    <row r="43" spans="1:8" s="33" customFormat="1" ht="12.75" x14ac:dyDescent="0.2">
      <c r="A43" s="68" t="s">
        <v>882</v>
      </c>
      <c r="B43" s="68" t="s">
        <v>10</v>
      </c>
      <c r="C43" s="68" t="s">
        <v>860</v>
      </c>
      <c r="D43" s="68" t="s">
        <v>861</v>
      </c>
      <c r="E43" s="68" t="s">
        <v>878</v>
      </c>
      <c r="F43" s="68" t="s">
        <v>820</v>
      </c>
      <c r="G43" s="69">
        <v>1050</v>
      </c>
      <c r="H43" s="103">
        <v>44188</v>
      </c>
    </row>
    <row r="44" spans="1:8" s="33" customFormat="1" ht="12.75" x14ac:dyDescent="0.2">
      <c r="A44" s="68" t="s">
        <v>883</v>
      </c>
      <c r="B44" s="68" t="s">
        <v>10</v>
      </c>
      <c r="C44" s="68" t="s">
        <v>860</v>
      </c>
      <c r="D44" s="68" t="s">
        <v>861</v>
      </c>
      <c r="E44" s="68" t="s">
        <v>884</v>
      </c>
      <c r="F44" s="68" t="s">
        <v>815</v>
      </c>
      <c r="G44" s="69">
        <v>60762</v>
      </c>
      <c r="H44" s="103">
        <v>44188</v>
      </c>
    </row>
    <row r="45" spans="1:8" s="33" customFormat="1" ht="12.75" x14ac:dyDescent="0.2">
      <c r="A45" s="68" t="s">
        <v>885</v>
      </c>
      <c r="B45" s="68" t="s">
        <v>10</v>
      </c>
      <c r="C45" s="68" t="s">
        <v>860</v>
      </c>
      <c r="D45" s="68" t="s">
        <v>861</v>
      </c>
      <c r="E45" s="68" t="s">
        <v>884</v>
      </c>
      <c r="F45" s="68" t="s">
        <v>824</v>
      </c>
      <c r="G45" s="69">
        <v>31980</v>
      </c>
      <c r="H45" s="103">
        <v>44188</v>
      </c>
    </row>
    <row r="46" spans="1:8" s="33" customFormat="1" ht="12.75" x14ac:dyDescent="0.2">
      <c r="A46" s="68" t="s">
        <v>886</v>
      </c>
      <c r="B46" s="68" t="s">
        <v>10</v>
      </c>
      <c r="C46" s="68" t="s">
        <v>860</v>
      </c>
      <c r="D46" s="68" t="s">
        <v>861</v>
      </c>
      <c r="E46" s="68" t="s">
        <v>884</v>
      </c>
      <c r="F46" s="68" t="s">
        <v>826</v>
      </c>
      <c r="G46" s="69">
        <v>11700</v>
      </c>
      <c r="H46" s="103">
        <v>44188</v>
      </c>
    </row>
    <row r="47" spans="1:8" s="33" customFormat="1" ht="12.75" x14ac:dyDescent="0.2">
      <c r="A47" s="68" t="s">
        <v>887</v>
      </c>
      <c r="B47" s="68" t="s">
        <v>10</v>
      </c>
      <c r="C47" s="68" t="s">
        <v>860</v>
      </c>
      <c r="D47" s="68" t="s">
        <v>861</v>
      </c>
      <c r="E47" s="68" t="s">
        <v>884</v>
      </c>
      <c r="F47" s="68" t="s">
        <v>820</v>
      </c>
      <c r="G47" s="69">
        <v>6000</v>
      </c>
      <c r="H47" s="103">
        <v>44188</v>
      </c>
    </row>
    <row r="48" spans="1:8" s="33" customFormat="1" ht="12.75" x14ac:dyDescent="0.2">
      <c r="A48" s="68" t="s">
        <v>888</v>
      </c>
      <c r="B48" s="68" t="s">
        <v>10</v>
      </c>
      <c r="C48" s="68" t="s">
        <v>860</v>
      </c>
      <c r="D48" s="68" t="s">
        <v>861</v>
      </c>
      <c r="E48" s="68" t="s">
        <v>884</v>
      </c>
      <c r="F48" s="68" t="s">
        <v>867</v>
      </c>
      <c r="G48" s="69">
        <v>1620</v>
      </c>
      <c r="H48" s="103">
        <v>44188</v>
      </c>
    </row>
    <row r="49" spans="1:8" s="33" customFormat="1" ht="12.75" x14ac:dyDescent="0.2">
      <c r="A49" s="68" t="s">
        <v>889</v>
      </c>
      <c r="B49" s="68" t="s">
        <v>10</v>
      </c>
      <c r="C49" s="68" t="s">
        <v>860</v>
      </c>
      <c r="D49" s="68" t="s">
        <v>861</v>
      </c>
      <c r="E49" s="68" t="s">
        <v>890</v>
      </c>
      <c r="F49" s="68" t="s">
        <v>828</v>
      </c>
      <c r="G49" s="69">
        <v>25500</v>
      </c>
      <c r="H49" s="103">
        <v>44188</v>
      </c>
    </row>
    <row r="50" spans="1:8" s="33" customFormat="1" ht="12.75" x14ac:dyDescent="0.2">
      <c r="A50" s="68" t="s">
        <v>891</v>
      </c>
      <c r="B50" s="68" t="s">
        <v>10</v>
      </c>
      <c r="C50" s="68" t="s">
        <v>860</v>
      </c>
      <c r="D50" s="68" t="s">
        <v>861</v>
      </c>
      <c r="E50" s="68" t="s">
        <v>890</v>
      </c>
      <c r="F50" s="68" t="s">
        <v>826</v>
      </c>
      <c r="G50" s="69">
        <v>3300</v>
      </c>
      <c r="H50" s="103">
        <v>44188</v>
      </c>
    </row>
    <row r="51" spans="1:8" s="33" customFormat="1" ht="12.75" x14ac:dyDescent="0.2">
      <c r="A51" s="68" t="s">
        <v>892</v>
      </c>
      <c r="B51" s="68" t="s">
        <v>10</v>
      </c>
      <c r="C51" s="68" t="s">
        <v>860</v>
      </c>
      <c r="D51" s="68" t="s">
        <v>861</v>
      </c>
      <c r="E51" s="68" t="s">
        <v>890</v>
      </c>
      <c r="F51" s="68" t="s">
        <v>835</v>
      </c>
      <c r="G51" s="69">
        <v>2285</v>
      </c>
      <c r="H51" s="103">
        <v>44188</v>
      </c>
    </row>
    <row r="52" spans="1:8" s="33" customFormat="1" ht="12.75" x14ac:dyDescent="0.2">
      <c r="A52" s="68" t="s">
        <v>893</v>
      </c>
      <c r="B52" s="68" t="s">
        <v>10</v>
      </c>
      <c r="C52" s="68" t="s">
        <v>860</v>
      </c>
      <c r="D52" s="68" t="s">
        <v>861</v>
      </c>
      <c r="E52" s="68" t="s">
        <v>890</v>
      </c>
      <c r="F52" s="68" t="s">
        <v>820</v>
      </c>
      <c r="G52" s="69">
        <v>2100</v>
      </c>
      <c r="H52" s="103">
        <v>44188</v>
      </c>
    </row>
    <row r="53" spans="1:8" s="33" customFormat="1" ht="12.75" x14ac:dyDescent="0.2">
      <c r="A53" s="68" t="s">
        <v>894</v>
      </c>
      <c r="B53" s="68" t="s">
        <v>63</v>
      </c>
      <c r="C53" s="68" t="s">
        <v>64</v>
      </c>
      <c r="D53" s="68" t="s">
        <v>895</v>
      </c>
      <c r="E53" s="68" t="s">
        <v>896</v>
      </c>
      <c r="F53" s="68" t="s">
        <v>824</v>
      </c>
      <c r="G53" s="69">
        <v>4891.8</v>
      </c>
      <c r="H53" s="103">
        <v>44188</v>
      </c>
    </row>
    <row r="54" spans="1:8" s="33" customFormat="1" ht="12.75" x14ac:dyDescent="0.2">
      <c r="A54" s="68" t="s">
        <v>897</v>
      </c>
      <c r="B54" s="68" t="s">
        <v>63</v>
      </c>
      <c r="C54" s="68" t="s">
        <v>64</v>
      </c>
      <c r="D54" s="68" t="s">
        <v>895</v>
      </c>
      <c r="E54" s="68" t="s">
        <v>896</v>
      </c>
      <c r="F54" s="68" t="s">
        <v>898</v>
      </c>
      <c r="G54" s="69">
        <v>45300</v>
      </c>
      <c r="H54" s="103">
        <v>44188</v>
      </c>
    </row>
    <row r="55" spans="1:8" s="33" customFormat="1" ht="12.75" x14ac:dyDescent="0.2">
      <c r="A55" s="68" t="s">
        <v>899</v>
      </c>
      <c r="B55" s="68" t="s">
        <v>32</v>
      </c>
      <c r="C55" s="68" t="s">
        <v>900</v>
      </c>
      <c r="D55" s="68" t="s">
        <v>901</v>
      </c>
      <c r="E55" s="68" t="s">
        <v>902</v>
      </c>
      <c r="F55" s="68" t="s">
        <v>903</v>
      </c>
      <c r="G55" s="69">
        <v>1200</v>
      </c>
      <c r="H55" s="103">
        <v>44188</v>
      </c>
    </row>
    <row r="56" spans="1:8" s="33" customFormat="1" ht="12.75" x14ac:dyDescent="0.2">
      <c r="A56" s="68" t="s">
        <v>904</v>
      </c>
      <c r="B56" s="68" t="s">
        <v>32</v>
      </c>
      <c r="C56" s="68" t="s">
        <v>900</v>
      </c>
      <c r="D56" s="68" t="s">
        <v>901</v>
      </c>
      <c r="E56" s="68" t="s">
        <v>902</v>
      </c>
      <c r="F56" s="68" t="s">
        <v>820</v>
      </c>
      <c r="G56" s="69">
        <v>1200</v>
      </c>
      <c r="H56" s="103">
        <v>44188</v>
      </c>
    </row>
    <row r="57" spans="1:8" s="33" customFormat="1" ht="12.75" x14ac:dyDescent="0.2">
      <c r="A57" s="68" t="s">
        <v>905</v>
      </c>
      <c r="B57" s="68" t="s">
        <v>32</v>
      </c>
      <c r="C57" s="68" t="s">
        <v>900</v>
      </c>
      <c r="D57" s="68" t="s">
        <v>901</v>
      </c>
      <c r="E57" s="68" t="s">
        <v>906</v>
      </c>
      <c r="F57" s="68" t="s">
        <v>815</v>
      </c>
      <c r="G57" s="69">
        <v>15048</v>
      </c>
      <c r="H57" s="103">
        <v>44188</v>
      </c>
    </row>
    <row r="58" spans="1:8" s="33" customFormat="1" ht="12.75" x14ac:dyDescent="0.2">
      <c r="A58" s="68" t="s">
        <v>907</v>
      </c>
      <c r="B58" s="68" t="s">
        <v>32</v>
      </c>
      <c r="C58" s="68" t="s">
        <v>765</v>
      </c>
      <c r="D58" s="68" t="s">
        <v>908</v>
      </c>
      <c r="E58" s="68" t="s">
        <v>909</v>
      </c>
      <c r="F58" s="68" t="s">
        <v>824</v>
      </c>
      <c r="G58" s="69">
        <v>5086</v>
      </c>
      <c r="H58" s="103">
        <v>44188</v>
      </c>
    </row>
    <row r="59" spans="1:8" s="33" customFormat="1" ht="12.75" x14ac:dyDescent="0.2">
      <c r="A59" s="68" t="s">
        <v>910</v>
      </c>
      <c r="B59" s="68" t="s">
        <v>32</v>
      </c>
      <c r="C59" s="68" t="s">
        <v>765</v>
      </c>
      <c r="D59" s="68" t="s">
        <v>908</v>
      </c>
      <c r="E59" s="68" t="s">
        <v>911</v>
      </c>
      <c r="F59" s="68" t="s">
        <v>820</v>
      </c>
      <c r="G59" s="69">
        <v>12320</v>
      </c>
      <c r="H59" s="103">
        <v>44188</v>
      </c>
    </row>
    <row r="60" spans="1:8" s="33" customFormat="1" ht="12.75" x14ac:dyDescent="0.2">
      <c r="A60" s="101" t="s">
        <v>912</v>
      </c>
      <c r="B60" s="68" t="s">
        <v>43</v>
      </c>
      <c r="C60" s="68" t="s">
        <v>395</v>
      </c>
      <c r="D60" s="68" t="s">
        <v>913</v>
      </c>
      <c r="E60" s="68" t="s">
        <v>914</v>
      </c>
      <c r="F60" s="68" t="s">
        <v>915</v>
      </c>
      <c r="G60" s="69">
        <v>6533</v>
      </c>
      <c r="H60" s="71">
        <v>43920</v>
      </c>
    </row>
    <row r="61" spans="1:8" s="33" customFormat="1" ht="12.75" x14ac:dyDescent="0.2">
      <c r="A61" s="68" t="s">
        <v>916</v>
      </c>
      <c r="B61" s="68" t="s">
        <v>43</v>
      </c>
      <c r="C61" s="68" t="s">
        <v>395</v>
      </c>
      <c r="D61" s="68" t="s">
        <v>913</v>
      </c>
      <c r="E61" s="68" t="s">
        <v>914</v>
      </c>
      <c r="F61" s="68" t="s">
        <v>815</v>
      </c>
      <c r="G61" s="69">
        <v>6000</v>
      </c>
      <c r="H61" s="103">
        <v>44188</v>
      </c>
    </row>
    <row r="62" spans="1:8" s="33" customFormat="1" ht="12.75" x14ac:dyDescent="0.2">
      <c r="A62" s="68" t="s">
        <v>917</v>
      </c>
      <c r="B62" s="68" t="s">
        <v>43</v>
      </c>
      <c r="C62" s="68" t="s">
        <v>918</v>
      </c>
      <c r="D62" s="68" t="s">
        <v>919</v>
      </c>
      <c r="E62" s="68" t="s">
        <v>920</v>
      </c>
      <c r="F62" s="68" t="s">
        <v>833</v>
      </c>
      <c r="G62" s="69">
        <v>5145</v>
      </c>
      <c r="H62" s="103">
        <v>44188</v>
      </c>
    </row>
    <row r="63" spans="1:8" s="33" customFormat="1" ht="12.75" x14ac:dyDescent="0.2">
      <c r="A63" s="44" t="s">
        <v>921</v>
      </c>
      <c r="B63" s="4" t="s">
        <v>70</v>
      </c>
      <c r="C63" s="68" t="s">
        <v>922</v>
      </c>
      <c r="D63" s="68" t="s">
        <v>923</v>
      </c>
      <c r="E63" s="68" t="s">
        <v>924</v>
      </c>
      <c r="F63" s="68" t="s">
        <v>925</v>
      </c>
      <c r="G63" s="69">
        <v>10625.2</v>
      </c>
      <c r="H63" s="110">
        <v>44173</v>
      </c>
    </row>
    <row r="64" spans="1:8" s="33" customFormat="1" ht="12.75" x14ac:dyDescent="0.2">
      <c r="A64" s="68" t="s">
        <v>926</v>
      </c>
      <c r="B64" s="68" t="s">
        <v>32</v>
      </c>
      <c r="C64" s="68" t="s">
        <v>927</v>
      </c>
      <c r="D64" s="68" t="s">
        <v>928</v>
      </c>
      <c r="E64" s="68" t="s">
        <v>929</v>
      </c>
      <c r="F64" s="68" t="s">
        <v>824</v>
      </c>
      <c r="G64" s="69">
        <v>1316</v>
      </c>
      <c r="H64" s="103">
        <v>44188</v>
      </c>
    </row>
    <row r="65" spans="1:8" s="33" customFormat="1" ht="12.75" x14ac:dyDescent="0.2">
      <c r="A65" s="101" t="s">
        <v>930</v>
      </c>
      <c r="B65" s="68" t="s">
        <v>32</v>
      </c>
      <c r="C65" s="68" t="s">
        <v>38</v>
      </c>
      <c r="D65" s="68" t="s">
        <v>931</v>
      </c>
      <c r="E65" s="68" t="s">
        <v>932</v>
      </c>
      <c r="F65" s="68" t="s">
        <v>815</v>
      </c>
      <c r="G65" s="69">
        <v>17032.8</v>
      </c>
      <c r="H65" s="71">
        <v>43920</v>
      </c>
    </row>
    <row r="66" spans="1:8" s="33" customFormat="1" ht="12.75" x14ac:dyDescent="0.2">
      <c r="A66" s="101" t="s">
        <v>933</v>
      </c>
      <c r="B66" s="68" t="s">
        <v>32</v>
      </c>
      <c r="C66" s="68" t="s">
        <v>38</v>
      </c>
      <c r="D66" s="68" t="s">
        <v>931</v>
      </c>
      <c r="E66" s="68" t="s">
        <v>932</v>
      </c>
      <c r="F66" s="68" t="s">
        <v>898</v>
      </c>
      <c r="G66" s="69">
        <v>1275</v>
      </c>
      <c r="H66" s="71">
        <v>43920</v>
      </c>
    </row>
    <row r="67" spans="1:8" s="33" customFormat="1" ht="12.75" x14ac:dyDescent="0.2">
      <c r="A67" s="101" t="s">
        <v>934</v>
      </c>
      <c r="B67" s="68" t="s">
        <v>32</v>
      </c>
      <c r="C67" s="68" t="s">
        <v>38</v>
      </c>
      <c r="D67" s="68" t="s">
        <v>931</v>
      </c>
      <c r="E67" s="68" t="s">
        <v>932</v>
      </c>
      <c r="F67" s="68" t="s">
        <v>806</v>
      </c>
      <c r="G67" s="69">
        <v>28920</v>
      </c>
      <c r="H67" s="71">
        <v>43920</v>
      </c>
    </row>
    <row r="68" spans="1:8" s="33" customFormat="1" ht="12.75" x14ac:dyDescent="0.2">
      <c r="A68" s="101" t="s">
        <v>935</v>
      </c>
      <c r="B68" s="68" t="s">
        <v>32</v>
      </c>
      <c r="C68" s="68" t="s">
        <v>38</v>
      </c>
      <c r="D68" s="68" t="s">
        <v>931</v>
      </c>
      <c r="E68" s="68" t="s">
        <v>932</v>
      </c>
      <c r="F68" s="68" t="s">
        <v>828</v>
      </c>
      <c r="G68" s="69">
        <v>2940</v>
      </c>
      <c r="H68" s="71">
        <v>43920</v>
      </c>
    </row>
    <row r="69" spans="1:8" s="33" customFormat="1" ht="12.75" x14ac:dyDescent="0.2">
      <c r="A69" s="68" t="s">
        <v>936</v>
      </c>
      <c r="B69" s="68" t="s">
        <v>32</v>
      </c>
      <c r="C69" s="68" t="s">
        <v>38</v>
      </c>
      <c r="D69" s="68" t="s">
        <v>931</v>
      </c>
      <c r="E69" s="68" t="s">
        <v>932</v>
      </c>
      <c r="F69" s="68" t="s">
        <v>824</v>
      </c>
      <c r="G69" s="69">
        <v>2804</v>
      </c>
      <c r="H69" s="103">
        <v>44188</v>
      </c>
    </row>
    <row r="70" spans="1:8" s="33" customFormat="1" ht="12.75" x14ac:dyDescent="0.2">
      <c r="A70" s="68" t="s">
        <v>937</v>
      </c>
      <c r="B70" s="68" t="s">
        <v>32</v>
      </c>
      <c r="C70" s="68" t="s">
        <v>38</v>
      </c>
      <c r="D70" s="68" t="s">
        <v>931</v>
      </c>
      <c r="E70" s="68" t="s">
        <v>932</v>
      </c>
      <c r="F70" s="68" t="s">
        <v>938</v>
      </c>
      <c r="G70" s="69">
        <v>1102</v>
      </c>
      <c r="H70" s="103">
        <v>44188</v>
      </c>
    </row>
    <row r="71" spans="1:8" s="33" customFormat="1" ht="12.75" x14ac:dyDescent="0.2">
      <c r="A71" s="101" t="s">
        <v>939</v>
      </c>
      <c r="B71" s="68" t="s">
        <v>32</v>
      </c>
      <c r="C71" s="68" t="s">
        <v>38</v>
      </c>
      <c r="D71" s="68" t="s">
        <v>931</v>
      </c>
      <c r="E71" s="68" t="s">
        <v>940</v>
      </c>
      <c r="F71" s="68" t="s">
        <v>815</v>
      </c>
      <c r="G71" s="69">
        <v>29400</v>
      </c>
      <c r="H71" s="71">
        <v>43920</v>
      </c>
    </row>
    <row r="72" spans="1:8" s="33" customFormat="1" ht="12.75" x14ac:dyDescent="0.2">
      <c r="A72" s="101" t="s">
        <v>941</v>
      </c>
      <c r="B72" s="68" t="s">
        <v>32</v>
      </c>
      <c r="C72" s="68" t="s">
        <v>38</v>
      </c>
      <c r="D72" s="68" t="s">
        <v>931</v>
      </c>
      <c r="E72" s="68" t="s">
        <v>940</v>
      </c>
      <c r="F72" s="68" t="s">
        <v>898</v>
      </c>
      <c r="G72" s="69">
        <v>3212</v>
      </c>
      <c r="H72" s="71">
        <v>43920</v>
      </c>
    </row>
    <row r="73" spans="1:8" s="33" customFormat="1" ht="12.75" x14ac:dyDescent="0.2">
      <c r="A73" s="101" t="s">
        <v>942</v>
      </c>
      <c r="B73" s="68" t="s">
        <v>32</v>
      </c>
      <c r="C73" s="68" t="s">
        <v>38</v>
      </c>
      <c r="D73" s="68" t="s">
        <v>931</v>
      </c>
      <c r="E73" s="68" t="s">
        <v>940</v>
      </c>
      <c r="F73" s="68" t="s">
        <v>806</v>
      </c>
      <c r="G73" s="69">
        <v>78549.600000000006</v>
      </c>
      <c r="H73" s="71">
        <v>43920</v>
      </c>
    </row>
    <row r="74" spans="1:8" s="33" customFormat="1" ht="12.75" x14ac:dyDescent="0.2">
      <c r="A74" s="101" t="s">
        <v>943</v>
      </c>
      <c r="B74" s="68" t="s">
        <v>32</v>
      </c>
      <c r="C74" s="68" t="s">
        <v>38</v>
      </c>
      <c r="D74" s="68" t="s">
        <v>931</v>
      </c>
      <c r="E74" s="68" t="s">
        <v>940</v>
      </c>
      <c r="F74" s="68" t="s">
        <v>828</v>
      </c>
      <c r="G74" s="69">
        <v>3128</v>
      </c>
      <c r="H74" s="71">
        <v>43920</v>
      </c>
    </row>
    <row r="75" spans="1:8" s="33" customFormat="1" ht="12.75" x14ac:dyDescent="0.2">
      <c r="A75" s="68" t="s">
        <v>944</v>
      </c>
      <c r="B75" s="68" t="s">
        <v>32</v>
      </c>
      <c r="C75" s="68" t="s">
        <v>38</v>
      </c>
      <c r="D75" s="68" t="s">
        <v>931</v>
      </c>
      <c r="E75" s="68" t="s">
        <v>940</v>
      </c>
      <c r="F75" s="68" t="s">
        <v>938</v>
      </c>
      <c r="G75" s="69">
        <v>7111</v>
      </c>
      <c r="H75" s="103">
        <v>44188</v>
      </c>
    </row>
    <row r="76" spans="1:8" s="33" customFormat="1" ht="12.75" x14ac:dyDescent="0.2">
      <c r="A76" s="68" t="s">
        <v>945</v>
      </c>
      <c r="B76" s="68" t="s">
        <v>32</v>
      </c>
      <c r="C76" s="68" t="s">
        <v>38</v>
      </c>
      <c r="D76" s="68" t="s">
        <v>931</v>
      </c>
      <c r="E76" s="68" t="s">
        <v>940</v>
      </c>
      <c r="F76" s="68" t="s">
        <v>824</v>
      </c>
      <c r="G76" s="69">
        <v>4226</v>
      </c>
      <c r="H76" s="103">
        <v>44188</v>
      </c>
    </row>
    <row r="77" spans="1:8" s="33" customFormat="1" ht="12.75" x14ac:dyDescent="0.2">
      <c r="A77" s="68" t="s">
        <v>946</v>
      </c>
      <c r="B77" s="68" t="s">
        <v>70</v>
      </c>
      <c r="C77" s="68" t="s">
        <v>70</v>
      </c>
      <c r="D77" s="68" t="s">
        <v>947</v>
      </c>
      <c r="E77" s="68" t="s">
        <v>948</v>
      </c>
      <c r="F77" s="68" t="s">
        <v>824</v>
      </c>
      <c r="G77" s="69">
        <v>1195</v>
      </c>
      <c r="H77" s="103">
        <v>44188</v>
      </c>
    </row>
    <row r="78" spans="1:8" s="33" customFormat="1" ht="12.75" x14ac:dyDescent="0.2">
      <c r="A78" s="68" t="s">
        <v>949</v>
      </c>
      <c r="B78" s="68" t="s">
        <v>70</v>
      </c>
      <c r="C78" s="68" t="s">
        <v>70</v>
      </c>
      <c r="D78" s="68" t="s">
        <v>947</v>
      </c>
      <c r="E78" s="68" t="s">
        <v>950</v>
      </c>
      <c r="F78" s="68" t="s">
        <v>824</v>
      </c>
      <c r="G78" s="69">
        <v>1466</v>
      </c>
      <c r="H78" s="103">
        <v>44188</v>
      </c>
    </row>
    <row r="79" spans="1:8" s="33" customFormat="1" ht="12.75" x14ac:dyDescent="0.2">
      <c r="A79" s="68" t="s">
        <v>951</v>
      </c>
      <c r="B79" s="68" t="s">
        <v>63</v>
      </c>
      <c r="C79" s="68" t="s">
        <v>64</v>
      </c>
      <c r="D79" s="68" t="s">
        <v>952</v>
      </c>
      <c r="E79" s="68" t="s">
        <v>953</v>
      </c>
      <c r="F79" s="68" t="s">
        <v>815</v>
      </c>
      <c r="G79" s="69">
        <v>9837</v>
      </c>
      <c r="H79" s="103">
        <v>44188</v>
      </c>
    </row>
    <row r="80" spans="1:8" s="33" customFormat="1" ht="12.75" x14ac:dyDescent="0.2">
      <c r="A80" s="101" t="s">
        <v>954</v>
      </c>
      <c r="B80" s="68" t="s">
        <v>10</v>
      </c>
      <c r="C80" s="68" t="s">
        <v>328</v>
      </c>
      <c r="D80" s="68" t="s">
        <v>955</v>
      </c>
      <c r="E80" s="68" t="s">
        <v>956</v>
      </c>
      <c r="F80" s="68" t="s">
        <v>815</v>
      </c>
      <c r="G80" s="69">
        <v>7020</v>
      </c>
      <c r="H80" s="71">
        <v>43920</v>
      </c>
    </row>
    <row r="81" spans="1:8" s="33" customFormat="1" ht="12.75" x14ac:dyDescent="0.2">
      <c r="A81" s="68" t="s">
        <v>957</v>
      </c>
      <c r="B81" s="68" t="s">
        <v>10</v>
      </c>
      <c r="C81" s="68" t="s">
        <v>328</v>
      </c>
      <c r="D81" s="68" t="s">
        <v>955</v>
      </c>
      <c r="E81" s="68" t="s">
        <v>956</v>
      </c>
      <c r="F81" s="68" t="s">
        <v>824</v>
      </c>
      <c r="G81" s="69">
        <v>1008</v>
      </c>
      <c r="H81" s="103">
        <v>44188</v>
      </c>
    </row>
    <row r="82" spans="1:8" s="33" customFormat="1" ht="12.75" x14ac:dyDescent="0.2">
      <c r="A82" s="101" t="s">
        <v>958</v>
      </c>
      <c r="B82" s="68" t="s">
        <v>10</v>
      </c>
      <c r="C82" s="68" t="s">
        <v>328</v>
      </c>
      <c r="D82" s="68" t="s">
        <v>955</v>
      </c>
      <c r="E82" s="68" t="s">
        <v>959</v>
      </c>
      <c r="F82" s="68" t="s">
        <v>815</v>
      </c>
      <c r="G82" s="69">
        <v>19786</v>
      </c>
      <c r="H82" s="71">
        <v>43920</v>
      </c>
    </row>
    <row r="83" spans="1:8" s="33" customFormat="1" ht="12.75" x14ac:dyDescent="0.2">
      <c r="A83" s="68" t="s">
        <v>960</v>
      </c>
      <c r="B83" s="68" t="s">
        <v>10</v>
      </c>
      <c r="C83" s="68" t="s">
        <v>328</v>
      </c>
      <c r="D83" s="68" t="s">
        <v>955</v>
      </c>
      <c r="E83" s="68" t="s">
        <v>959</v>
      </c>
      <c r="F83" s="68" t="s">
        <v>828</v>
      </c>
      <c r="G83" s="69">
        <v>5100</v>
      </c>
      <c r="H83" s="103">
        <v>44188</v>
      </c>
    </row>
    <row r="84" spans="1:8" s="33" customFormat="1" ht="12.75" x14ac:dyDescent="0.2">
      <c r="A84" s="68" t="s">
        <v>961</v>
      </c>
      <c r="B84" s="68" t="s">
        <v>10</v>
      </c>
      <c r="C84" s="68" t="s">
        <v>328</v>
      </c>
      <c r="D84" s="68" t="s">
        <v>955</v>
      </c>
      <c r="E84" s="68" t="s">
        <v>959</v>
      </c>
      <c r="F84" s="68" t="s">
        <v>824</v>
      </c>
      <c r="G84" s="69">
        <v>1740</v>
      </c>
      <c r="H84" s="103">
        <v>44188</v>
      </c>
    </row>
    <row r="85" spans="1:8" s="33" customFormat="1" ht="12.75" x14ac:dyDescent="0.2">
      <c r="A85" s="101" t="s">
        <v>962</v>
      </c>
      <c r="B85" s="68" t="s">
        <v>70</v>
      </c>
      <c r="C85" s="68" t="s">
        <v>70</v>
      </c>
      <c r="D85" s="68" t="s">
        <v>483</v>
      </c>
      <c r="E85" s="68" t="s">
        <v>963</v>
      </c>
      <c r="F85" s="68" t="s">
        <v>925</v>
      </c>
      <c r="G85" s="102">
        <v>1581.4</v>
      </c>
      <c r="H85" s="71">
        <v>43964</v>
      </c>
    </row>
    <row r="86" spans="1:8" s="33" customFormat="1" ht="12.75" x14ac:dyDescent="0.2">
      <c r="A86" s="101" t="s">
        <v>964</v>
      </c>
      <c r="B86" s="68" t="s">
        <v>70</v>
      </c>
      <c r="C86" s="68" t="s">
        <v>70</v>
      </c>
      <c r="D86" s="68" t="s">
        <v>483</v>
      </c>
      <c r="E86" s="68" t="s">
        <v>963</v>
      </c>
      <c r="F86" s="68" t="s">
        <v>815</v>
      </c>
      <c r="G86" s="69">
        <v>12000</v>
      </c>
      <c r="H86" s="71">
        <v>43920</v>
      </c>
    </row>
    <row r="87" spans="1:8" s="33" customFormat="1" ht="12.75" x14ac:dyDescent="0.2">
      <c r="A87" s="101" t="s">
        <v>965</v>
      </c>
      <c r="B87" s="68" t="s">
        <v>70</v>
      </c>
      <c r="C87" s="68" t="s">
        <v>70</v>
      </c>
      <c r="D87" s="68" t="s">
        <v>483</v>
      </c>
      <c r="E87" s="68" t="s">
        <v>963</v>
      </c>
      <c r="F87" s="68" t="s">
        <v>966</v>
      </c>
      <c r="G87" s="69">
        <v>18600</v>
      </c>
      <c r="H87" s="71">
        <v>43920</v>
      </c>
    </row>
    <row r="88" spans="1:8" s="33" customFormat="1" ht="12.75" x14ac:dyDescent="0.2">
      <c r="A88" s="101" t="s">
        <v>967</v>
      </c>
      <c r="B88" s="68" t="s">
        <v>70</v>
      </c>
      <c r="C88" s="68" t="s">
        <v>70</v>
      </c>
      <c r="D88" s="68" t="s">
        <v>483</v>
      </c>
      <c r="E88" s="68" t="s">
        <v>963</v>
      </c>
      <c r="F88" s="68" t="s">
        <v>828</v>
      </c>
      <c r="G88" s="69">
        <v>19800</v>
      </c>
      <c r="H88" s="71">
        <v>43920</v>
      </c>
    </row>
    <row r="89" spans="1:8" s="33" customFormat="1" ht="12.75" x14ac:dyDescent="0.2">
      <c r="A89" s="68" t="s">
        <v>968</v>
      </c>
      <c r="B89" s="68" t="s">
        <v>70</v>
      </c>
      <c r="C89" s="68" t="s">
        <v>70</v>
      </c>
      <c r="D89" s="68" t="s">
        <v>483</v>
      </c>
      <c r="E89" s="68" t="s">
        <v>969</v>
      </c>
      <c r="F89" s="68" t="s">
        <v>828</v>
      </c>
      <c r="G89" s="69">
        <v>43538.400000000001</v>
      </c>
      <c r="H89" s="103">
        <v>44188</v>
      </c>
    </row>
    <row r="90" spans="1:8" s="2" customFormat="1" ht="12.75" x14ac:dyDescent="0.2">
      <c r="A90" s="68" t="s">
        <v>970</v>
      </c>
      <c r="B90" s="68" t="s">
        <v>70</v>
      </c>
      <c r="C90" s="68" t="s">
        <v>70</v>
      </c>
      <c r="D90" s="68" t="s">
        <v>483</v>
      </c>
      <c r="E90" s="68" t="s">
        <v>969</v>
      </c>
      <c r="F90" s="68" t="s">
        <v>938</v>
      </c>
      <c r="G90" s="69">
        <v>16338</v>
      </c>
      <c r="H90" s="103">
        <v>44188</v>
      </c>
    </row>
    <row r="91" spans="1:8" s="2" customFormat="1" ht="12.75" x14ac:dyDescent="0.2">
      <c r="A91" s="68" t="s">
        <v>971</v>
      </c>
      <c r="B91" s="68" t="s">
        <v>70</v>
      </c>
      <c r="C91" s="68" t="s">
        <v>70</v>
      </c>
      <c r="D91" s="68" t="s">
        <v>483</v>
      </c>
      <c r="E91" s="68" t="s">
        <v>969</v>
      </c>
      <c r="F91" s="68" t="s">
        <v>824</v>
      </c>
      <c r="G91" s="69">
        <v>12677.4</v>
      </c>
      <c r="H91" s="103">
        <v>44188</v>
      </c>
    </row>
    <row r="92" spans="1:8" s="2" customFormat="1" ht="14.45" customHeight="1" x14ac:dyDescent="0.2">
      <c r="A92" s="68" t="s">
        <v>972</v>
      </c>
      <c r="B92" s="68" t="s">
        <v>70</v>
      </c>
      <c r="C92" s="68" t="s">
        <v>70</v>
      </c>
      <c r="D92" s="68" t="s">
        <v>483</v>
      </c>
      <c r="E92" s="68" t="s">
        <v>969</v>
      </c>
      <c r="F92" s="68" t="s">
        <v>822</v>
      </c>
      <c r="G92" s="69">
        <v>8029.8000000000011</v>
      </c>
      <c r="H92" s="103">
        <v>44188</v>
      </c>
    </row>
    <row r="93" spans="1:8" s="2" customFormat="1" ht="12.75" x14ac:dyDescent="0.2">
      <c r="A93" s="68" t="s">
        <v>973</v>
      </c>
      <c r="B93" s="68" t="s">
        <v>70</v>
      </c>
      <c r="C93" s="68" t="s">
        <v>70</v>
      </c>
      <c r="D93" s="68" t="s">
        <v>483</v>
      </c>
      <c r="E93" s="68" t="s">
        <v>969</v>
      </c>
      <c r="F93" s="68" t="s">
        <v>824</v>
      </c>
      <c r="G93" s="69">
        <v>4132.7999999999993</v>
      </c>
      <c r="H93" s="103">
        <v>44188</v>
      </c>
    </row>
    <row r="94" spans="1:8" s="2" customFormat="1" ht="12.75" x14ac:dyDescent="0.2">
      <c r="A94" s="101" t="s">
        <v>974</v>
      </c>
      <c r="B94" s="68" t="s">
        <v>10</v>
      </c>
      <c r="C94" s="68" t="s">
        <v>860</v>
      </c>
      <c r="D94" s="68" t="s">
        <v>975</v>
      </c>
      <c r="E94" s="68" t="s">
        <v>862</v>
      </c>
      <c r="F94" s="68" t="s">
        <v>828</v>
      </c>
      <c r="G94" s="69">
        <v>13200</v>
      </c>
      <c r="H94" s="71">
        <v>43920</v>
      </c>
    </row>
    <row r="95" spans="1:8" s="2" customFormat="1" ht="12.75" x14ac:dyDescent="0.2">
      <c r="A95" s="101" t="s">
        <v>976</v>
      </c>
      <c r="B95" s="68" t="s">
        <v>10</v>
      </c>
      <c r="C95" s="68" t="s">
        <v>860</v>
      </c>
      <c r="D95" s="68" t="s">
        <v>975</v>
      </c>
      <c r="E95" s="68" t="s">
        <v>875</v>
      </c>
      <c r="F95" s="68" t="s">
        <v>824</v>
      </c>
      <c r="G95" s="69">
        <v>1618</v>
      </c>
      <c r="H95" s="71">
        <v>43920</v>
      </c>
    </row>
    <row r="96" spans="1:8" s="2" customFormat="1" ht="12.75" x14ac:dyDescent="0.2">
      <c r="A96" s="101" t="s">
        <v>977</v>
      </c>
      <c r="B96" s="68" t="s">
        <v>10</v>
      </c>
      <c r="C96" s="68" t="s">
        <v>860</v>
      </c>
      <c r="D96" s="68" t="s">
        <v>975</v>
      </c>
      <c r="E96" s="68" t="s">
        <v>884</v>
      </c>
      <c r="F96" s="68" t="s">
        <v>828</v>
      </c>
      <c r="G96" s="69">
        <v>36000</v>
      </c>
      <c r="H96" s="71">
        <v>43920</v>
      </c>
    </row>
    <row r="97" spans="1:8" s="2" customFormat="1" ht="12.75" x14ac:dyDescent="0.2">
      <c r="A97" s="101" t="s">
        <v>978</v>
      </c>
      <c r="B97" s="68" t="s">
        <v>10</v>
      </c>
      <c r="C97" s="68" t="s">
        <v>860</v>
      </c>
      <c r="D97" s="68" t="s">
        <v>975</v>
      </c>
      <c r="E97" s="68" t="s">
        <v>890</v>
      </c>
      <c r="F97" s="68" t="s">
        <v>824</v>
      </c>
      <c r="G97" s="69">
        <v>24053</v>
      </c>
      <c r="H97" s="71">
        <v>43920</v>
      </c>
    </row>
    <row r="98" spans="1:8" s="2" customFormat="1" ht="12.75" x14ac:dyDescent="0.2">
      <c r="A98" s="101" t="s">
        <v>979</v>
      </c>
      <c r="B98" s="68" t="s">
        <v>10</v>
      </c>
      <c r="C98" s="68" t="s">
        <v>980</v>
      </c>
      <c r="D98" s="68" t="s">
        <v>981</v>
      </c>
      <c r="E98" s="68" t="s">
        <v>982</v>
      </c>
      <c r="F98" s="68" t="s">
        <v>806</v>
      </c>
      <c r="G98" s="69">
        <v>8100</v>
      </c>
      <c r="H98" s="71">
        <v>43920</v>
      </c>
    </row>
    <row r="99" spans="1:8" s="2" customFormat="1" ht="12.75" x14ac:dyDescent="0.2">
      <c r="A99" s="68" t="s">
        <v>983</v>
      </c>
      <c r="B99" s="68" t="s">
        <v>70</v>
      </c>
      <c r="C99" s="68" t="s">
        <v>90</v>
      </c>
      <c r="D99" s="68" t="s">
        <v>984</v>
      </c>
      <c r="E99" s="68" t="s">
        <v>985</v>
      </c>
      <c r="F99" s="68" t="s">
        <v>824</v>
      </c>
      <c r="G99" s="69">
        <v>7500</v>
      </c>
      <c r="H99" s="103">
        <v>44188</v>
      </c>
    </row>
    <row r="100" spans="1:8" s="2" customFormat="1" ht="12.75" x14ac:dyDescent="0.2">
      <c r="A100" s="101" t="s">
        <v>986</v>
      </c>
      <c r="B100" s="68" t="s">
        <v>70</v>
      </c>
      <c r="C100" s="68" t="s">
        <v>90</v>
      </c>
      <c r="D100" s="68" t="s">
        <v>984</v>
      </c>
      <c r="E100" s="68" t="s">
        <v>987</v>
      </c>
      <c r="F100" s="68" t="s">
        <v>824</v>
      </c>
      <c r="G100" s="69">
        <v>5898</v>
      </c>
      <c r="H100" s="71">
        <v>43920</v>
      </c>
    </row>
    <row r="101" spans="1:8" s="2" customFormat="1" ht="12.75" x14ac:dyDescent="0.2">
      <c r="A101" s="68" t="s">
        <v>988</v>
      </c>
      <c r="B101" s="68" t="s">
        <v>70</v>
      </c>
      <c r="C101" s="68" t="s">
        <v>90</v>
      </c>
      <c r="D101" s="68" t="s">
        <v>984</v>
      </c>
      <c r="E101" s="68" t="s">
        <v>989</v>
      </c>
      <c r="F101" s="68" t="s">
        <v>824</v>
      </c>
      <c r="G101" s="69">
        <v>2328</v>
      </c>
      <c r="H101" s="103">
        <v>44188</v>
      </c>
    </row>
    <row r="102" spans="1:8" ht="15.6" customHeight="1" x14ac:dyDescent="0.25">
      <c r="A102" s="68" t="s">
        <v>990</v>
      </c>
      <c r="B102" s="68" t="s">
        <v>70</v>
      </c>
      <c r="C102" s="68" t="s">
        <v>90</v>
      </c>
      <c r="D102" s="68" t="s">
        <v>984</v>
      </c>
      <c r="E102" s="68" t="s">
        <v>991</v>
      </c>
      <c r="F102" s="68" t="s">
        <v>824</v>
      </c>
      <c r="G102" s="69">
        <v>5280</v>
      </c>
      <c r="H102" s="103">
        <v>44188</v>
      </c>
    </row>
    <row r="103" spans="1:8" x14ac:dyDescent="0.25">
      <c r="A103" s="68" t="s">
        <v>992</v>
      </c>
      <c r="B103" s="68" t="s">
        <v>32</v>
      </c>
      <c r="C103" s="68" t="s">
        <v>38</v>
      </c>
      <c r="D103" s="68" t="s">
        <v>993</v>
      </c>
      <c r="E103" s="68" t="s">
        <v>994</v>
      </c>
      <c r="F103" s="68" t="s">
        <v>828</v>
      </c>
      <c r="G103" s="69">
        <v>21150</v>
      </c>
      <c r="H103" s="103">
        <v>44188</v>
      </c>
    </row>
    <row r="104" spans="1:8" s="33" customFormat="1" ht="12.75" x14ac:dyDescent="0.2">
      <c r="A104" s="68" t="s">
        <v>995</v>
      </c>
      <c r="B104" s="68" t="s">
        <v>32</v>
      </c>
      <c r="C104" s="68" t="s">
        <v>38</v>
      </c>
      <c r="D104" s="68" t="s">
        <v>993</v>
      </c>
      <c r="E104" s="68" t="s">
        <v>996</v>
      </c>
      <c r="F104" s="68" t="s">
        <v>815</v>
      </c>
      <c r="G104" s="69">
        <v>5070</v>
      </c>
      <c r="H104" s="103">
        <v>44188</v>
      </c>
    </row>
    <row r="105" spans="1:8" s="33" customFormat="1" ht="12.75" x14ac:dyDescent="0.2">
      <c r="A105" s="68" t="s">
        <v>997</v>
      </c>
      <c r="B105" s="68" t="s">
        <v>32</v>
      </c>
      <c r="C105" s="68" t="s">
        <v>38</v>
      </c>
      <c r="D105" s="68" t="s">
        <v>993</v>
      </c>
      <c r="E105" s="68" t="s">
        <v>996</v>
      </c>
      <c r="F105" s="68" t="s">
        <v>824</v>
      </c>
      <c r="G105" s="69">
        <v>80125</v>
      </c>
      <c r="H105" s="103">
        <v>44188</v>
      </c>
    </row>
    <row r="106" spans="1:8" s="33" customFormat="1" ht="12.75" x14ac:dyDescent="0.2">
      <c r="A106" s="68" t="s">
        <v>998</v>
      </c>
      <c r="B106" s="68" t="s">
        <v>32</v>
      </c>
      <c r="C106" s="68" t="s">
        <v>38</v>
      </c>
      <c r="D106" s="68" t="s">
        <v>993</v>
      </c>
      <c r="E106" s="68" t="s">
        <v>999</v>
      </c>
      <c r="F106" s="68" t="s">
        <v>824</v>
      </c>
      <c r="G106" s="69">
        <v>25410</v>
      </c>
      <c r="H106" s="103">
        <v>44188</v>
      </c>
    </row>
    <row r="107" spans="1:8" s="33" customFormat="1" ht="12.75" x14ac:dyDescent="0.2">
      <c r="A107" s="68" t="s">
        <v>1000</v>
      </c>
      <c r="B107" s="68" t="s">
        <v>32</v>
      </c>
      <c r="C107" s="68" t="s">
        <v>38</v>
      </c>
      <c r="D107" s="68" t="s">
        <v>993</v>
      </c>
      <c r="E107" s="68" t="s">
        <v>999</v>
      </c>
      <c r="F107" s="68" t="s">
        <v>1001</v>
      </c>
      <c r="G107" s="69">
        <v>2722.5</v>
      </c>
      <c r="H107" s="103">
        <v>44188</v>
      </c>
    </row>
    <row r="108" spans="1:8" s="33" customFormat="1" ht="12.75" x14ac:dyDescent="0.2">
      <c r="A108" s="101" t="s">
        <v>1002</v>
      </c>
      <c r="B108" s="68" t="s">
        <v>70</v>
      </c>
      <c r="C108" s="68" t="s">
        <v>1003</v>
      </c>
      <c r="D108" s="68" t="s">
        <v>1004</v>
      </c>
      <c r="E108" s="68" t="s">
        <v>1005</v>
      </c>
      <c r="F108" s="68" t="s">
        <v>915</v>
      </c>
      <c r="G108" s="69">
        <v>4527</v>
      </c>
      <c r="H108" s="71">
        <v>43920</v>
      </c>
    </row>
    <row r="109" spans="1:8" s="33" customFormat="1" ht="12.75" x14ac:dyDescent="0.2">
      <c r="A109" s="101" t="s">
        <v>1006</v>
      </c>
      <c r="B109" s="68" t="s">
        <v>70</v>
      </c>
      <c r="C109" s="68" t="s">
        <v>1003</v>
      </c>
      <c r="D109" s="68" t="s">
        <v>1004</v>
      </c>
      <c r="E109" s="68" t="s">
        <v>1005</v>
      </c>
      <c r="F109" s="68" t="s">
        <v>824</v>
      </c>
      <c r="G109" s="69">
        <v>33183</v>
      </c>
      <c r="H109" s="71">
        <v>43920</v>
      </c>
    </row>
    <row r="110" spans="1:8" s="33" customFormat="1" ht="12.75" x14ac:dyDescent="0.2">
      <c r="A110" s="101" t="s">
        <v>1007</v>
      </c>
      <c r="B110" s="68" t="s">
        <v>70</v>
      </c>
      <c r="C110" s="68" t="s">
        <v>1003</v>
      </c>
      <c r="D110" s="68" t="s">
        <v>1004</v>
      </c>
      <c r="E110" s="68" t="s">
        <v>1005</v>
      </c>
      <c r="F110" s="68" t="s">
        <v>828</v>
      </c>
      <c r="G110" s="69">
        <v>168000</v>
      </c>
      <c r="H110" s="71">
        <v>43920</v>
      </c>
    </row>
    <row r="111" spans="1:8" s="33" customFormat="1" ht="12.75" x14ac:dyDescent="0.2">
      <c r="A111" s="101" t="s">
        <v>1008</v>
      </c>
      <c r="B111" s="68" t="s">
        <v>70</v>
      </c>
      <c r="C111" s="68" t="s">
        <v>1003</v>
      </c>
      <c r="D111" s="68" t="s">
        <v>1004</v>
      </c>
      <c r="E111" s="68" t="s">
        <v>1009</v>
      </c>
      <c r="F111" s="68" t="s">
        <v>824</v>
      </c>
      <c r="G111" s="69">
        <v>66007</v>
      </c>
      <c r="H111" s="71">
        <v>43920</v>
      </c>
    </row>
    <row r="112" spans="1:8" s="33" customFormat="1" ht="12.75" x14ac:dyDescent="0.2">
      <c r="A112" s="101" t="s">
        <v>1010</v>
      </c>
      <c r="B112" s="68" t="s">
        <v>70</v>
      </c>
      <c r="C112" s="68" t="s">
        <v>1003</v>
      </c>
      <c r="D112" s="68" t="s">
        <v>1004</v>
      </c>
      <c r="E112" s="68" t="s">
        <v>1011</v>
      </c>
      <c r="F112" s="68" t="s">
        <v>828</v>
      </c>
      <c r="G112" s="69">
        <v>540000</v>
      </c>
      <c r="H112" s="71">
        <v>43920</v>
      </c>
    </row>
    <row r="113" spans="1:8" s="33" customFormat="1" ht="12.75" x14ac:dyDescent="0.2">
      <c r="A113" s="101" t="s">
        <v>1012</v>
      </c>
      <c r="B113" s="68" t="s">
        <v>70</v>
      </c>
      <c r="C113" s="68" t="s">
        <v>1003</v>
      </c>
      <c r="D113" s="68" t="s">
        <v>1004</v>
      </c>
      <c r="E113" s="68" t="s">
        <v>1013</v>
      </c>
      <c r="F113" s="68" t="s">
        <v>828</v>
      </c>
      <c r="G113" s="69">
        <v>1120</v>
      </c>
      <c r="H113" s="71">
        <v>43920</v>
      </c>
    </row>
    <row r="114" spans="1:8" s="33" customFormat="1" ht="12.75" x14ac:dyDescent="0.2">
      <c r="A114" s="68" t="s">
        <v>1014</v>
      </c>
      <c r="B114" s="68" t="s">
        <v>70</v>
      </c>
      <c r="C114" s="68" t="s">
        <v>1003</v>
      </c>
      <c r="D114" s="68" t="s">
        <v>1004</v>
      </c>
      <c r="E114" s="68" t="s">
        <v>1013</v>
      </c>
      <c r="F114" s="68" t="s">
        <v>824</v>
      </c>
      <c r="G114" s="69">
        <v>6300</v>
      </c>
      <c r="H114" s="103">
        <v>44188</v>
      </c>
    </row>
    <row r="115" spans="1:8" x14ac:dyDescent="0.25">
      <c r="A115" s="68" t="s">
        <v>1015</v>
      </c>
      <c r="B115" s="68" t="s">
        <v>70</v>
      </c>
      <c r="C115" s="68" t="s">
        <v>70</v>
      </c>
      <c r="D115" s="68" t="s">
        <v>1016</v>
      </c>
      <c r="E115" s="68" t="s">
        <v>1017</v>
      </c>
      <c r="F115" s="68" t="s">
        <v>824</v>
      </c>
      <c r="G115" s="69">
        <v>174744.2</v>
      </c>
      <c r="H115" s="103">
        <v>44188</v>
      </c>
    </row>
    <row r="116" spans="1:8" x14ac:dyDescent="0.25">
      <c r="A116" s="68" t="s">
        <v>1018</v>
      </c>
      <c r="B116" s="68" t="s">
        <v>70</v>
      </c>
      <c r="C116" s="68" t="s">
        <v>70</v>
      </c>
      <c r="D116" s="68" t="s">
        <v>1016</v>
      </c>
      <c r="E116" s="68" t="s">
        <v>1017</v>
      </c>
      <c r="F116" s="68" t="s">
        <v>824</v>
      </c>
      <c r="G116" s="69">
        <v>31734</v>
      </c>
      <c r="H116" s="103">
        <v>44188</v>
      </c>
    </row>
    <row r="117" spans="1:8" x14ac:dyDescent="0.25">
      <c r="A117" s="101" t="s">
        <v>1019</v>
      </c>
      <c r="B117" s="68" t="s">
        <v>43</v>
      </c>
      <c r="C117" s="68" t="s">
        <v>590</v>
      </c>
      <c r="D117" s="68" t="s">
        <v>1020</v>
      </c>
      <c r="E117" s="68" t="s">
        <v>1021</v>
      </c>
      <c r="F117" s="68" t="s">
        <v>828</v>
      </c>
      <c r="G117" s="69">
        <v>102000</v>
      </c>
      <c r="H117" s="71">
        <v>43920</v>
      </c>
    </row>
    <row r="118" spans="1:8" x14ac:dyDescent="0.25">
      <c r="A118" s="68" t="s">
        <v>1022</v>
      </c>
      <c r="B118" s="68" t="s">
        <v>43</v>
      </c>
      <c r="C118" s="68" t="s">
        <v>590</v>
      </c>
      <c r="D118" s="68" t="s">
        <v>1020</v>
      </c>
      <c r="E118" s="68" t="s">
        <v>1021</v>
      </c>
      <c r="F118" s="68" t="s">
        <v>824</v>
      </c>
      <c r="G118" s="69">
        <v>17919</v>
      </c>
      <c r="H118" s="103">
        <v>44188</v>
      </c>
    </row>
    <row r="119" spans="1:8" x14ac:dyDescent="0.25">
      <c r="A119" s="68" t="s">
        <v>1023</v>
      </c>
      <c r="B119" s="68" t="s">
        <v>43</v>
      </c>
      <c r="C119" s="68" t="s">
        <v>590</v>
      </c>
      <c r="D119" s="68" t="s">
        <v>1020</v>
      </c>
      <c r="E119" s="68" t="s">
        <v>1024</v>
      </c>
      <c r="F119" s="68" t="s">
        <v>824</v>
      </c>
      <c r="G119" s="69">
        <v>5456</v>
      </c>
      <c r="H119" s="103">
        <v>44188</v>
      </c>
    </row>
    <row r="120" spans="1:8" x14ac:dyDescent="0.25">
      <c r="A120" s="101" t="s">
        <v>1025</v>
      </c>
      <c r="B120" s="68" t="s">
        <v>43</v>
      </c>
      <c r="C120" s="68" t="s">
        <v>590</v>
      </c>
      <c r="D120" s="68" t="s">
        <v>1020</v>
      </c>
      <c r="E120" s="68" t="s">
        <v>1026</v>
      </c>
      <c r="F120" s="68" t="s">
        <v>828</v>
      </c>
      <c r="G120" s="69">
        <v>78000</v>
      </c>
      <c r="H120" s="71">
        <v>43920</v>
      </c>
    </row>
    <row r="121" spans="1:8" x14ac:dyDescent="0.25">
      <c r="A121" s="68" t="s">
        <v>1027</v>
      </c>
      <c r="B121" s="68" t="s">
        <v>43</v>
      </c>
      <c r="C121" s="68" t="s">
        <v>590</v>
      </c>
      <c r="D121" s="68" t="s">
        <v>1020</v>
      </c>
      <c r="E121" s="68" t="s">
        <v>1028</v>
      </c>
      <c r="F121" s="68" t="s">
        <v>824</v>
      </c>
      <c r="G121" s="69">
        <v>72000</v>
      </c>
      <c r="H121" s="103">
        <v>44188</v>
      </c>
    </row>
    <row r="122" spans="1:8" x14ac:dyDescent="0.25">
      <c r="A122" s="68" t="s">
        <v>1029</v>
      </c>
      <c r="B122" s="68" t="s">
        <v>43</v>
      </c>
      <c r="C122" s="68" t="s">
        <v>590</v>
      </c>
      <c r="D122" s="68" t="s">
        <v>1020</v>
      </c>
      <c r="E122" s="68" t="s">
        <v>1028</v>
      </c>
      <c r="F122" s="68" t="s">
        <v>828</v>
      </c>
      <c r="G122" s="69">
        <v>36000</v>
      </c>
      <c r="H122" s="103">
        <v>44188</v>
      </c>
    </row>
    <row r="123" spans="1:8" x14ac:dyDescent="0.25">
      <c r="A123" s="68" t="s">
        <v>1030</v>
      </c>
      <c r="B123" s="68" t="s">
        <v>43</v>
      </c>
      <c r="C123" s="68" t="s">
        <v>590</v>
      </c>
      <c r="D123" s="68" t="s">
        <v>1020</v>
      </c>
      <c r="E123" s="68" t="s">
        <v>1028</v>
      </c>
      <c r="F123" s="68" t="s">
        <v>811</v>
      </c>
      <c r="G123" s="69">
        <v>24000</v>
      </c>
      <c r="H123" s="103">
        <v>44188</v>
      </c>
    </row>
    <row r="124" spans="1:8" x14ac:dyDescent="0.25">
      <c r="A124" s="68" t="s">
        <v>1031</v>
      </c>
      <c r="B124" s="68" t="s">
        <v>43</v>
      </c>
      <c r="C124" s="68" t="s">
        <v>590</v>
      </c>
      <c r="D124" s="68" t="s">
        <v>1020</v>
      </c>
      <c r="E124" s="68" t="s">
        <v>1032</v>
      </c>
      <c r="F124" s="68" t="s">
        <v>824</v>
      </c>
      <c r="G124" s="69">
        <v>26094</v>
      </c>
      <c r="H124" s="103">
        <v>44188</v>
      </c>
    </row>
    <row r="125" spans="1:8" x14ac:dyDescent="0.25">
      <c r="A125" s="68" t="s">
        <v>1033</v>
      </c>
      <c r="B125" s="68" t="s">
        <v>43</v>
      </c>
      <c r="C125" s="68" t="s">
        <v>590</v>
      </c>
      <c r="D125" s="68" t="s">
        <v>1020</v>
      </c>
      <c r="E125" s="68" t="s">
        <v>1032</v>
      </c>
      <c r="F125" s="68" t="s">
        <v>1034</v>
      </c>
      <c r="G125" s="69">
        <v>3651</v>
      </c>
      <c r="H125" s="103">
        <v>44188</v>
      </c>
    </row>
    <row r="126" spans="1:8" x14ac:dyDescent="0.25">
      <c r="A126" s="68" t="s">
        <v>1035</v>
      </c>
      <c r="B126" s="68" t="s">
        <v>43</v>
      </c>
      <c r="C126" s="68" t="s">
        <v>390</v>
      </c>
      <c r="D126" s="68" t="s">
        <v>1036</v>
      </c>
      <c r="E126" s="68" t="s">
        <v>1037</v>
      </c>
      <c r="F126" s="68" t="s">
        <v>806</v>
      </c>
      <c r="G126" s="69">
        <v>23520</v>
      </c>
      <c r="H126" s="103">
        <v>44188</v>
      </c>
    </row>
    <row r="127" spans="1:8" x14ac:dyDescent="0.25">
      <c r="A127" s="68" t="s">
        <v>1038</v>
      </c>
      <c r="B127" s="68" t="s">
        <v>43</v>
      </c>
      <c r="C127" s="68" t="s">
        <v>390</v>
      </c>
      <c r="D127" s="68" t="s">
        <v>1036</v>
      </c>
      <c r="E127" s="68" t="s">
        <v>1037</v>
      </c>
      <c r="F127" s="68" t="s">
        <v>806</v>
      </c>
      <c r="G127" s="69">
        <v>15396.6</v>
      </c>
      <c r="H127" s="103">
        <v>44188</v>
      </c>
    </row>
    <row r="128" spans="1:8" x14ac:dyDescent="0.25">
      <c r="A128" s="68" t="s">
        <v>1039</v>
      </c>
      <c r="B128" s="68" t="s">
        <v>43</v>
      </c>
      <c r="C128" s="68" t="s">
        <v>390</v>
      </c>
      <c r="D128" s="68" t="s">
        <v>1036</v>
      </c>
      <c r="E128" s="68" t="s">
        <v>1037</v>
      </c>
      <c r="F128" s="68" t="s">
        <v>824</v>
      </c>
      <c r="G128" s="69">
        <v>6855</v>
      </c>
      <c r="H128" s="103">
        <v>44188</v>
      </c>
    </row>
    <row r="129" spans="1:8" x14ac:dyDescent="0.25">
      <c r="A129" s="68" t="s">
        <v>1040</v>
      </c>
      <c r="B129" s="68" t="s">
        <v>43</v>
      </c>
      <c r="C129" s="68" t="s">
        <v>390</v>
      </c>
      <c r="D129" s="68" t="s">
        <v>1036</v>
      </c>
      <c r="E129" s="68" t="s">
        <v>1041</v>
      </c>
      <c r="F129" s="68" t="s">
        <v>815</v>
      </c>
      <c r="G129" s="69">
        <v>32184</v>
      </c>
      <c r="H129" s="103">
        <v>44188</v>
      </c>
    </row>
    <row r="130" spans="1:8" x14ac:dyDescent="0.25">
      <c r="A130" s="68" t="s">
        <v>1042</v>
      </c>
      <c r="B130" s="68" t="s">
        <v>43</v>
      </c>
      <c r="C130" s="68" t="s">
        <v>390</v>
      </c>
      <c r="D130" s="68" t="s">
        <v>1036</v>
      </c>
      <c r="E130" s="68" t="s">
        <v>1043</v>
      </c>
      <c r="F130" s="68" t="s">
        <v>806</v>
      </c>
      <c r="G130" s="69">
        <v>343920</v>
      </c>
      <c r="H130" s="103">
        <v>44188</v>
      </c>
    </row>
    <row r="131" spans="1:8" x14ac:dyDescent="0.25">
      <c r="A131" s="68" t="s">
        <v>1044</v>
      </c>
      <c r="B131" s="68" t="s">
        <v>43</v>
      </c>
      <c r="C131" s="68" t="s">
        <v>390</v>
      </c>
      <c r="D131" s="68" t="s">
        <v>1036</v>
      </c>
      <c r="E131" s="68" t="s">
        <v>1043</v>
      </c>
      <c r="F131" s="68" t="s">
        <v>824</v>
      </c>
      <c r="G131" s="69">
        <v>6872</v>
      </c>
      <c r="H131" s="103">
        <v>44188</v>
      </c>
    </row>
    <row r="132" spans="1:8" x14ac:dyDescent="0.25">
      <c r="A132" s="68" t="s">
        <v>1045</v>
      </c>
      <c r="B132" s="68" t="s">
        <v>43</v>
      </c>
      <c r="C132" s="68" t="s">
        <v>390</v>
      </c>
      <c r="D132" s="68" t="s">
        <v>1036</v>
      </c>
      <c r="E132" s="68" t="s">
        <v>1043</v>
      </c>
      <c r="F132" s="68" t="s">
        <v>820</v>
      </c>
      <c r="G132" s="69">
        <v>1980</v>
      </c>
      <c r="H132" s="103">
        <v>44188</v>
      </c>
    </row>
    <row r="133" spans="1:8" x14ac:dyDescent="0.25">
      <c r="A133" s="101" t="s">
        <v>1046</v>
      </c>
      <c r="B133" s="68" t="s">
        <v>63</v>
      </c>
      <c r="C133" s="68" t="s">
        <v>64</v>
      </c>
      <c r="D133" s="68" t="s">
        <v>1047</v>
      </c>
      <c r="E133" s="68" t="s">
        <v>1048</v>
      </c>
      <c r="F133" s="68" t="s">
        <v>824</v>
      </c>
      <c r="G133" s="92">
        <v>5808000</v>
      </c>
      <c r="H133" s="93">
        <v>44069</v>
      </c>
    </row>
    <row r="134" spans="1:8" x14ac:dyDescent="0.25">
      <c r="A134" s="68" t="s">
        <v>1046</v>
      </c>
      <c r="B134" s="68" t="s">
        <v>63</v>
      </c>
      <c r="C134" s="68" t="s">
        <v>64</v>
      </c>
      <c r="D134" s="68" t="s">
        <v>1049</v>
      </c>
      <c r="E134" s="68" t="s">
        <v>1048</v>
      </c>
      <c r="F134" s="68" t="s">
        <v>824</v>
      </c>
      <c r="G134" s="69">
        <v>882000</v>
      </c>
      <c r="H134" s="103">
        <v>44188</v>
      </c>
    </row>
    <row r="135" spans="1:8" x14ac:dyDescent="0.25">
      <c r="A135" s="68" t="s">
        <v>1050</v>
      </c>
      <c r="B135" s="68" t="s">
        <v>63</v>
      </c>
      <c r="C135" s="68" t="s">
        <v>64</v>
      </c>
      <c r="D135" s="68" t="s">
        <v>1049</v>
      </c>
      <c r="E135" s="68" t="s">
        <v>1048</v>
      </c>
      <c r="F135" s="68" t="s">
        <v>806</v>
      </c>
      <c r="G135" s="69">
        <v>1020000</v>
      </c>
      <c r="H135" s="103">
        <v>44188</v>
      </c>
    </row>
    <row r="136" spans="1:8" x14ac:dyDescent="0.25">
      <c r="A136" s="68" t="s">
        <v>1051</v>
      </c>
      <c r="B136" s="68" t="s">
        <v>63</v>
      </c>
      <c r="C136" s="68" t="s">
        <v>64</v>
      </c>
      <c r="D136" s="68" t="s">
        <v>1049</v>
      </c>
      <c r="E136" s="68" t="s">
        <v>1048</v>
      </c>
      <c r="F136" s="68" t="s">
        <v>903</v>
      </c>
      <c r="G136" s="69">
        <v>5784</v>
      </c>
      <c r="H136" s="103">
        <v>44188</v>
      </c>
    </row>
    <row r="137" spans="1:8" x14ac:dyDescent="0.25">
      <c r="A137" s="68" t="s">
        <v>1052</v>
      </c>
      <c r="B137" s="68" t="s">
        <v>63</v>
      </c>
      <c r="C137" s="68" t="s">
        <v>64</v>
      </c>
      <c r="D137" s="68" t="s">
        <v>1049</v>
      </c>
      <c r="E137" s="68" t="s">
        <v>1048</v>
      </c>
      <c r="F137" s="68" t="s">
        <v>830</v>
      </c>
      <c r="G137" s="69">
        <v>3587</v>
      </c>
      <c r="H137" s="103">
        <v>44188</v>
      </c>
    </row>
    <row r="138" spans="1:8" x14ac:dyDescent="0.25">
      <c r="A138" s="68" t="s">
        <v>1053</v>
      </c>
      <c r="B138" s="68" t="s">
        <v>63</v>
      </c>
      <c r="C138" s="68" t="s">
        <v>64</v>
      </c>
      <c r="D138" s="68" t="s">
        <v>1049</v>
      </c>
      <c r="E138" s="68" t="s">
        <v>1048</v>
      </c>
      <c r="F138" s="68" t="s">
        <v>830</v>
      </c>
      <c r="G138" s="69">
        <v>1380</v>
      </c>
      <c r="H138" s="103">
        <v>44188</v>
      </c>
    </row>
    <row r="139" spans="1:8" x14ac:dyDescent="0.25">
      <c r="A139" s="68" t="s">
        <v>1054</v>
      </c>
      <c r="B139" s="68" t="s">
        <v>63</v>
      </c>
      <c r="C139" s="68" t="s">
        <v>64</v>
      </c>
      <c r="D139" s="68" t="s">
        <v>1049</v>
      </c>
      <c r="E139" s="68" t="s">
        <v>1048</v>
      </c>
      <c r="F139" s="68" t="s">
        <v>830</v>
      </c>
      <c r="G139" s="69">
        <v>13800</v>
      </c>
      <c r="H139" s="103">
        <v>44188</v>
      </c>
    </row>
    <row r="140" spans="1:8" x14ac:dyDescent="0.25">
      <c r="A140" s="68" t="s">
        <v>1055</v>
      </c>
      <c r="B140" s="68" t="s">
        <v>63</v>
      </c>
      <c r="C140" s="68" t="s">
        <v>64</v>
      </c>
      <c r="D140" s="68" t="s">
        <v>1049</v>
      </c>
      <c r="E140" s="68" t="s">
        <v>1048</v>
      </c>
      <c r="F140" s="68" t="s">
        <v>830</v>
      </c>
      <c r="G140" s="69">
        <v>10800</v>
      </c>
      <c r="H140" s="103">
        <v>44188</v>
      </c>
    </row>
    <row r="141" spans="1:8" x14ac:dyDescent="0.25">
      <c r="A141" s="101" t="s">
        <v>1056</v>
      </c>
      <c r="B141" s="68" t="s">
        <v>63</v>
      </c>
      <c r="C141" s="68" t="s">
        <v>1057</v>
      </c>
      <c r="D141" s="68" t="s">
        <v>1058</v>
      </c>
      <c r="E141" s="68" t="s">
        <v>1058</v>
      </c>
      <c r="F141" s="68" t="s">
        <v>828</v>
      </c>
      <c r="G141" s="69">
        <v>13788</v>
      </c>
      <c r="H141" s="71">
        <v>43920</v>
      </c>
    </row>
    <row r="142" spans="1:8" x14ac:dyDescent="0.25">
      <c r="A142" s="68" t="s">
        <v>1059</v>
      </c>
      <c r="B142" s="68" t="s">
        <v>63</v>
      </c>
      <c r="C142" s="68" t="s">
        <v>1057</v>
      </c>
      <c r="D142" s="68" t="s">
        <v>1058</v>
      </c>
      <c r="E142" s="68" t="s">
        <v>1058</v>
      </c>
      <c r="F142" s="68" t="s">
        <v>826</v>
      </c>
      <c r="G142" s="69">
        <v>2700</v>
      </c>
      <c r="H142" s="103">
        <v>44188</v>
      </c>
    </row>
    <row r="143" spans="1:8" x14ac:dyDescent="0.25">
      <c r="A143" s="68" t="s">
        <v>1060</v>
      </c>
      <c r="B143" s="68" t="s">
        <v>63</v>
      </c>
      <c r="C143" s="68" t="s">
        <v>1057</v>
      </c>
      <c r="D143" s="68" t="s">
        <v>1058</v>
      </c>
      <c r="E143" s="68" t="s">
        <v>1058</v>
      </c>
      <c r="F143" s="68" t="s">
        <v>824</v>
      </c>
      <c r="G143" s="69">
        <v>1060</v>
      </c>
      <c r="H143" s="103">
        <v>44188</v>
      </c>
    </row>
    <row r="144" spans="1:8" x14ac:dyDescent="0.25">
      <c r="A144" s="101" t="s">
        <v>1061</v>
      </c>
      <c r="B144" s="68" t="s">
        <v>50</v>
      </c>
      <c r="C144" s="68" t="s">
        <v>50</v>
      </c>
      <c r="D144" s="68" t="s">
        <v>1062</v>
      </c>
      <c r="E144" s="68" t="s">
        <v>1062</v>
      </c>
      <c r="F144" s="68" t="s">
        <v>824</v>
      </c>
      <c r="G144" s="69">
        <v>9474</v>
      </c>
      <c r="H144" s="71">
        <v>43920</v>
      </c>
    </row>
    <row r="145" spans="1:8" x14ac:dyDescent="0.25">
      <c r="A145" s="101" t="s">
        <v>1063</v>
      </c>
      <c r="B145" s="68" t="s">
        <v>50</v>
      </c>
      <c r="C145" s="68" t="s">
        <v>50</v>
      </c>
      <c r="D145" s="68" t="s">
        <v>1062</v>
      </c>
      <c r="E145" s="68" t="s">
        <v>1062</v>
      </c>
      <c r="F145" s="68" t="s">
        <v>828</v>
      </c>
      <c r="G145" s="69">
        <v>24439.14</v>
      </c>
      <c r="H145" s="71">
        <v>43920</v>
      </c>
    </row>
    <row r="146" spans="1:8" x14ac:dyDescent="0.25">
      <c r="A146" s="68" t="s">
        <v>1064</v>
      </c>
      <c r="B146" s="68" t="s">
        <v>10</v>
      </c>
      <c r="C146" s="68" t="s">
        <v>11</v>
      </c>
      <c r="D146" s="68" t="s">
        <v>1065</v>
      </c>
      <c r="E146" s="68" t="s">
        <v>1066</v>
      </c>
      <c r="F146" s="68" t="s">
        <v>824</v>
      </c>
      <c r="G146" s="69">
        <v>7135</v>
      </c>
      <c r="H146" s="103">
        <v>44188</v>
      </c>
    </row>
    <row r="147" spans="1:8" x14ac:dyDescent="0.25">
      <c r="A147" s="68" t="s">
        <v>1067</v>
      </c>
      <c r="B147" s="68" t="s">
        <v>10</v>
      </c>
      <c r="C147" s="68" t="s">
        <v>11</v>
      </c>
      <c r="D147" s="68" t="s">
        <v>1065</v>
      </c>
      <c r="E147" s="68" t="s">
        <v>1066</v>
      </c>
      <c r="F147" s="68" t="s">
        <v>824</v>
      </c>
      <c r="G147" s="69">
        <v>1381</v>
      </c>
      <c r="H147" s="103">
        <v>44188</v>
      </c>
    </row>
    <row r="148" spans="1:8" x14ac:dyDescent="0.25">
      <c r="A148" s="68" t="s">
        <v>1068</v>
      </c>
      <c r="B148" s="68" t="s">
        <v>10</v>
      </c>
      <c r="C148" s="68" t="s">
        <v>11</v>
      </c>
      <c r="D148" s="68" t="s">
        <v>1065</v>
      </c>
      <c r="E148" s="68" t="s">
        <v>1069</v>
      </c>
      <c r="F148" s="68" t="s">
        <v>824</v>
      </c>
      <c r="G148" s="69">
        <v>3520</v>
      </c>
      <c r="H148" s="103">
        <v>44188</v>
      </c>
    </row>
    <row r="149" spans="1:8" x14ac:dyDescent="0.25">
      <c r="A149" s="68" t="s">
        <v>1070</v>
      </c>
      <c r="B149" s="68" t="s">
        <v>10</v>
      </c>
      <c r="C149" s="68" t="s">
        <v>11</v>
      </c>
      <c r="D149" s="68" t="s">
        <v>1065</v>
      </c>
      <c r="E149" s="68" t="s">
        <v>1069</v>
      </c>
      <c r="F149" s="68" t="s">
        <v>824</v>
      </c>
      <c r="G149" s="69">
        <v>1143</v>
      </c>
      <c r="H149" s="103">
        <v>44188</v>
      </c>
    </row>
    <row r="150" spans="1:8" x14ac:dyDescent="0.25">
      <c r="A150" s="68" t="s">
        <v>1071</v>
      </c>
      <c r="B150" s="68" t="s">
        <v>10</v>
      </c>
      <c r="C150" s="68" t="s">
        <v>11</v>
      </c>
      <c r="D150" s="68" t="s">
        <v>1065</v>
      </c>
      <c r="E150" s="68" t="s">
        <v>1072</v>
      </c>
      <c r="F150" s="68" t="s">
        <v>824</v>
      </c>
      <c r="G150" s="69">
        <v>2140</v>
      </c>
      <c r="H150" s="103">
        <v>44188</v>
      </c>
    </row>
    <row r="151" spans="1:8" x14ac:dyDescent="0.25">
      <c r="A151" s="68" t="s">
        <v>1073</v>
      </c>
      <c r="B151" s="68" t="s">
        <v>10</v>
      </c>
      <c r="C151" s="68" t="s">
        <v>11</v>
      </c>
      <c r="D151" s="68" t="s">
        <v>1065</v>
      </c>
      <c r="E151" s="68" t="s">
        <v>1072</v>
      </c>
      <c r="F151" s="68" t="s">
        <v>824</v>
      </c>
      <c r="G151" s="69">
        <v>215</v>
      </c>
      <c r="H151" s="103">
        <v>44188</v>
      </c>
    </row>
    <row r="152" spans="1:8" x14ac:dyDescent="0.25">
      <c r="A152" s="68" t="s">
        <v>1074</v>
      </c>
      <c r="B152" s="68" t="s">
        <v>10</v>
      </c>
      <c r="C152" s="68" t="s">
        <v>11</v>
      </c>
      <c r="D152" s="68" t="s">
        <v>1065</v>
      </c>
      <c r="E152" s="68" t="s">
        <v>1075</v>
      </c>
      <c r="F152" s="68" t="s">
        <v>824</v>
      </c>
      <c r="G152" s="69">
        <v>568</v>
      </c>
      <c r="H152" s="103">
        <v>44188</v>
      </c>
    </row>
    <row r="153" spans="1:8" x14ac:dyDescent="0.25">
      <c r="A153" s="68" t="s">
        <v>1076</v>
      </c>
      <c r="B153" s="68" t="s">
        <v>10</v>
      </c>
      <c r="C153" s="68" t="s">
        <v>11</v>
      </c>
      <c r="D153" s="68" t="s">
        <v>1065</v>
      </c>
      <c r="E153" s="68" t="s">
        <v>1077</v>
      </c>
      <c r="F153" s="68" t="s">
        <v>824</v>
      </c>
      <c r="G153" s="69">
        <v>3720</v>
      </c>
      <c r="H153" s="103">
        <v>44188</v>
      </c>
    </row>
    <row r="154" spans="1:8" x14ac:dyDescent="0.25">
      <c r="A154" s="68" t="s">
        <v>1078</v>
      </c>
      <c r="B154" s="68" t="s">
        <v>10</v>
      </c>
      <c r="C154" s="68" t="s">
        <v>11</v>
      </c>
      <c r="D154" s="68" t="s">
        <v>1065</v>
      </c>
      <c r="E154" s="68" t="s">
        <v>1077</v>
      </c>
      <c r="F154" s="68" t="s">
        <v>824</v>
      </c>
      <c r="G154" s="69">
        <v>1207</v>
      </c>
      <c r="H154" s="103">
        <v>44188</v>
      </c>
    </row>
    <row r="155" spans="1:8" x14ac:dyDescent="0.25">
      <c r="A155" s="68" t="s">
        <v>1079</v>
      </c>
      <c r="B155" s="68" t="s">
        <v>10</v>
      </c>
      <c r="C155" s="68" t="s">
        <v>11</v>
      </c>
      <c r="D155" s="68" t="s">
        <v>1065</v>
      </c>
      <c r="E155" s="68" t="s">
        <v>1080</v>
      </c>
      <c r="F155" s="68" t="s">
        <v>824</v>
      </c>
      <c r="G155" s="69">
        <v>2448</v>
      </c>
      <c r="H155" s="103">
        <v>44188</v>
      </c>
    </row>
    <row r="156" spans="1:8" x14ac:dyDescent="0.25">
      <c r="A156" s="68" t="s">
        <v>1081</v>
      </c>
      <c r="B156" s="68" t="s">
        <v>10</v>
      </c>
      <c r="C156" s="68" t="s">
        <v>11</v>
      </c>
      <c r="D156" s="68" t="s">
        <v>1065</v>
      </c>
      <c r="E156" s="68" t="s">
        <v>1080</v>
      </c>
      <c r="F156" s="68" t="s">
        <v>824</v>
      </c>
      <c r="G156" s="69">
        <v>653</v>
      </c>
      <c r="H156" s="103">
        <v>44188</v>
      </c>
    </row>
    <row r="157" spans="1:8" x14ac:dyDescent="0.25">
      <c r="A157" s="68" t="s">
        <v>1082</v>
      </c>
      <c r="B157" s="68" t="s">
        <v>10</v>
      </c>
      <c r="C157" s="68" t="s">
        <v>11</v>
      </c>
      <c r="D157" s="68" t="s">
        <v>1065</v>
      </c>
      <c r="E157" s="68" t="s">
        <v>1083</v>
      </c>
      <c r="F157" s="68" t="s">
        <v>824</v>
      </c>
      <c r="G157" s="69">
        <v>5357</v>
      </c>
      <c r="H157" s="103">
        <v>44188</v>
      </c>
    </row>
    <row r="158" spans="1:8" x14ac:dyDescent="0.25">
      <c r="A158" s="68" t="s">
        <v>1084</v>
      </c>
      <c r="B158" s="68" t="s">
        <v>32</v>
      </c>
      <c r="C158" s="68" t="s">
        <v>57</v>
      </c>
      <c r="D158" s="68" t="s">
        <v>1085</v>
      </c>
      <c r="E158" s="68" t="s">
        <v>1086</v>
      </c>
      <c r="F158" s="68" t="s">
        <v>824</v>
      </c>
      <c r="G158" s="69">
        <v>1332</v>
      </c>
      <c r="H158" s="103">
        <v>44188</v>
      </c>
    </row>
    <row r="159" spans="1:8" x14ac:dyDescent="0.25">
      <c r="A159" s="68" t="s">
        <v>1087</v>
      </c>
      <c r="B159" s="68" t="s">
        <v>63</v>
      </c>
      <c r="C159" s="68" t="s">
        <v>64</v>
      </c>
      <c r="D159" s="68" t="s">
        <v>1088</v>
      </c>
      <c r="E159" s="68" t="s">
        <v>1089</v>
      </c>
      <c r="F159" s="68" t="s">
        <v>824</v>
      </c>
      <c r="G159" s="69">
        <v>2046</v>
      </c>
      <c r="H159" s="103">
        <v>44188</v>
      </c>
    </row>
    <row r="160" spans="1:8" x14ac:dyDescent="0.25">
      <c r="A160" s="68" t="s">
        <v>1090</v>
      </c>
      <c r="B160" s="68" t="s">
        <v>63</v>
      </c>
      <c r="C160" s="68" t="s">
        <v>64</v>
      </c>
      <c r="D160" s="68" t="s">
        <v>1088</v>
      </c>
      <c r="E160" s="68" t="s">
        <v>1091</v>
      </c>
      <c r="F160" s="68" t="s">
        <v>824</v>
      </c>
      <c r="G160" s="69">
        <v>1320</v>
      </c>
      <c r="H160" s="103">
        <v>44188</v>
      </c>
    </row>
    <row r="161" spans="1:8" x14ac:dyDescent="0.25">
      <c r="A161" s="68" t="s">
        <v>1092</v>
      </c>
      <c r="B161" s="68" t="s">
        <v>63</v>
      </c>
      <c r="C161" s="68" t="s">
        <v>64</v>
      </c>
      <c r="D161" s="68" t="s">
        <v>1088</v>
      </c>
      <c r="E161" s="68" t="s">
        <v>1093</v>
      </c>
      <c r="F161" s="68" t="s">
        <v>824</v>
      </c>
      <c r="G161" s="69">
        <v>2046</v>
      </c>
      <c r="H161" s="103">
        <v>44188</v>
      </c>
    </row>
    <row r="162" spans="1:8" x14ac:dyDescent="0.25">
      <c r="A162" s="101" t="s">
        <v>1094</v>
      </c>
      <c r="B162" s="68" t="s">
        <v>43</v>
      </c>
      <c r="C162" s="68" t="s">
        <v>729</v>
      </c>
      <c r="D162" s="68" t="s">
        <v>1095</v>
      </c>
      <c r="E162" s="68" t="s">
        <v>1096</v>
      </c>
      <c r="F162" s="68" t="s">
        <v>828</v>
      </c>
      <c r="G162" s="69">
        <v>21000</v>
      </c>
      <c r="H162" s="71">
        <v>43920</v>
      </c>
    </row>
    <row r="163" spans="1:8" x14ac:dyDescent="0.25">
      <c r="A163" s="68" t="s">
        <v>1097</v>
      </c>
      <c r="B163" s="68" t="s">
        <v>43</v>
      </c>
      <c r="C163" s="68" t="s">
        <v>729</v>
      </c>
      <c r="D163" s="68" t="s">
        <v>1095</v>
      </c>
      <c r="E163" s="68" t="s">
        <v>1096</v>
      </c>
      <c r="F163" s="68" t="s">
        <v>815</v>
      </c>
      <c r="G163" s="69">
        <v>4380</v>
      </c>
      <c r="H163" s="103">
        <v>44188</v>
      </c>
    </row>
    <row r="164" spans="1:8" x14ac:dyDescent="0.25">
      <c r="A164" s="68" t="s">
        <v>1098</v>
      </c>
      <c r="B164" s="68" t="s">
        <v>43</v>
      </c>
      <c r="C164" s="68" t="s">
        <v>729</v>
      </c>
      <c r="D164" s="68" t="s">
        <v>1095</v>
      </c>
      <c r="E164" s="68" t="s">
        <v>1096</v>
      </c>
      <c r="F164" s="68" t="s">
        <v>824</v>
      </c>
      <c r="G164" s="69">
        <v>1620</v>
      </c>
      <c r="H164" s="103">
        <v>44188</v>
      </c>
    </row>
    <row r="165" spans="1:8" x14ac:dyDescent="0.25">
      <c r="A165" s="68" t="s">
        <v>1099</v>
      </c>
      <c r="B165" s="68" t="s">
        <v>70</v>
      </c>
      <c r="C165" s="68" t="s">
        <v>70</v>
      </c>
      <c r="D165" s="68" t="s">
        <v>1100</v>
      </c>
      <c r="E165" s="68" t="s">
        <v>1101</v>
      </c>
      <c r="F165" s="68" t="s">
        <v>811</v>
      </c>
      <c r="G165" s="69">
        <v>61354.2</v>
      </c>
      <c r="H165" s="103">
        <v>44188</v>
      </c>
    </row>
    <row r="166" spans="1:8" x14ac:dyDescent="0.25">
      <c r="A166" s="101" t="s">
        <v>1102</v>
      </c>
      <c r="B166" s="68" t="s">
        <v>63</v>
      </c>
      <c r="C166" s="68" t="s">
        <v>1103</v>
      </c>
      <c r="D166" s="68" t="s">
        <v>1104</v>
      </c>
      <c r="E166" s="68" t="s">
        <v>1105</v>
      </c>
      <c r="F166" s="68" t="s">
        <v>815</v>
      </c>
      <c r="G166" s="69">
        <v>156000</v>
      </c>
      <c r="H166" s="71">
        <v>43920</v>
      </c>
    </row>
    <row r="167" spans="1:8" x14ac:dyDescent="0.25">
      <c r="A167" s="68" t="s">
        <v>1106</v>
      </c>
      <c r="B167" s="68" t="s">
        <v>63</v>
      </c>
      <c r="C167" s="68" t="s">
        <v>1107</v>
      </c>
      <c r="D167" s="68" t="s">
        <v>1108</v>
      </c>
      <c r="E167" s="68" t="s">
        <v>1109</v>
      </c>
      <c r="F167" s="68" t="s">
        <v>815</v>
      </c>
      <c r="G167" s="69">
        <v>7500</v>
      </c>
      <c r="H167" s="103">
        <v>44188</v>
      </c>
    </row>
    <row r="168" spans="1:8" x14ac:dyDescent="0.25">
      <c r="A168" s="68" t="s">
        <v>1110</v>
      </c>
      <c r="B168" s="68" t="s">
        <v>63</v>
      </c>
      <c r="C168" s="68" t="s">
        <v>1107</v>
      </c>
      <c r="D168" s="68" t="s">
        <v>1108</v>
      </c>
      <c r="E168" s="68" t="s">
        <v>1111</v>
      </c>
      <c r="F168" s="68" t="s">
        <v>815</v>
      </c>
      <c r="G168" s="69">
        <v>6750</v>
      </c>
      <c r="H168" s="103">
        <v>44188</v>
      </c>
    </row>
    <row r="169" spans="1:8" x14ac:dyDescent="0.25">
      <c r="A169" s="68" t="s">
        <v>1112</v>
      </c>
      <c r="B169" s="68" t="s">
        <v>63</v>
      </c>
      <c r="C169" s="68" t="s">
        <v>1107</v>
      </c>
      <c r="D169" s="68" t="s">
        <v>1108</v>
      </c>
      <c r="E169" s="68" t="s">
        <v>1113</v>
      </c>
      <c r="F169" s="68" t="s">
        <v>828</v>
      </c>
      <c r="G169" s="69">
        <v>48000</v>
      </c>
      <c r="H169" s="103">
        <v>44188</v>
      </c>
    </row>
    <row r="170" spans="1:8" x14ac:dyDescent="0.25">
      <c r="A170" s="68" t="s">
        <v>1114</v>
      </c>
      <c r="B170" s="68" t="s">
        <v>63</v>
      </c>
      <c r="C170" s="68" t="s">
        <v>1107</v>
      </c>
      <c r="D170" s="68" t="s">
        <v>1108</v>
      </c>
      <c r="E170" s="68" t="s">
        <v>1113</v>
      </c>
      <c r="F170" s="68" t="s">
        <v>826</v>
      </c>
      <c r="G170" s="69">
        <v>4037</v>
      </c>
      <c r="H170" s="103">
        <v>44188</v>
      </c>
    </row>
    <row r="171" spans="1:8" x14ac:dyDescent="0.25">
      <c r="A171" s="68" t="s">
        <v>1115</v>
      </c>
      <c r="B171" s="68" t="s">
        <v>10</v>
      </c>
      <c r="C171" s="68" t="s">
        <v>1116</v>
      </c>
      <c r="D171" s="68" t="s">
        <v>1117</v>
      </c>
      <c r="E171" s="68" t="s">
        <v>1118</v>
      </c>
      <c r="F171" s="68" t="s">
        <v>1034</v>
      </c>
      <c r="G171" s="69">
        <v>1580</v>
      </c>
      <c r="H171" s="103">
        <v>44188</v>
      </c>
    </row>
    <row r="172" spans="1:8" x14ac:dyDescent="0.25">
      <c r="A172" s="68" t="s">
        <v>1119</v>
      </c>
      <c r="B172" s="68" t="s">
        <v>10</v>
      </c>
      <c r="C172" s="68" t="s">
        <v>1116</v>
      </c>
      <c r="D172" s="68" t="s">
        <v>1117</v>
      </c>
      <c r="E172" s="68" t="s">
        <v>1120</v>
      </c>
      <c r="F172" s="68" t="s">
        <v>1034</v>
      </c>
      <c r="G172" s="69">
        <v>1315</v>
      </c>
      <c r="H172" s="103">
        <v>44188</v>
      </c>
    </row>
    <row r="173" spans="1:8" x14ac:dyDescent="0.25">
      <c r="A173" s="68" t="s">
        <v>1121</v>
      </c>
      <c r="B173" s="68" t="s">
        <v>70</v>
      </c>
      <c r="C173" s="68" t="s">
        <v>1122</v>
      </c>
      <c r="D173" s="68" t="s">
        <v>1123</v>
      </c>
      <c r="E173" s="68" t="s">
        <v>1124</v>
      </c>
      <c r="F173" s="68" t="s">
        <v>898</v>
      </c>
      <c r="G173" s="69">
        <v>87180</v>
      </c>
      <c r="H173" s="103">
        <v>44188</v>
      </c>
    </row>
    <row r="174" spans="1:8" x14ac:dyDescent="0.25">
      <c r="A174" s="68" t="s">
        <v>1125</v>
      </c>
      <c r="B174" s="68" t="s">
        <v>70</v>
      </c>
      <c r="C174" s="68" t="s">
        <v>1122</v>
      </c>
      <c r="D174" s="68" t="s">
        <v>1123</v>
      </c>
      <c r="E174" s="68" t="s">
        <v>1124</v>
      </c>
      <c r="F174" s="68" t="s">
        <v>815</v>
      </c>
      <c r="G174" s="69">
        <v>55224</v>
      </c>
      <c r="H174" s="103">
        <v>44188</v>
      </c>
    </row>
    <row r="175" spans="1:8" x14ac:dyDescent="0.25">
      <c r="A175" s="68" t="s">
        <v>1126</v>
      </c>
      <c r="B175" s="68" t="s">
        <v>70</v>
      </c>
      <c r="C175" s="68" t="s">
        <v>1122</v>
      </c>
      <c r="D175" s="68" t="s">
        <v>1123</v>
      </c>
      <c r="E175" s="68" t="s">
        <v>1124</v>
      </c>
      <c r="F175" s="68" t="s">
        <v>828</v>
      </c>
      <c r="G175" s="69">
        <v>45000</v>
      </c>
      <c r="H175" s="103">
        <v>44188</v>
      </c>
    </row>
    <row r="176" spans="1:8" x14ac:dyDescent="0.25">
      <c r="A176" s="68" t="s">
        <v>1127</v>
      </c>
      <c r="B176" s="68" t="s">
        <v>70</v>
      </c>
      <c r="C176" s="68" t="s">
        <v>1122</v>
      </c>
      <c r="D176" s="68" t="s">
        <v>1123</v>
      </c>
      <c r="E176" s="68" t="s">
        <v>1124</v>
      </c>
      <c r="F176" s="68" t="s">
        <v>824</v>
      </c>
      <c r="G176" s="69">
        <v>23506</v>
      </c>
      <c r="H176" s="103">
        <v>44188</v>
      </c>
    </row>
    <row r="177" spans="1:8" x14ac:dyDescent="0.25">
      <c r="A177" s="68" t="s">
        <v>1128</v>
      </c>
      <c r="B177" s="68" t="s">
        <v>70</v>
      </c>
      <c r="C177" s="68" t="s">
        <v>1122</v>
      </c>
      <c r="D177" s="68" t="s">
        <v>1123</v>
      </c>
      <c r="E177" s="68" t="s">
        <v>1124</v>
      </c>
      <c r="F177" s="68" t="s">
        <v>837</v>
      </c>
      <c r="G177" s="69">
        <v>7500</v>
      </c>
      <c r="H177" s="103">
        <v>44188</v>
      </c>
    </row>
    <row r="178" spans="1:8" x14ac:dyDescent="0.25">
      <c r="A178" s="68" t="s">
        <v>1129</v>
      </c>
      <c r="B178" s="68" t="s">
        <v>70</v>
      </c>
      <c r="C178" s="68" t="s">
        <v>1122</v>
      </c>
      <c r="D178" s="68" t="s">
        <v>1123</v>
      </c>
      <c r="E178" s="68" t="s">
        <v>1124</v>
      </c>
      <c r="F178" s="68" t="s">
        <v>826</v>
      </c>
      <c r="G178" s="69">
        <v>5700</v>
      </c>
      <c r="H178" s="103">
        <v>44188</v>
      </c>
    </row>
    <row r="179" spans="1:8" x14ac:dyDescent="0.25">
      <c r="A179" s="68" t="s">
        <v>1130</v>
      </c>
      <c r="B179" s="68" t="s">
        <v>43</v>
      </c>
      <c r="C179" s="68" t="s">
        <v>1131</v>
      </c>
      <c r="D179" s="68" t="s">
        <v>1132</v>
      </c>
      <c r="E179" s="68" t="s">
        <v>1133</v>
      </c>
      <c r="F179" s="68" t="s">
        <v>903</v>
      </c>
      <c r="G179" s="69">
        <v>13800</v>
      </c>
      <c r="H179" s="103">
        <v>44188</v>
      </c>
    </row>
    <row r="180" spans="1:8" x14ac:dyDescent="0.25">
      <c r="A180" s="68" t="s">
        <v>1134</v>
      </c>
      <c r="B180" s="68" t="s">
        <v>43</v>
      </c>
      <c r="C180" s="68" t="s">
        <v>1131</v>
      </c>
      <c r="D180" s="68" t="s">
        <v>1132</v>
      </c>
      <c r="E180" s="68" t="s">
        <v>1133</v>
      </c>
      <c r="F180" s="68" t="s">
        <v>824</v>
      </c>
      <c r="G180" s="69">
        <v>5346</v>
      </c>
      <c r="H180" s="103">
        <v>44188</v>
      </c>
    </row>
    <row r="181" spans="1:8" x14ac:dyDescent="0.25">
      <c r="A181" s="68" t="s">
        <v>1135</v>
      </c>
      <c r="B181" s="68" t="s">
        <v>43</v>
      </c>
      <c r="C181" s="68" t="s">
        <v>1131</v>
      </c>
      <c r="D181" s="68" t="s">
        <v>1132</v>
      </c>
      <c r="E181" s="68" t="s">
        <v>1133</v>
      </c>
      <c r="F181" s="68" t="s">
        <v>824</v>
      </c>
      <c r="G181" s="69">
        <v>3312</v>
      </c>
      <c r="H181" s="103">
        <v>44188</v>
      </c>
    </row>
    <row r="182" spans="1:8" x14ac:dyDescent="0.25">
      <c r="A182" s="68" t="s">
        <v>1136</v>
      </c>
      <c r="B182" s="68" t="s">
        <v>43</v>
      </c>
      <c r="C182" s="68" t="s">
        <v>1131</v>
      </c>
      <c r="D182" s="68" t="s">
        <v>1132</v>
      </c>
      <c r="E182" s="68" t="s">
        <v>1133</v>
      </c>
      <c r="F182" s="68" t="s">
        <v>824</v>
      </c>
      <c r="G182" s="69">
        <v>1944</v>
      </c>
      <c r="H182" s="103">
        <v>44188</v>
      </c>
    </row>
    <row r="183" spans="1:8" x14ac:dyDescent="0.25">
      <c r="A183" s="68" t="s">
        <v>1137</v>
      </c>
      <c r="B183" s="68" t="s">
        <v>43</v>
      </c>
      <c r="C183" s="68" t="s">
        <v>1131</v>
      </c>
      <c r="D183" s="68" t="s">
        <v>1132</v>
      </c>
      <c r="E183" s="68" t="s">
        <v>1138</v>
      </c>
      <c r="F183" s="68" t="s">
        <v>903</v>
      </c>
      <c r="G183" s="69">
        <v>18549</v>
      </c>
      <c r="H183" s="103">
        <v>44188</v>
      </c>
    </row>
    <row r="184" spans="1:8" x14ac:dyDescent="0.25">
      <c r="A184" s="68" t="s">
        <v>1139</v>
      </c>
      <c r="B184" s="68" t="s">
        <v>43</v>
      </c>
      <c r="C184" s="68" t="s">
        <v>1131</v>
      </c>
      <c r="D184" s="68" t="s">
        <v>1132</v>
      </c>
      <c r="E184" s="68" t="s">
        <v>1138</v>
      </c>
      <c r="F184" s="68" t="s">
        <v>824</v>
      </c>
      <c r="G184" s="69">
        <v>14832</v>
      </c>
      <c r="H184" s="103">
        <v>44188</v>
      </c>
    </row>
    <row r="185" spans="1:8" x14ac:dyDescent="0.25">
      <c r="A185" s="68" t="s">
        <v>1140</v>
      </c>
      <c r="B185" s="68" t="s">
        <v>43</v>
      </c>
      <c r="C185" s="68" t="s">
        <v>1131</v>
      </c>
      <c r="D185" s="68" t="s">
        <v>1132</v>
      </c>
      <c r="E185" s="68" t="s">
        <v>1138</v>
      </c>
      <c r="F185" s="68" t="s">
        <v>822</v>
      </c>
      <c r="G185" s="69">
        <v>14700</v>
      </c>
      <c r="H185" s="103">
        <v>44188</v>
      </c>
    </row>
    <row r="186" spans="1:8" x14ac:dyDescent="0.25">
      <c r="A186" s="68" t="s">
        <v>1141</v>
      </c>
      <c r="B186" s="68" t="s">
        <v>43</v>
      </c>
      <c r="C186" s="68" t="s">
        <v>1131</v>
      </c>
      <c r="D186" s="68" t="s">
        <v>1132</v>
      </c>
      <c r="E186" s="68" t="s">
        <v>1138</v>
      </c>
      <c r="F186" s="68" t="s">
        <v>903</v>
      </c>
      <c r="G186" s="69">
        <v>2700</v>
      </c>
      <c r="H186" s="103">
        <v>44188</v>
      </c>
    </row>
    <row r="187" spans="1:8" x14ac:dyDescent="0.25">
      <c r="A187" s="101" t="s">
        <v>1142</v>
      </c>
      <c r="B187" s="68" t="s">
        <v>63</v>
      </c>
      <c r="C187" s="68" t="s">
        <v>1143</v>
      </c>
      <c r="D187" s="68" t="s">
        <v>1144</v>
      </c>
      <c r="E187" s="68" t="s">
        <v>1145</v>
      </c>
      <c r="F187" s="68" t="s">
        <v>833</v>
      </c>
      <c r="G187" s="69">
        <v>1164</v>
      </c>
      <c r="H187" s="71">
        <v>43920</v>
      </c>
    </row>
    <row r="188" spans="1:8" x14ac:dyDescent="0.25">
      <c r="A188" s="68" t="s">
        <v>1146</v>
      </c>
      <c r="B188" s="68" t="s">
        <v>63</v>
      </c>
      <c r="C188" s="68" t="s">
        <v>1143</v>
      </c>
      <c r="D188" s="68" t="s">
        <v>1144</v>
      </c>
      <c r="E188" s="68" t="s">
        <v>1145</v>
      </c>
      <c r="F188" s="68" t="s">
        <v>828</v>
      </c>
      <c r="G188" s="69">
        <v>11700</v>
      </c>
      <c r="H188" s="103">
        <v>44188</v>
      </c>
    </row>
    <row r="189" spans="1:8" x14ac:dyDescent="0.25">
      <c r="A189" s="68" t="s">
        <v>1147</v>
      </c>
      <c r="B189" s="68" t="s">
        <v>63</v>
      </c>
      <c r="C189" s="116" t="s">
        <v>1143</v>
      </c>
      <c r="D189" s="68" t="s">
        <v>1144</v>
      </c>
      <c r="E189" s="68" t="s">
        <v>1145</v>
      </c>
      <c r="F189" s="68" t="s">
        <v>824</v>
      </c>
      <c r="G189" s="69">
        <v>12690</v>
      </c>
      <c r="H189" s="103">
        <v>44188</v>
      </c>
    </row>
    <row r="190" spans="1:8" x14ac:dyDescent="0.25">
      <c r="A190" s="68" t="s">
        <v>1148</v>
      </c>
      <c r="B190" s="68" t="s">
        <v>63</v>
      </c>
      <c r="C190" s="68" t="s">
        <v>1143</v>
      </c>
      <c r="D190" s="68" t="s">
        <v>1144</v>
      </c>
      <c r="E190" s="68" t="s">
        <v>1145</v>
      </c>
      <c r="F190" s="68" t="s">
        <v>1034</v>
      </c>
      <c r="G190" s="69">
        <v>1033</v>
      </c>
      <c r="H190" s="103">
        <v>44188</v>
      </c>
    </row>
    <row r="191" spans="1:8" x14ac:dyDescent="0.25">
      <c r="A191" s="101" t="s">
        <v>1149</v>
      </c>
      <c r="B191" s="68" t="s">
        <v>32</v>
      </c>
      <c r="C191" s="68" t="s">
        <v>1150</v>
      </c>
      <c r="D191" s="68" t="s">
        <v>1151</v>
      </c>
      <c r="E191" s="70" t="s">
        <v>1152</v>
      </c>
      <c r="F191" s="68" t="s">
        <v>915</v>
      </c>
      <c r="G191" s="69">
        <v>1456</v>
      </c>
      <c r="H191" s="71">
        <v>43920</v>
      </c>
    </row>
    <row r="192" spans="1:8" x14ac:dyDescent="0.25">
      <c r="A192" s="68" t="s">
        <v>1153</v>
      </c>
      <c r="B192" s="68" t="s">
        <v>10</v>
      </c>
      <c r="C192" s="68" t="s">
        <v>1154</v>
      </c>
      <c r="D192" s="68" t="s">
        <v>1155</v>
      </c>
      <c r="E192" s="68" t="s">
        <v>1156</v>
      </c>
      <c r="F192" s="68" t="s">
        <v>903</v>
      </c>
      <c r="G192" s="69">
        <v>60270</v>
      </c>
      <c r="H192" s="103">
        <v>44188</v>
      </c>
    </row>
    <row r="193" spans="1:8" x14ac:dyDescent="0.25">
      <c r="A193" s="101" t="s">
        <v>1157</v>
      </c>
      <c r="B193" s="68" t="s">
        <v>10</v>
      </c>
      <c r="C193" s="68" t="s">
        <v>1154</v>
      </c>
      <c r="D193" s="68" t="s">
        <v>1158</v>
      </c>
      <c r="E193" s="68" t="s">
        <v>1156</v>
      </c>
      <c r="F193" s="68" t="s">
        <v>820</v>
      </c>
      <c r="G193" s="69">
        <v>150023</v>
      </c>
      <c r="H193" s="71">
        <v>43920</v>
      </c>
    </row>
    <row r="194" spans="1:8" x14ac:dyDescent="0.25">
      <c r="A194" s="68" t="s">
        <v>1159</v>
      </c>
      <c r="B194" s="68" t="s">
        <v>10</v>
      </c>
      <c r="C194" s="68" t="s">
        <v>1154</v>
      </c>
      <c r="D194" s="68" t="s">
        <v>1155</v>
      </c>
      <c r="E194" s="68" t="s">
        <v>1156</v>
      </c>
      <c r="F194" s="68" t="s">
        <v>824</v>
      </c>
      <c r="G194" s="69">
        <v>316419.59999999998</v>
      </c>
      <c r="H194" s="103">
        <v>44188</v>
      </c>
    </row>
    <row r="195" spans="1:8" x14ac:dyDescent="0.25">
      <c r="A195" s="68" t="s">
        <v>1160</v>
      </c>
      <c r="B195" s="68" t="s">
        <v>32</v>
      </c>
      <c r="C195" s="68" t="s">
        <v>127</v>
      </c>
      <c r="D195" s="68" t="s">
        <v>1161</v>
      </c>
      <c r="E195" s="68" t="s">
        <v>1162</v>
      </c>
      <c r="F195" s="68" t="s">
        <v>824</v>
      </c>
      <c r="G195" s="69">
        <v>2258.4</v>
      </c>
      <c r="H195" s="103">
        <v>44188</v>
      </c>
    </row>
    <row r="196" spans="1:8" x14ac:dyDescent="0.25">
      <c r="A196" s="101" t="s">
        <v>1163</v>
      </c>
      <c r="B196" s="68" t="s">
        <v>63</v>
      </c>
      <c r="C196" s="68" t="s">
        <v>1164</v>
      </c>
      <c r="D196" s="68" t="s">
        <v>1165</v>
      </c>
      <c r="E196" s="68" t="s">
        <v>1166</v>
      </c>
      <c r="F196" s="68" t="s">
        <v>815</v>
      </c>
      <c r="G196" s="102">
        <v>93380.42</v>
      </c>
      <c r="H196" s="103">
        <v>44069</v>
      </c>
    </row>
    <row r="197" spans="1:8" x14ac:dyDescent="0.25">
      <c r="A197" s="68" t="s">
        <v>1167</v>
      </c>
      <c r="B197" s="68" t="s">
        <v>10</v>
      </c>
      <c r="C197" s="68" t="s">
        <v>17</v>
      </c>
      <c r="D197" s="68" t="s">
        <v>1168</v>
      </c>
      <c r="E197" s="68" t="s">
        <v>1169</v>
      </c>
      <c r="F197" s="68" t="s">
        <v>903</v>
      </c>
      <c r="G197" s="69">
        <v>7500</v>
      </c>
      <c r="H197" s="103">
        <v>44188</v>
      </c>
    </row>
    <row r="198" spans="1:8" x14ac:dyDescent="0.25">
      <c r="A198" s="68" t="s">
        <v>1170</v>
      </c>
      <c r="B198" s="68" t="s">
        <v>10</v>
      </c>
      <c r="C198" s="68" t="s">
        <v>17</v>
      </c>
      <c r="D198" s="68" t="s">
        <v>1168</v>
      </c>
      <c r="E198" s="68" t="s">
        <v>1169</v>
      </c>
      <c r="F198" s="68" t="s">
        <v>824</v>
      </c>
      <c r="G198" s="69">
        <v>4205.3999999999996</v>
      </c>
      <c r="H198" s="103">
        <v>44188</v>
      </c>
    </row>
    <row r="199" spans="1:8" x14ac:dyDescent="0.25">
      <c r="A199" s="68" t="s">
        <v>1171</v>
      </c>
      <c r="B199" s="68" t="s">
        <v>10</v>
      </c>
      <c r="C199" s="68" t="s">
        <v>17</v>
      </c>
      <c r="D199" s="68" t="s">
        <v>1168</v>
      </c>
      <c r="E199" s="68" t="s">
        <v>1169</v>
      </c>
      <c r="F199" s="68" t="s">
        <v>898</v>
      </c>
      <c r="G199" s="69">
        <v>3887.9999999999995</v>
      </c>
      <c r="H199" s="103">
        <v>44188</v>
      </c>
    </row>
    <row r="200" spans="1:8" x14ac:dyDescent="0.25">
      <c r="A200" s="68" t="s">
        <v>1172</v>
      </c>
      <c r="B200" s="68" t="s">
        <v>10</v>
      </c>
      <c r="C200" s="68" t="s">
        <v>17</v>
      </c>
      <c r="D200" s="68" t="s">
        <v>1168</v>
      </c>
      <c r="E200" s="68" t="s">
        <v>1169</v>
      </c>
      <c r="F200" s="68" t="s">
        <v>903</v>
      </c>
      <c r="G200" s="69">
        <v>1200</v>
      </c>
      <c r="H200" s="103">
        <v>44188</v>
      </c>
    </row>
    <row r="201" spans="1:8" x14ac:dyDescent="0.25">
      <c r="A201" s="68" t="s">
        <v>1173</v>
      </c>
      <c r="B201" s="68" t="s">
        <v>10</v>
      </c>
      <c r="C201" s="68" t="s">
        <v>17</v>
      </c>
      <c r="D201" s="68" t="s">
        <v>1168</v>
      </c>
      <c r="E201" s="68" t="s">
        <v>1169</v>
      </c>
      <c r="F201" s="68" t="s">
        <v>1001</v>
      </c>
      <c r="G201" s="69">
        <v>900</v>
      </c>
      <c r="H201" s="103">
        <v>44188</v>
      </c>
    </row>
    <row r="202" spans="1:8" x14ac:dyDescent="0.25">
      <c r="A202" s="68" t="s">
        <v>1174</v>
      </c>
      <c r="B202" s="68" t="s">
        <v>10</v>
      </c>
      <c r="C202" s="68" t="s">
        <v>17</v>
      </c>
      <c r="D202" s="68" t="s">
        <v>1168</v>
      </c>
      <c r="E202" s="68" t="s">
        <v>1175</v>
      </c>
      <c r="F202" s="68" t="s">
        <v>806</v>
      </c>
      <c r="G202" s="69">
        <v>6000</v>
      </c>
      <c r="H202" s="103">
        <v>44188</v>
      </c>
    </row>
    <row r="203" spans="1:8" x14ac:dyDescent="0.25">
      <c r="A203" s="68" t="s">
        <v>1176</v>
      </c>
      <c r="B203" s="68" t="s">
        <v>10</v>
      </c>
      <c r="C203" s="68" t="s">
        <v>17</v>
      </c>
      <c r="D203" s="68" t="s">
        <v>1168</v>
      </c>
      <c r="E203" s="68" t="s">
        <v>1175</v>
      </c>
      <c r="F203" s="68" t="s">
        <v>824</v>
      </c>
      <c r="G203" s="69">
        <v>4500</v>
      </c>
      <c r="H203" s="103">
        <v>44188</v>
      </c>
    </row>
    <row r="204" spans="1:8" x14ac:dyDescent="0.25">
      <c r="A204" s="68" t="s">
        <v>1177</v>
      </c>
      <c r="B204" s="68" t="s">
        <v>10</v>
      </c>
      <c r="C204" s="68" t="s">
        <v>17</v>
      </c>
      <c r="D204" s="68" t="s">
        <v>1168</v>
      </c>
      <c r="E204" s="68" t="s">
        <v>1175</v>
      </c>
      <c r="F204" s="68" t="s">
        <v>903</v>
      </c>
      <c r="G204" s="69">
        <v>26</v>
      </c>
      <c r="H204" s="103">
        <v>44188</v>
      </c>
    </row>
    <row r="205" spans="1:8" x14ac:dyDescent="0.25">
      <c r="A205" s="68" t="s">
        <v>1178</v>
      </c>
      <c r="B205" s="68" t="s">
        <v>10</v>
      </c>
      <c r="C205" s="68" t="s">
        <v>17</v>
      </c>
      <c r="D205" s="68" t="s">
        <v>1168</v>
      </c>
      <c r="E205" s="68" t="s">
        <v>1179</v>
      </c>
      <c r="F205" s="68" t="s">
        <v>824</v>
      </c>
      <c r="G205" s="69">
        <v>9600</v>
      </c>
      <c r="H205" s="103">
        <v>44188</v>
      </c>
    </row>
    <row r="206" spans="1:8" x14ac:dyDescent="0.25">
      <c r="A206" s="101" t="s">
        <v>1180</v>
      </c>
      <c r="B206" s="68" t="s">
        <v>10</v>
      </c>
      <c r="C206" s="68" t="s">
        <v>17</v>
      </c>
      <c r="D206" s="68" t="s">
        <v>1181</v>
      </c>
      <c r="E206" s="68" t="s">
        <v>1182</v>
      </c>
      <c r="F206" s="68" t="s">
        <v>898</v>
      </c>
      <c r="G206" s="69">
        <v>1200</v>
      </c>
      <c r="H206" s="71">
        <v>43920</v>
      </c>
    </row>
    <row r="207" spans="1:8" x14ac:dyDescent="0.25">
      <c r="A207" s="101" t="s">
        <v>1183</v>
      </c>
      <c r="B207" s="68" t="s">
        <v>10</v>
      </c>
      <c r="C207" s="68" t="s">
        <v>17</v>
      </c>
      <c r="D207" s="68" t="s">
        <v>1181</v>
      </c>
      <c r="E207" s="68" t="s">
        <v>1182</v>
      </c>
      <c r="F207" s="68" t="s">
        <v>828</v>
      </c>
      <c r="G207" s="69">
        <v>129000</v>
      </c>
      <c r="H207" s="71">
        <v>43920</v>
      </c>
    </row>
    <row r="208" spans="1:8" x14ac:dyDescent="0.25">
      <c r="A208" s="101" t="s">
        <v>1184</v>
      </c>
      <c r="B208" s="68" t="s">
        <v>10</v>
      </c>
      <c r="C208" s="68" t="s">
        <v>17</v>
      </c>
      <c r="D208" s="68" t="s">
        <v>1181</v>
      </c>
      <c r="E208" s="68" t="s">
        <v>1182</v>
      </c>
      <c r="F208" s="68" t="s">
        <v>828</v>
      </c>
      <c r="G208" s="69">
        <v>12000</v>
      </c>
      <c r="H208" s="71">
        <v>43920</v>
      </c>
    </row>
    <row r="209" spans="1:8" x14ac:dyDescent="0.25">
      <c r="A209" s="68" t="s">
        <v>1185</v>
      </c>
      <c r="B209" s="68" t="s">
        <v>10</v>
      </c>
      <c r="C209" s="68" t="s">
        <v>17</v>
      </c>
      <c r="D209" s="68" t="s">
        <v>1168</v>
      </c>
      <c r="E209" s="68" t="s">
        <v>1186</v>
      </c>
      <c r="F209" s="68" t="s">
        <v>815</v>
      </c>
      <c r="G209" s="69">
        <v>7500</v>
      </c>
      <c r="H209" s="103">
        <v>44188</v>
      </c>
    </row>
    <row r="210" spans="1:8" x14ac:dyDescent="0.25">
      <c r="A210" s="68" t="s">
        <v>1187</v>
      </c>
      <c r="B210" s="68" t="s">
        <v>10</v>
      </c>
      <c r="C210" s="68" t="s">
        <v>17</v>
      </c>
      <c r="D210" s="68" t="s">
        <v>1168</v>
      </c>
      <c r="E210" s="68" t="s">
        <v>1186</v>
      </c>
      <c r="F210" s="68" t="s">
        <v>824</v>
      </c>
      <c r="G210" s="69">
        <v>4200</v>
      </c>
      <c r="H210" s="103">
        <v>44188</v>
      </c>
    </row>
    <row r="211" spans="1:8" x14ac:dyDescent="0.25">
      <c r="A211" s="68" t="s">
        <v>1188</v>
      </c>
      <c r="B211" s="68" t="s">
        <v>10</v>
      </c>
      <c r="C211" s="68" t="s">
        <v>17</v>
      </c>
      <c r="D211" s="68" t="s">
        <v>1168</v>
      </c>
      <c r="E211" s="68" t="s">
        <v>1189</v>
      </c>
      <c r="F211" s="68" t="s">
        <v>828</v>
      </c>
      <c r="G211" s="69">
        <v>54000</v>
      </c>
      <c r="H211" s="103">
        <v>44188</v>
      </c>
    </row>
    <row r="212" spans="1:8" x14ac:dyDescent="0.25">
      <c r="A212" s="68" t="s">
        <v>1190</v>
      </c>
      <c r="B212" s="68" t="s">
        <v>10</v>
      </c>
      <c r="C212" s="68" t="s">
        <v>17</v>
      </c>
      <c r="D212" s="68" t="s">
        <v>1168</v>
      </c>
      <c r="E212" s="68" t="s">
        <v>1189</v>
      </c>
      <c r="F212" s="68" t="s">
        <v>824</v>
      </c>
      <c r="G212" s="69">
        <v>12000</v>
      </c>
      <c r="H212" s="103">
        <v>44188</v>
      </c>
    </row>
    <row r="213" spans="1:8" x14ac:dyDescent="0.25">
      <c r="A213" s="68" t="s">
        <v>1191</v>
      </c>
      <c r="B213" s="68" t="s">
        <v>10</v>
      </c>
      <c r="C213" s="68" t="s">
        <v>17</v>
      </c>
      <c r="D213" s="68" t="s">
        <v>1168</v>
      </c>
      <c r="E213" s="68" t="s">
        <v>1189</v>
      </c>
      <c r="F213" s="68" t="s">
        <v>811</v>
      </c>
      <c r="G213" s="69">
        <v>7500</v>
      </c>
      <c r="H213" s="103">
        <v>44188</v>
      </c>
    </row>
    <row r="214" spans="1:8" x14ac:dyDescent="0.25">
      <c r="A214" s="68" t="s">
        <v>1192</v>
      </c>
      <c r="B214" s="68" t="s">
        <v>10</v>
      </c>
      <c r="C214" s="68" t="s">
        <v>17</v>
      </c>
      <c r="D214" s="68" t="s">
        <v>1168</v>
      </c>
      <c r="E214" s="68" t="s">
        <v>1193</v>
      </c>
      <c r="F214" s="68" t="s">
        <v>824</v>
      </c>
      <c r="G214" s="69">
        <v>6000</v>
      </c>
      <c r="H214" s="103">
        <v>44188</v>
      </c>
    </row>
    <row r="215" spans="1:8" x14ac:dyDescent="0.25">
      <c r="A215" s="68" t="s">
        <v>1194</v>
      </c>
      <c r="B215" s="68" t="s">
        <v>10</v>
      </c>
      <c r="C215" s="68" t="s">
        <v>17</v>
      </c>
      <c r="D215" s="68" t="s">
        <v>1168</v>
      </c>
      <c r="E215" s="68" t="s">
        <v>1195</v>
      </c>
      <c r="F215" s="68" t="s">
        <v>824</v>
      </c>
      <c r="G215" s="69">
        <v>3900</v>
      </c>
      <c r="H215" s="103">
        <v>44188</v>
      </c>
    </row>
    <row r="216" spans="1:8" x14ac:dyDescent="0.25">
      <c r="A216" s="68" t="s">
        <v>1196</v>
      </c>
      <c r="B216" s="68" t="s">
        <v>10</v>
      </c>
      <c r="C216" s="68" t="s">
        <v>17</v>
      </c>
      <c r="D216" s="68" t="s">
        <v>1168</v>
      </c>
      <c r="E216" s="68" t="s">
        <v>1195</v>
      </c>
      <c r="F216" s="68" t="s">
        <v>1034</v>
      </c>
      <c r="G216" s="69">
        <v>600</v>
      </c>
      <c r="H216" s="103">
        <v>44188</v>
      </c>
    </row>
    <row r="217" spans="1:8" x14ac:dyDescent="0.25">
      <c r="A217" s="68" t="s">
        <v>1197</v>
      </c>
      <c r="B217" s="68" t="s">
        <v>10</v>
      </c>
      <c r="C217" s="68" t="s">
        <v>17</v>
      </c>
      <c r="D217" s="68" t="s">
        <v>1168</v>
      </c>
      <c r="E217" s="68" t="s">
        <v>1198</v>
      </c>
      <c r="F217" s="68" t="s">
        <v>824</v>
      </c>
      <c r="G217" s="69">
        <v>1332</v>
      </c>
      <c r="H217" s="103">
        <v>44188</v>
      </c>
    </row>
    <row r="218" spans="1:8" x14ac:dyDescent="0.25">
      <c r="A218" s="68" t="s">
        <v>1199</v>
      </c>
      <c r="B218" s="68" t="s">
        <v>10</v>
      </c>
      <c r="C218" s="68" t="s">
        <v>17</v>
      </c>
      <c r="D218" s="68" t="s">
        <v>1168</v>
      </c>
      <c r="E218" s="68" t="s">
        <v>1198</v>
      </c>
      <c r="F218" s="68" t="s">
        <v>824</v>
      </c>
      <c r="G218" s="69">
        <v>679</v>
      </c>
      <c r="H218" s="103">
        <v>44188</v>
      </c>
    </row>
    <row r="219" spans="1:8" x14ac:dyDescent="0.25">
      <c r="A219" s="68" t="s">
        <v>1200</v>
      </c>
      <c r="B219" s="68" t="s">
        <v>10</v>
      </c>
      <c r="C219" s="68" t="s">
        <v>17</v>
      </c>
      <c r="D219" s="68" t="s">
        <v>1168</v>
      </c>
      <c r="E219" s="68" t="s">
        <v>1198</v>
      </c>
      <c r="F219" s="68" t="s">
        <v>1034</v>
      </c>
      <c r="G219" s="69">
        <v>291</v>
      </c>
      <c r="H219" s="103">
        <v>44188</v>
      </c>
    </row>
    <row r="220" spans="1:8" x14ac:dyDescent="0.25">
      <c r="A220" s="68" t="s">
        <v>1201</v>
      </c>
      <c r="B220" s="68" t="s">
        <v>10</v>
      </c>
      <c r="C220" s="68" t="s">
        <v>17</v>
      </c>
      <c r="D220" s="68" t="s">
        <v>1168</v>
      </c>
      <c r="E220" s="68" t="s">
        <v>1198</v>
      </c>
      <c r="F220" s="68" t="s">
        <v>824</v>
      </c>
      <c r="G220" s="69">
        <v>157</v>
      </c>
      <c r="H220" s="103">
        <v>44188</v>
      </c>
    </row>
    <row r="221" spans="1:8" x14ac:dyDescent="0.25">
      <c r="A221" s="101" t="s">
        <v>1202</v>
      </c>
      <c r="B221" s="68" t="s">
        <v>10</v>
      </c>
      <c r="C221" s="68" t="s">
        <v>17</v>
      </c>
      <c r="D221" s="68" t="s">
        <v>1181</v>
      </c>
      <c r="E221" s="68" t="s">
        <v>1203</v>
      </c>
      <c r="F221" s="68" t="s">
        <v>828</v>
      </c>
      <c r="G221" s="69">
        <v>23700</v>
      </c>
      <c r="H221" s="71">
        <v>43920</v>
      </c>
    </row>
    <row r="222" spans="1:8" x14ac:dyDescent="0.25">
      <c r="A222" s="68" t="s">
        <v>1204</v>
      </c>
      <c r="B222" s="68" t="s">
        <v>10</v>
      </c>
      <c r="C222" s="68" t="s">
        <v>17</v>
      </c>
      <c r="D222" s="68" t="s">
        <v>1168</v>
      </c>
      <c r="E222" s="68" t="s">
        <v>1203</v>
      </c>
      <c r="F222" s="68" t="s">
        <v>824</v>
      </c>
      <c r="G222" s="69">
        <v>750</v>
      </c>
      <c r="H222" s="103">
        <v>44188</v>
      </c>
    </row>
    <row r="223" spans="1:8" x14ac:dyDescent="0.25">
      <c r="A223" s="68" t="s">
        <v>1205</v>
      </c>
      <c r="B223" s="68" t="s">
        <v>10</v>
      </c>
      <c r="C223" s="68" t="s">
        <v>17</v>
      </c>
      <c r="D223" s="68" t="s">
        <v>1168</v>
      </c>
      <c r="E223" s="68" t="s">
        <v>1203</v>
      </c>
      <c r="F223" s="68" t="s">
        <v>824</v>
      </c>
      <c r="G223" s="69">
        <v>360</v>
      </c>
      <c r="H223" s="103">
        <v>44188</v>
      </c>
    </row>
    <row r="224" spans="1:8" x14ac:dyDescent="0.25">
      <c r="A224" s="68" t="s">
        <v>1206</v>
      </c>
      <c r="B224" s="68" t="s">
        <v>10</v>
      </c>
      <c r="C224" s="68" t="s">
        <v>17</v>
      </c>
      <c r="D224" s="68" t="s">
        <v>1168</v>
      </c>
      <c r="E224" s="68" t="s">
        <v>1203</v>
      </c>
      <c r="F224" s="68" t="s">
        <v>824</v>
      </c>
      <c r="G224" s="69">
        <v>306</v>
      </c>
      <c r="H224" s="103">
        <v>44188</v>
      </c>
    </row>
    <row r="225" spans="1:8" x14ac:dyDescent="0.25">
      <c r="A225" s="68" t="s">
        <v>1207</v>
      </c>
      <c r="B225" s="68" t="s">
        <v>10</v>
      </c>
      <c r="C225" s="68" t="s">
        <v>17</v>
      </c>
      <c r="D225" s="68" t="s">
        <v>1168</v>
      </c>
      <c r="E225" s="68" t="s">
        <v>1203</v>
      </c>
      <c r="F225" s="68" t="s">
        <v>824</v>
      </c>
      <c r="G225" s="69">
        <v>189</v>
      </c>
      <c r="H225" s="103">
        <v>44188</v>
      </c>
    </row>
    <row r="226" spans="1:8" x14ac:dyDescent="0.25">
      <c r="A226" s="68" t="s">
        <v>1208</v>
      </c>
      <c r="B226" s="68" t="s">
        <v>10</v>
      </c>
      <c r="C226" s="68" t="s">
        <v>17</v>
      </c>
      <c r="D226" s="68" t="s">
        <v>1168</v>
      </c>
      <c r="E226" s="68" t="s">
        <v>1203</v>
      </c>
      <c r="F226" s="68" t="s">
        <v>1209</v>
      </c>
      <c r="G226" s="69">
        <v>178</v>
      </c>
      <c r="H226" s="103">
        <v>44188</v>
      </c>
    </row>
    <row r="227" spans="1:8" x14ac:dyDescent="0.25">
      <c r="A227" s="68" t="s">
        <v>1210</v>
      </c>
      <c r="B227" s="68" t="s">
        <v>10</v>
      </c>
      <c r="C227" s="68" t="s">
        <v>17</v>
      </c>
      <c r="D227" s="68" t="s">
        <v>1168</v>
      </c>
      <c r="E227" s="68" t="s">
        <v>1211</v>
      </c>
      <c r="F227" s="68" t="s">
        <v>898</v>
      </c>
      <c r="G227" s="69">
        <v>5400</v>
      </c>
      <c r="H227" s="103">
        <v>44188</v>
      </c>
    </row>
    <row r="228" spans="1:8" x14ac:dyDescent="0.25">
      <c r="A228" s="68" t="s">
        <v>1212</v>
      </c>
      <c r="B228" s="68" t="s">
        <v>10</v>
      </c>
      <c r="C228" s="68" t="s">
        <v>17</v>
      </c>
      <c r="D228" s="68" t="s">
        <v>1168</v>
      </c>
      <c r="E228" s="68" t="s">
        <v>1211</v>
      </c>
      <c r="F228" s="68" t="s">
        <v>903</v>
      </c>
      <c r="G228" s="69">
        <v>2400</v>
      </c>
      <c r="H228" s="103">
        <v>44188</v>
      </c>
    </row>
    <row r="229" spans="1:8" x14ac:dyDescent="0.25">
      <c r="A229" s="68" t="s">
        <v>1213</v>
      </c>
      <c r="B229" s="68" t="s">
        <v>10</v>
      </c>
      <c r="C229" s="68" t="s">
        <v>17</v>
      </c>
      <c r="D229" s="68" t="s">
        <v>1168</v>
      </c>
      <c r="E229" s="68" t="s">
        <v>1211</v>
      </c>
      <c r="F229" s="68" t="s">
        <v>824</v>
      </c>
      <c r="G229" s="69">
        <v>868</v>
      </c>
      <c r="H229" s="103">
        <v>44188</v>
      </c>
    </row>
    <row r="230" spans="1:8" x14ac:dyDescent="0.25">
      <c r="A230" s="68" t="s">
        <v>1214</v>
      </c>
      <c r="B230" s="68" t="s">
        <v>10</v>
      </c>
      <c r="C230" s="68" t="s">
        <v>17</v>
      </c>
      <c r="D230" s="68" t="s">
        <v>1168</v>
      </c>
      <c r="E230" s="68" t="s">
        <v>1211</v>
      </c>
      <c r="F230" s="68" t="s">
        <v>837</v>
      </c>
      <c r="G230" s="69">
        <v>480</v>
      </c>
      <c r="H230" s="103">
        <v>44188</v>
      </c>
    </row>
    <row r="231" spans="1:8" x14ac:dyDescent="0.25">
      <c r="A231" s="68" t="s">
        <v>1215</v>
      </c>
      <c r="B231" s="68" t="s">
        <v>10</v>
      </c>
      <c r="C231" s="68" t="s">
        <v>17</v>
      </c>
      <c r="D231" s="68" t="s">
        <v>1168</v>
      </c>
      <c r="E231" s="68" t="s">
        <v>1211</v>
      </c>
      <c r="F231" s="68" t="s">
        <v>824</v>
      </c>
      <c r="G231" s="69">
        <v>389</v>
      </c>
      <c r="H231" s="103">
        <v>44188</v>
      </c>
    </row>
    <row r="232" spans="1:8" x14ac:dyDescent="0.25">
      <c r="A232" s="68" t="s">
        <v>1216</v>
      </c>
      <c r="B232" s="68" t="s">
        <v>10</v>
      </c>
      <c r="C232" s="68" t="s">
        <v>17</v>
      </c>
      <c r="D232" s="68" t="s">
        <v>1168</v>
      </c>
      <c r="E232" s="68" t="s">
        <v>1217</v>
      </c>
      <c r="F232" s="68" t="s">
        <v>966</v>
      </c>
      <c r="G232" s="69">
        <v>1350</v>
      </c>
      <c r="H232" s="103">
        <v>44188</v>
      </c>
    </row>
    <row r="233" spans="1:8" x14ac:dyDescent="0.25">
      <c r="A233" s="68" t="s">
        <v>1218</v>
      </c>
      <c r="B233" s="68" t="s">
        <v>10</v>
      </c>
      <c r="C233" s="68" t="s">
        <v>17</v>
      </c>
      <c r="D233" s="68" t="s">
        <v>1168</v>
      </c>
      <c r="E233" s="68" t="s">
        <v>1217</v>
      </c>
      <c r="F233" s="68" t="s">
        <v>815</v>
      </c>
      <c r="G233" s="69">
        <v>605</v>
      </c>
      <c r="H233" s="103">
        <v>44188</v>
      </c>
    </row>
    <row r="234" spans="1:8" x14ac:dyDescent="0.25">
      <c r="A234" s="68" t="s">
        <v>1219</v>
      </c>
      <c r="B234" s="68" t="s">
        <v>10</v>
      </c>
      <c r="C234" s="68" t="s">
        <v>17</v>
      </c>
      <c r="D234" s="68" t="s">
        <v>1168</v>
      </c>
      <c r="E234" s="68" t="s">
        <v>1217</v>
      </c>
      <c r="F234" s="68" t="s">
        <v>824</v>
      </c>
      <c r="G234" s="69">
        <v>432</v>
      </c>
      <c r="H234" s="103">
        <v>44188</v>
      </c>
    </row>
    <row r="235" spans="1:8" x14ac:dyDescent="0.25">
      <c r="A235" s="68" t="s">
        <v>1220</v>
      </c>
      <c r="B235" s="68" t="s">
        <v>10</v>
      </c>
      <c r="C235" s="68" t="s">
        <v>17</v>
      </c>
      <c r="D235" s="68" t="s">
        <v>1168</v>
      </c>
      <c r="E235" s="68" t="s">
        <v>1221</v>
      </c>
      <c r="F235" s="68" t="s">
        <v>898</v>
      </c>
      <c r="G235" s="69">
        <v>3862.5</v>
      </c>
      <c r="H235" s="103">
        <v>44188</v>
      </c>
    </row>
    <row r="236" spans="1:8" x14ac:dyDescent="0.25">
      <c r="A236" s="101" t="s">
        <v>1222</v>
      </c>
      <c r="B236" s="68" t="s">
        <v>10</v>
      </c>
      <c r="C236" s="68" t="s">
        <v>17</v>
      </c>
      <c r="D236" s="68" t="s">
        <v>1181</v>
      </c>
      <c r="E236" s="68" t="s">
        <v>1223</v>
      </c>
      <c r="F236" s="68" t="s">
        <v>828</v>
      </c>
      <c r="G236" s="69">
        <v>16938.599999999999</v>
      </c>
      <c r="H236" s="71">
        <v>43920</v>
      </c>
    </row>
    <row r="237" spans="1:8" x14ac:dyDescent="0.25">
      <c r="A237" s="68" t="s">
        <v>1224</v>
      </c>
      <c r="B237" s="68" t="s">
        <v>10</v>
      </c>
      <c r="C237" s="68" t="s">
        <v>17</v>
      </c>
      <c r="D237" s="68" t="s">
        <v>1168</v>
      </c>
      <c r="E237" s="68" t="s">
        <v>1223</v>
      </c>
      <c r="F237" s="68" t="s">
        <v>903</v>
      </c>
      <c r="G237" s="69">
        <v>3600</v>
      </c>
      <c r="H237" s="103">
        <v>44188</v>
      </c>
    </row>
    <row r="238" spans="1:8" x14ac:dyDescent="0.25">
      <c r="A238" s="68" t="s">
        <v>1225</v>
      </c>
      <c r="B238" s="68" t="s">
        <v>10</v>
      </c>
      <c r="C238" s="68" t="s">
        <v>17</v>
      </c>
      <c r="D238" s="68" t="s">
        <v>1168</v>
      </c>
      <c r="E238" s="68" t="s">
        <v>1223</v>
      </c>
      <c r="F238" s="68" t="s">
        <v>824</v>
      </c>
      <c r="G238" s="69">
        <v>2268</v>
      </c>
      <c r="H238" s="103">
        <v>44188</v>
      </c>
    </row>
    <row r="239" spans="1:8" x14ac:dyDescent="0.25">
      <c r="A239" s="68" t="s">
        <v>1226</v>
      </c>
      <c r="B239" s="68" t="s">
        <v>10</v>
      </c>
      <c r="C239" s="68" t="s">
        <v>17</v>
      </c>
      <c r="D239" s="68" t="s">
        <v>1168</v>
      </c>
      <c r="E239" s="68" t="s">
        <v>1223</v>
      </c>
      <c r="F239" s="68" t="s">
        <v>820</v>
      </c>
      <c r="G239" s="69">
        <v>2220</v>
      </c>
      <c r="H239" s="103">
        <v>44188</v>
      </c>
    </row>
    <row r="240" spans="1:8" x14ac:dyDescent="0.25">
      <c r="A240" s="68" t="s">
        <v>1227</v>
      </c>
      <c r="B240" s="68" t="s">
        <v>10</v>
      </c>
      <c r="C240" s="68" t="s">
        <v>17</v>
      </c>
      <c r="D240" s="68" t="s">
        <v>1168</v>
      </c>
      <c r="E240" s="68" t="s">
        <v>1223</v>
      </c>
      <c r="F240" s="68" t="s">
        <v>824</v>
      </c>
      <c r="G240" s="69">
        <v>1747.2</v>
      </c>
      <c r="H240" s="103">
        <v>44188</v>
      </c>
    </row>
    <row r="241" spans="1:8" x14ac:dyDescent="0.25">
      <c r="A241" s="68" t="s">
        <v>1228</v>
      </c>
      <c r="B241" s="68" t="s">
        <v>10</v>
      </c>
      <c r="C241" s="68" t="s">
        <v>17</v>
      </c>
      <c r="D241" s="68" t="s">
        <v>1168</v>
      </c>
      <c r="E241" s="68" t="s">
        <v>1223</v>
      </c>
      <c r="F241" s="68" t="s">
        <v>824</v>
      </c>
      <c r="G241" s="69">
        <v>1554</v>
      </c>
      <c r="H241" s="103">
        <v>44188</v>
      </c>
    </row>
    <row r="242" spans="1:8" x14ac:dyDescent="0.25">
      <c r="A242" s="68" t="s">
        <v>1229</v>
      </c>
      <c r="B242" s="68" t="s">
        <v>10</v>
      </c>
      <c r="C242" s="68" t="s">
        <v>17</v>
      </c>
      <c r="D242" s="68" t="s">
        <v>1168</v>
      </c>
      <c r="E242" s="68" t="s">
        <v>1223</v>
      </c>
      <c r="F242" s="68" t="s">
        <v>835</v>
      </c>
      <c r="G242" s="69">
        <v>621</v>
      </c>
      <c r="H242" s="103">
        <v>44188</v>
      </c>
    </row>
    <row r="243" spans="1:8" x14ac:dyDescent="0.25">
      <c r="A243" s="68" t="s">
        <v>1230</v>
      </c>
      <c r="B243" s="68" t="s">
        <v>10</v>
      </c>
      <c r="C243" s="68" t="s">
        <v>17</v>
      </c>
      <c r="D243" s="68" t="s">
        <v>1168</v>
      </c>
      <c r="E243" s="68" t="s">
        <v>1231</v>
      </c>
      <c r="F243" s="68" t="s">
        <v>1034</v>
      </c>
      <c r="G243" s="69">
        <v>195</v>
      </c>
      <c r="H243" s="103">
        <v>44188</v>
      </c>
    </row>
    <row r="244" spans="1:8" x14ac:dyDescent="0.25">
      <c r="A244" s="68" t="s">
        <v>1232</v>
      </c>
      <c r="B244" s="68" t="s">
        <v>10</v>
      </c>
      <c r="C244" s="68" t="s">
        <v>17</v>
      </c>
      <c r="D244" s="68" t="s">
        <v>1168</v>
      </c>
      <c r="E244" s="68" t="s">
        <v>1233</v>
      </c>
      <c r="F244" s="68" t="s">
        <v>1034</v>
      </c>
      <c r="G244" s="69">
        <v>522</v>
      </c>
      <c r="H244" s="103">
        <v>44188</v>
      </c>
    </row>
    <row r="245" spans="1:8" x14ac:dyDescent="0.25">
      <c r="A245" s="68" t="s">
        <v>1234</v>
      </c>
      <c r="B245" s="68" t="s">
        <v>10</v>
      </c>
      <c r="C245" s="68" t="s">
        <v>17</v>
      </c>
      <c r="D245" s="68" t="s">
        <v>1168</v>
      </c>
      <c r="E245" s="68" t="s">
        <v>1235</v>
      </c>
      <c r="F245" s="68" t="s">
        <v>867</v>
      </c>
      <c r="G245" s="69">
        <v>5544</v>
      </c>
      <c r="H245" s="103">
        <v>44188</v>
      </c>
    </row>
    <row r="246" spans="1:8" x14ac:dyDescent="0.25">
      <c r="A246" s="68" t="s">
        <v>1236</v>
      </c>
      <c r="B246" s="68" t="s">
        <v>10</v>
      </c>
      <c r="C246" s="68" t="s">
        <v>17</v>
      </c>
      <c r="D246" s="68" t="s">
        <v>1168</v>
      </c>
      <c r="E246" s="68" t="s">
        <v>1235</v>
      </c>
      <c r="F246" s="68" t="s">
        <v>837</v>
      </c>
      <c r="G246" s="69">
        <v>375</v>
      </c>
      <c r="H246" s="103">
        <v>44188</v>
      </c>
    </row>
    <row r="247" spans="1:8" x14ac:dyDescent="0.25">
      <c r="A247" s="68" t="s">
        <v>1237</v>
      </c>
      <c r="B247" s="68" t="s">
        <v>10</v>
      </c>
      <c r="C247" s="68" t="s">
        <v>17</v>
      </c>
      <c r="D247" s="68" t="s">
        <v>1168</v>
      </c>
      <c r="E247" s="68" t="s">
        <v>1238</v>
      </c>
      <c r="F247" s="68" t="s">
        <v>833</v>
      </c>
      <c r="G247" s="69">
        <v>759</v>
      </c>
      <c r="H247" s="103">
        <v>44188</v>
      </c>
    </row>
    <row r="248" spans="1:8" x14ac:dyDescent="0.25">
      <c r="A248" s="101" t="s">
        <v>1239</v>
      </c>
      <c r="B248" s="68" t="s">
        <v>10</v>
      </c>
      <c r="C248" s="68" t="s">
        <v>17</v>
      </c>
      <c r="D248" s="68" t="s">
        <v>1181</v>
      </c>
      <c r="E248" s="68" t="s">
        <v>1240</v>
      </c>
      <c r="F248" s="68" t="s">
        <v>898</v>
      </c>
      <c r="G248" s="69">
        <v>3621.6</v>
      </c>
      <c r="H248" s="71">
        <v>43920</v>
      </c>
    </row>
    <row r="249" spans="1:8" x14ac:dyDescent="0.25">
      <c r="A249" s="101" t="s">
        <v>1241</v>
      </c>
      <c r="B249" s="68" t="s">
        <v>10</v>
      </c>
      <c r="C249" s="68" t="s">
        <v>17</v>
      </c>
      <c r="D249" s="68" t="s">
        <v>1181</v>
      </c>
      <c r="E249" s="68" t="s">
        <v>1240</v>
      </c>
      <c r="F249" s="68" t="s">
        <v>828</v>
      </c>
      <c r="G249" s="69">
        <v>11250</v>
      </c>
      <c r="H249" s="71">
        <v>43920</v>
      </c>
    </row>
    <row r="250" spans="1:8" x14ac:dyDescent="0.25">
      <c r="A250" s="68" t="s">
        <v>1242</v>
      </c>
      <c r="B250" s="68" t="s">
        <v>10</v>
      </c>
      <c r="C250" s="68" t="s">
        <v>17</v>
      </c>
      <c r="D250" s="68" t="s">
        <v>1168</v>
      </c>
      <c r="E250" s="68" t="s">
        <v>1240</v>
      </c>
      <c r="F250" s="68" t="s">
        <v>833</v>
      </c>
      <c r="G250" s="69">
        <v>831.59999999999991</v>
      </c>
      <c r="H250" s="103">
        <v>44188</v>
      </c>
    </row>
    <row r="251" spans="1:8" x14ac:dyDescent="0.25">
      <c r="A251" s="68" t="s">
        <v>1243</v>
      </c>
      <c r="B251" s="68" t="s">
        <v>10</v>
      </c>
      <c r="C251" s="68" t="s">
        <v>17</v>
      </c>
      <c r="D251" s="68" t="s">
        <v>1168</v>
      </c>
      <c r="E251" s="68" t="s">
        <v>1240</v>
      </c>
      <c r="F251" s="68" t="s">
        <v>837</v>
      </c>
      <c r="G251" s="69">
        <v>375</v>
      </c>
      <c r="H251" s="103">
        <v>44188</v>
      </c>
    </row>
    <row r="252" spans="1:8" x14ac:dyDescent="0.25">
      <c r="A252" s="68" t="s">
        <v>1244</v>
      </c>
      <c r="B252" s="68" t="s">
        <v>10</v>
      </c>
      <c r="C252" s="68" t="s">
        <v>17</v>
      </c>
      <c r="D252" s="68" t="s">
        <v>1168</v>
      </c>
      <c r="E252" s="68" t="s">
        <v>1245</v>
      </c>
      <c r="F252" s="68" t="s">
        <v>1034</v>
      </c>
      <c r="G252" s="69">
        <v>222</v>
      </c>
      <c r="H252" s="103">
        <v>44188</v>
      </c>
    </row>
    <row r="253" spans="1:8" x14ac:dyDescent="0.25">
      <c r="A253" s="68" t="s">
        <v>1246</v>
      </c>
      <c r="B253" s="68" t="s">
        <v>10</v>
      </c>
      <c r="C253" s="68" t="s">
        <v>17</v>
      </c>
      <c r="D253" s="68" t="s">
        <v>1168</v>
      </c>
      <c r="E253" s="68" t="s">
        <v>1247</v>
      </c>
      <c r="F253" s="68" t="s">
        <v>833</v>
      </c>
      <c r="G253" s="69">
        <v>1710</v>
      </c>
      <c r="H253" s="103">
        <v>44188</v>
      </c>
    </row>
    <row r="254" spans="1:8" x14ac:dyDescent="0.25">
      <c r="A254" s="68" t="s">
        <v>1248</v>
      </c>
      <c r="B254" s="68" t="s">
        <v>10</v>
      </c>
      <c r="C254" s="68" t="s">
        <v>17</v>
      </c>
      <c r="D254" s="68" t="s">
        <v>1168</v>
      </c>
      <c r="E254" s="68" t="s">
        <v>1247</v>
      </c>
      <c r="F254" s="68" t="s">
        <v>833</v>
      </c>
      <c r="G254" s="69">
        <v>384</v>
      </c>
      <c r="H254" s="103">
        <v>44188</v>
      </c>
    </row>
    <row r="255" spans="1:8" x14ac:dyDescent="0.25">
      <c r="A255" s="68" t="s">
        <v>1249</v>
      </c>
      <c r="B255" s="68" t="s">
        <v>10</v>
      </c>
      <c r="C255" s="68" t="s">
        <v>17</v>
      </c>
      <c r="D255" s="68" t="s">
        <v>1168</v>
      </c>
      <c r="E255" s="68" t="s">
        <v>1247</v>
      </c>
      <c r="F255" s="68" t="s">
        <v>837</v>
      </c>
      <c r="G255" s="69">
        <v>75</v>
      </c>
      <c r="H255" s="103">
        <v>44188</v>
      </c>
    </row>
    <row r="256" spans="1:8" x14ac:dyDescent="0.25">
      <c r="A256" s="68" t="s">
        <v>1250</v>
      </c>
      <c r="B256" s="68" t="s">
        <v>10</v>
      </c>
      <c r="C256" s="68" t="s">
        <v>17</v>
      </c>
      <c r="D256" s="68" t="s">
        <v>1168</v>
      </c>
      <c r="E256" s="68" t="s">
        <v>1251</v>
      </c>
      <c r="F256" s="68" t="s">
        <v>833</v>
      </c>
      <c r="G256" s="69">
        <v>576</v>
      </c>
      <c r="H256" s="103">
        <v>44188</v>
      </c>
    </row>
    <row r="257" spans="1:8" x14ac:dyDescent="0.25">
      <c r="A257" s="68" t="s">
        <v>1252</v>
      </c>
      <c r="B257" s="68" t="s">
        <v>10</v>
      </c>
      <c r="C257" s="68" t="s">
        <v>17</v>
      </c>
      <c r="D257" s="68" t="s">
        <v>1168</v>
      </c>
      <c r="E257" s="68" t="s">
        <v>1251</v>
      </c>
      <c r="F257" s="68" t="s">
        <v>833</v>
      </c>
      <c r="G257" s="69">
        <v>189</v>
      </c>
      <c r="H257" s="103">
        <v>44188</v>
      </c>
    </row>
    <row r="258" spans="1:8" x14ac:dyDescent="0.25">
      <c r="A258" s="101" t="s">
        <v>1253</v>
      </c>
      <c r="B258" s="68" t="s">
        <v>10</v>
      </c>
      <c r="C258" s="68" t="s">
        <v>17</v>
      </c>
      <c r="D258" s="68" t="s">
        <v>1181</v>
      </c>
      <c r="E258" s="68" t="s">
        <v>1254</v>
      </c>
      <c r="F258" s="68" t="s">
        <v>898</v>
      </c>
      <c r="G258" s="69">
        <v>6055.2</v>
      </c>
      <c r="H258" s="71">
        <v>43920</v>
      </c>
    </row>
    <row r="259" spans="1:8" x14ac:dyDescent="0.25">
      <c r="A259" s="68" t="s">
        <v>1255</v>
      </c>
      <c r="B259" s="68" t="s">
        <v>10</v>
      </c>
      <c r="C259" s="68" t="s">
        <v>17</v>
      </c>
      <c r="D259" s="68" t="s">
        <v>1168</v>
      </c>
      <c r="E259" s="68" t="s">
        <v>1254</v>
      </c>
      <c r="F259" s="68" t="s">
        <v>867</v>
      </c>
      <c r="G259" s="69">
        <v>5868</v>
      </c>
      <c r="H259" s="103">
        <v>44188</v>
      </c>
    </row>
    <row r="260" spans="1:8" x14ac:dyDescent="0.25">
      <c r="A260" s="68" t="s">
        <v>1256</v>
      </c>
      <c r="B260" s="68" t="s">
        <v>10</v>
      </c>
      <c r="C260" s="68" t="s">
        <v>17</v>
      </c>
      <c r="D260" s="68" t="s">
        <v>1168</v>
      </c>
      <c r="E260" s="68" t="s">
        <v>1254</v>
      </c>
      <c r="F260" s="68" t="s">
        <v>833</v>
      </c>
      <c r="G260" s="69">
        <v>1344</v>
      </c>
      <c r="H260" s="103">
        <v>44188</v>
      </c>
    </row>
    <row r="261" spans="1:8" x14ac:dyDescent="0.25">
      <c r="A261" s="68" t="s">
        <v>1257</v>
      </c>
      <c r="B261" s="68" t="s">
        <v>10</v>
      </c>
      <c r="C261" s="68" t="s">
        <v>17</v>
      </c>
      <c r="D261" s="68" t="s">
        <v>1168</v>
      </c>
      <c r="E261" s="68" t="s">
        <v>1254</v>
      </c>
      <c r="F261" s="68" t="s">
        <v>824</v>
      </c>
      <c r="G261" s="69">
        <v>1066.8</v>
      </c>
      <c r="H261" s="103">
        <v>44188</v>
      </c>
    </row>
    <row r="262" spans="1:8" x14ac:dyDescent="0.25">
      <c r="A262" s="68" t="s">
        <v>1258</v>
      </c>
      <c r="B262" s="68" t="s">
        <v>10</v>
      </c>
      <c r="C262" s="68" t="s">
        <v>17</v>
      </c>
      <c r="D262" s="68" t="s">
        <v>1168</v>
      </c>
      <c r="E262" s="68" t="s">
        <v>1254</v>
      </c>
      <c r="F262" s="68" t="s">
        <v>833</v>
      </c>
      <c r="G262" s="69">
        <v>567</v>
      </c>
      <c r="H262" s="103">
        <v>44188</v>
      </c>
    </row>
    <row r="263" spans="1:8" x14ac:dyDescent="0.25">
      <c r="A263" s="101" t="s">
        <v>1259</v>
      </c>
      <c r="B263" s="68" t="s">
        <v>10</v>
      </c>
      <c r="C263" s="68" t="s">
        <v>17</v>
      </c>
      <c r="D263" s="68" t="s">
        <v>1181</v>
      </c>
      <c r="E263" s="68" t="s">
        <v>1005</v>
      </c>
      <c r="F263" s="68" t="s">
        <v>815</v>
      </c>
      <c r="G263" s="69">
        <v>38510.400000000001</v>
      </c>
      <c r="H263" s="71">
        <v>43920</v>
      </c>
    </row>
    <row r="264" spans="1:8" x14ac:dyDescent="0.25">
      <c r="A264" s="101" t="s">
        <v>1260</v>
      </c>
      <c r="B264" s="68" t="s">
        <v>10</v>
      </c>
      <c r="C264" s="68" t="s">
        <v>17</v>
      </c>
      <c r="D264" s="68" t="s">
        <v>1181</v>
      </c>
      <c r="E264" s="68" t="s">
        <v>1005</v>
      </c>
      <c r="F264" s="68" t="s">
        <v>828</v>
      </c>
      <c r="G264" s="69">
        <v>20385.899999999998</v>
      </c>
      <c r="H264" s="71">
        <v>43920</v>
      </c>
    </row>
    <row r="265" spans="1:8" x14ac:dyDescent="0.25">
      <c r="A265" s="68" t="s">
        <v>1261</v>
      </c>
      <c r="B265" s="68" t="s">
        <v>10</v>
      </c>
      <c r="C265" s="68" t="s">
        <v>17</v>
      </c>
      <c r="D265" s="68" t="s">
        <v>1168</v>
      </c>
      <c r="E265" s="68" t="s">
        <v>1005</v>
      </c>
      <c r="F265" s="68" t="s">
        <v>837</v>
      </c>
      <c r="G265" s="69">
        <v>752.4</v>
      </c>
      <c r="H265" s="103">
        <v>44188</v>
      </c>
    </row>
    <row r="266" spans="1:8" x14ac:dyDescent="0.25">
      <c r="A266" s="68" t="s">
        <v>1262</v>
      </c>
      <c r="B266" s="68" t="s">
        <v>10</v>
      </c>
      <c r="C266" s="68" t="s">
        <v>17</v>
      </c>
      <c r="D266" s="68" t="s">
        <v>1168</v>
      </c>
      <c r="E266" s="68" t="s">
        <v>1005</v>
      </c>
      <c r="F266" s="68" t="s">
        <v>833</v>
      </c>
      <c r="G266" s="69">
        <v>601</v>
      </c>
      <c r="H266" s="103">
        <v>44188</v>
      </c>
    </row>
    <row r="267" spans="1:8" x14ac:dyDescent="0.25">
      <c r="A267" s="68" t="s">
        <v>1263</v>
      </c>
      <c r="B267" s="68" t="s">
        <v>10</v>
      </c>
      <c r="C267" s="68" t="s">
        <v>17</v>
      </c>
      <c r="D267" s="68" t="s">
        <v>1168</v>
      </c>
      <c r="E267" s="68" t="s">
        <v>1264</v>
      </c>
      <c r="F267" s="68" t="s">
        <v>867</v>
      </c>
      <c r="G267" s="69">
        <v>7164</v>
      </c>
      <c r="H267" s="103">
        <v>44188</v>
      </c>
    </row>
    <row r="268" spans="1:8" x14ac:dyDescent="0.25">
      <c r="A268" s="68" t="s">
        <v>1265</v>
      </c>
      <c r="B268" s="68" t="s">
        <v>10</v>
      </c>
      <c r="C268" s="68" t="s">
        <v>17</v>
      </c>
      <c r="D268" s="68" t="s">
        <v>1168</v>
      </c>
      <c r="E268" s="68" t="s">
        <v>1264</v>
      </c>
      <c r="F268" s="68" t="s">
        <v>837</v>
      </c>
      <c r="G268" s="69">
        <v>798.6</v>
      </c>
      <c r="H268" s="103">
        <v>44188</v>
      </c>
    </row>
    <row r="269" spans="1:8" x14ac:dyDescent="0.25">
      <c r="A269" s="68" t="s">
        <v>1266</v>
      </c>
      <c r="B269" s="68" t="s">
        <v>10</v>
      </c>
      <c r="C269" s="68" t="s">
        <v>17</v>
      </c>
      <c r="D269" s="68" t="s">
        <v>1168</v>
      </c>
      <c r="E269" s="68" t="s">
        <v>1264</v>
      </c>
      <c r="F269" s="68" t="s">
        <v>824</v>
      </c>
      <c r="G269" s="69">
        <v>683</v>
      </c>
      <c r="H269" s="103">
        <v>44188</v>
      </c>
    </row>
    <row r="270" spans="1:8" x14ac:dyDescent="0.25">
      <c r="A270" s="101" t="s">
        <v>1267</v>
      </c>
      <c r="B270" s="68" t="s">
        <v>10</v>
      </c>
      <c r="C270" s="68" t="s">
        <v>17</v>
      </c>
      <c r="D270" s="68" t="s">
        <v>1181</v>
      </c>
      <c r="E270" s="68" t="s">
        <v>1264</v>
      </c>
      <c r="F270" s="68" t="s">
        <v>898</v>
      </c>
      <c r="G270" s="69">
        <v>16984.8</v>
      </c>
      <c r="H270" s="71">
        <v>43920</v>
      </c>
    </row>
    <row r="271" spans="1:8" x14ac:dyDescent="0.25">
      <c r="A271" s="101" t="s">
        <v>1268</v>
      </c>
      <c r="B271" s="68" t="s">
        <v>10</v>
      </c>
      <c r="C271" s="68" t="s">
        <v>17</v>
      </c>
      <c r="D271" s="68" t="s">
        <v>1181</v>
      </c>
      <c r="E271" s="68" t="s">
        <v>1264</v>
      </c>
      <c r="F271" s="68" t="s">
        <v>828</v>
      </c>
      <c r="G271" s="69">
        <v>11231.1</v>
      </c>
      <c r="H271" s="71">
        <v>43920</v>
      </c>
    </row>
    <row r="272" spans="1:8" x14ac:dyDescent="0.25">
      <c r="A272" s="68" t="s">
        <v>1269</v>
      </c>
      <c r="B272" s="68" t="s">
        <v>10</v>
      </c>
      <c r="C272" s="68" t="s">
        <v>17</v>
      </c>
      <c r="D272" s="68" t="s">
        <v>1168</v>
      </c>
      <c r="E272" s="68" t="s">
        <v>1270</v>
      </c>
      <c r="F272" s="68" t="s">
        <v>828</v>
      </c>
      <c r="G272" s="69">
        <v>6495.2999999999993</v>
      </c>
      <c r="H272" s="103">
        <v>44188</v>
      </c>
    </row>
    <row r="273" spans="1:8" x14ac:dyDescent="0.25">
      <c r="A273" s="68" t="s">
        <v>1271</v>
      </c>
      <c r="B273" s="68" t="s">
        <v>10</v>
      </c>
      <c r="C273" s="68" t="s">
        <v>17</v>
      </c>
      <c r="D273" s="68" t="s">
        <v>1168</v>
      </c>
      <c r="E273" s="68" t="s">
        <v>1270</v>
      </c>
      <c r="F273" s="68" t="s">
        <v>833</v>
      </c>
      <c r="G273" s="69">
        <v>1119</v>
      </c>
      <c r="H273" s="103">
        <v>44188</v>
      </c>
    </row>
    <row r="274" spans="1:8" x14ac:dyDescent="0.25">
      <c r="A274" s="68" t="s">
        <v>1272</v>
      </c>
      <c r="B274" s="68" t="s">
        <v>10</v>
      </c>
      <c r="C274" s="68" t="s">
        <v>17</v>
      </c>
      <c r="D274" s="68" t="s">
        <v>1168</v>
      </c>
      <c r="E274" s="68" t="s">
        <v>1270</v>
      </c>
      <c r="F274" s="68" t="s">
        <v>898</v>
      </c>
      <c r="G274" s="69">
        <v>669.6</v>
      </c>
      <c r="H274" s="103">
        <v>44188</v>
      </c>
    </row>
    <row r="275" spans="1:8" x14ac:dyDescent="0.25">
      <c r="A275" s="68" t="s">
        <v>1273</v>
      </c>
      <c r="B275" s="68" t="s">
        <v>10</v>
      </c>
      <c r="C275" s="68" t="s">
        <v>17</v>
      </c>
      <c r="D275" s="68" t="s">
        <v>1168</v>
      </c>
      <c r="E275" s="68" t="s">
        <v>1270</v>
      </c>
      <c r="F275" s="68" t="s">
        <v>837</v>
      </c>
      <c r="G275" s="69">
        <v>323.39999999999998</v>
      </c>
      <c r="H275" s="103">
        <v>44188</v>
      </c>
    </row>
    <row r="276" spans="1:8" x14ac:dyDescent="0.25">
      <c r="A276" s="101" t="s">
        <v>1274</v>
      </c>
      <c r="B276" s="68" t="s">
        <v>10</v>
      </c>
      <c r="C276" s="68" t="s">
        <v>17</v>
      </c>
      <c r="D276" s="68" t="s">
        <v>1181</v>
      </c>
      <c r="E276" s="68" t="s">
        <v>1270</v>
      </c>
      <c r="F276" s="68" t="s">
        <v>815</v>
      </c>
      <c r="G276" s="69">
        <v>14853.300000000001</v>
      </c>
      <c r="H276" s="71">
        <v>43920</v>
      </c>
    </row>
    <row r="277" spans="1:8" x14ac:dyDescent="0.25">
      <c r="A277" s="101" t="s">
        <v>1275</v>
      </c>
      <c r="B277" s="68" t="s">
        <v>10</v>
      </c>
      <c r="C277" s="68" t="s">
        <v>17</v>
      </c>
      <c r="D277" s="68" t="s">
        <v>1181</v>
      </c>
      <c r="E277" s="68" t="s">
        <v>1270</v>
      </c>
      <c r="F277" s="68" t="s">
        <v>1034</v>
      </c>
      <c r="G277" s="69">
        <v>1096</v>
      </c>
      <c r="H277" s="71">
        <v>43920</v>
      </c>
    </row>
    <row r="278" spans="1:8" x14ac:dyDescent="0.25">
      <c r="A278" s="101" t="s">
        <v>1276</v>
      </c>
      <c r="B278" s="68" t="s">
        <v>10</v>
      </c>
      <c r="C278" s="68" t="s">
        <v>17</v>
      </c>
      <c r="D278" s="68" t="s">
        <v>1181</v>
      </c>
      <c r="E278" s="68" t="s">
        <v>1277</v>
      </c>
      <c r="F278" s="68" t="s">
        <v>1034</v>
      </c>
      <c r="G278" s="69">
        <v>1981</v>
      </c>
      <c r="H278" s="71">
        <v>43920</v>
      </c>
    </row>
    <row r="279" spans="1:8" x14ac:dyDescent="0.25">
      <c r="A279" s="101" t="s">
        <v>1278</v>
      </c>
      <c r="B279" s="68" t="s">
        <v>10</v>
      </c>
      <c r="C279" s="68" t="s">
        <v>17</v>
      </c>
      <c r="D279" s="68" t="s">
        <v>1181</v>
      </c>
      <c r="E279" s="68" t="s">
        <v>1277</v>
      </c>
      <c r="F279" s="68" t="s">
        <v>898</v>
      </c>
      <c r="G279" s="69">
        <v>14169.6</v>
      </c>
      <c r="H279" s="71">
        <v>43920</v>
      </c>
    </row>
    <row r="280" spans="1:8" x14ac:dyDescent="0.25">
      <c r="A280" s="101" t="s">
        <v>1279</v>
      </c>
      <c r="B280" s="68" t="s">
        <v>10</v>
      </c>
      <c r="C280" s="68" t="s">
        <v>17</v>
      </c>
      <c r="D280" s="68" t="s">
        <v>1181</v>
      </c>
      <c r="E280" s="68" t="s">
        <v>1277</v>
      </c>
      <c r="F280" s="68" t="s">
        <v>828</v>
      </c>
      <c r="G280" s="69">
        <v>7735</v>
      </c>
      <c r="H280" s="71">
        <v>43920</v>
      </c>
    </row>
    <row r="281" spans="1:8" x14ac:dyDescent="0.25">
      <c r="A281" s="68" t="s">
        <v>1280</v>
      </c>
      <c r="B281" s="68" t="s">
        <v>10</v>
      </c>
      <c r="C281" s="68" t="s">
        <v>17</v>
      </c>
      <c r="D281" s="68" t="s">
        <v>1168</v>
      </c>
      <c r="E281" s="68" t="s">
        <v>1277</v>
      </c>
      <c r="F281" s="68" t="s">
        <v>867</v>
      </c>
      <c r="G281" s="69">
        <v>4572</v>
      </c>
      <c r="H281" s="103">
        <v>44188</v>
      </c>
    </row>
    <row r="282" spans="1:8" x14ac:dyDescent="0.25">
      <c r="A282" s="68" t="s">
        <v>1281</v>
      </c>
      <c r="B282" s="68" t="s">
        <v>10</v>
      </c>
      <c r="C282" s="68" t="s">
        <v>17</v>
      </c>
      <c r="D282" s="68" t="s">
        <v>1168</v>
      </c>
      <c r="E282" s="68" t="s">
        <v>1277</v>
      </c>
      <c r="F282" s="68" t="s">
        <v>833</v>
      </c>
      <c r="G282" s="69">
        <v>2211</v>
      </c>
      <c r="H282" s="103">
        <v>44188</v>
      </c>
    </row>
    <row r="283" spans="1:8" x14ac:dyDescent="0.25">
      <c r="A283" s="68" t="s">
        <v>1282</v>
      </c>
      <c r="B283" s="68" t="s">
        <v>10</v>
      </c>
      <c r="C283" s="68" t="s">
        <v>17</v>
      </c>
      <c r="D283" s="68" t="s">
        <v>1168</v>
      </c>
      <c r="E283" s="68" t="s">
        <v>1277</v>
      </c>
      <c r="F283" s="68" t="s">
        <v>837</v>
      </c>
      <c r="G283" s="69">
        <v>376.2</v>
      </c>
      <c r="H283" s="103">
        <v>44188</v>
      </c>
    </row>
    <row r="284" spans="1:8" x14ac:dyDescent="0.25">
      <c r="A284" s="101" t="s">
        <v>1283</v>
      </c>
      <c r="B284" s="68" t="s">
        <v>10</v>
      </c>
      <c r="C284" s="68" t="s">
        <v>17</v>
      </c>
      <c r="D284" s="68" t="s">
        <v>1181</v>
      </c>
      <c r="E284" s="68" t="s">
        <v>1284</v>
      </c>
      <c r="F284" s="68" t="s">
        <v>828</v>
      </c>
      <c r="G284" s="69">
        <v>4016.3999999999996</v>
      </c>
      <c r="H284" s="71">
        <v>43920</v>
      </c>
    </row>
    <row r="285" spans="1:8" x14ac:dyDescent="0.25">
      <c r="A285" s="68" t="s">
        <v>1285</v>
      </c>
      <c r="B285" s="68" t="s">
        <v>10</v>
      </c>
      <c r="C285" s="68" t="s">
        <v>17</v>
      </c>
      <c r="D285" s="68" t="s">
        <v>1168</v>
      </c>
      <c r="E285" s="68" t="s">
        <v>1284</v>
      </c>
      <c r="F285" s="68" t="s">
        <v>833</v>
      </c>
      <c r="G285" s="69">
        <v>567</v>
      </c>
      <c r="H285" s="103">
        <v>44188</v>
      </c>
    </row>
    <row r="286" spans="1:8" x14ac:dyDescent="0.25">
      <c r="A286" s="68" t="s">
        <v>1286</v>
      </c>
      <c r="B286" s="68" t="s">
        <v>10</v>
      </c>
      <c r="C286" s="68" t="s">
        <v>17</v>
      </c>
      <c r="D286" s="68" t="s">
        <v>1168</v>
      </c>
      <c r="E286" s="68" t="s">
        <v>1284</v>
      </c>
      <c r="F286" s="68" t="s">
        <v>824</v>
      </c>
      <c r="G286" s="69">
        <v>255.00000000000003</v>
      </c>
      <c r="H286" s="103">
        <v>44188</v>
      </c>
    </row>
    <row r="287" spans="1:8" x14ac:dyDescent="0.25">
      <c r="A287" s="68" t="s">
        <v>1287</v>
      </c>
      <c r="B287" s="68" t="s">
        <v>10</v>
      </c>
      <c r="C287" s="68" t="s">
        <v>17</v>
      </c>
      <c r="D287" s="68" t="s">
        <v>1168</v>
      </c>
      <c r="E287" s="68" t="s">
        <v>1284</v>
      </c>
      <c r="F287" s="68" t="s">
        <v>837</v>
      </c>
      <c r="G287" s="69">
        <v>46.199999999999996</v>
      </c>
      <c r="H287" s="103">
        <v>44188</v>
      </c>
    </row>
    <row r="288" spans="1:8" x14ac:dyDescent="0.25">
      <c r="A288" s="101" t="s">
        <v>1288</v>
      </c>
      <c r="B288" s="68" t="s">
        <v>10</v>
      </c>
      <c r="C288" s="68" t="s">
        <v>17</v>
      </c>
      <c r="D288" s="68" t="s">
        <v>1181</v>
      </c>
      <c r="E288" s="68" t="s">
        <v>1289</v>
      </c>
      <c r="F288" s="68" t="s">
        <v>898</v>
      </c>
      <c r="G288" s="69">
        <v>5616</v>
      </c>
      <c r="H288" s="71">
        <v>43920</v>
      </c>
    </row>
    <row r="289" spans="1:8" x14ac:dyDescent="0.25">
      <c r="A289" s="68" t="s">
        <v>1290</v>
      </c>
      <c r="B289" s="68" t="s">
        <v>10</v>
      </c>
      <c r="C289" s="68" t="s">
        <v>17</v>
      </c>
      <c r="D289" s="68" t="s">
        <v>1168</v>
      </c>
      <c r="E289" s="68" t="s">
        <v>1289</v>
      </c>
      <c r="F289" s="68" t="s">
        <v>867</v>
      </c>
      <c r="G289" s="69">
        <v>4356</v>
      </c>
      <c r="H289" s="103">
        <v>44188</v>
      </c>
    </row>
    <row r="290" spans="1:8" x14ac:dyDescent="0.25">
      <c r="A290" s="68" t="s">
        <v>1291</v>
      </c>
      <c r="B290" s="68" t="s">
        <v>10</v>
      </c>
      <c r="C290" s="68" t="s">
        <v>17</v>
      </c>
      <c r="D290" s="68" t="s">
        <v>1168</v>
      </c>
      <c r="E290" s="68" t="s">
        <v>1289</v>
      </c>
      <c r="F290" s="68" t="s">
        <v>824</v>
      </c>
      <c r="G290" s="69">
        <v>518</v>
      </c>
      <c r="H290" s="103">
        <v>44188</v>
      </c>
    </row>
    <row r="291" spans="1:8" x14ac:dyDescent="0.25">
      <c r="A291" s="68" t="s">
        <v>1292</v>
      </c>
      <c r="B291" s="68" t="s">
        <v>10</v>
      </c>
      <c r="C291" s="68" t="s">
        <v>17</v>
      </c>
      <c r="D291" s="68" t="s">
        <v>1168</v>
      </c>
      <c r="E291" s="68" t="s">
        <v>1289</v>
      </c>
      <c r="F291" s="68" t="s">
        <v>837</v>
      </c>
      <c r="G291" s="69">
        <v>158.4</v>
      </c>
      <c r="H291" s="103">
        <v>44188</v>
      </c>
    </row>
    <row r="292" spans="1:8" x14ac:dyDescent="0.25">
      <c r="A292" s="68" t="s">
        <v>1293</v>
      </c>
      <c r="B292" s="68" t="s">
        <v>10</v>
      </c>
      <c r="C292" s="68" t="s">
        <v>17</v>
      </c>
      <c r="D292" s="68" t="s">
        <v>1168</v>
      </c>
      <c r="E292" s="68" t="s">
        <v>1289</v>
      </c>
      <c r="F292" s="68" t="s">
        <v>833</v>
      </c>
      <c r="G292" s="69">
        <v>158</v>
      </c>
      <c r="H292" s="103">
        <v>44188</v>
      </c>
    </row>
    <row r="293" spans="1:8" x14ac:dyDescent="0.25">
      <c r="A293" s="101" t="s">
        <v>1294</v>
      </c>
      <c r="B293" s="68" t="s">
        <v>10</v>
      </c>
      <c r="C293" s="68" t="s">
        <v>17</v>
      </c>
      <c r="D293" s="68" t="s">
        <v>1181</v>
      </c>
      <c r="E293" s="68" t="s">
        <v>1295</v>
      </c>
      <c r="F293" s="68" t="s">
        <v>898</v>
      </c>
      <c r="G293" s="69">
        <v>5616</v>
      </c>
      <c r="H293" s="71">
        <v>43920</v>
      </c>
    </row>
    <row r="294" spans="1:8" x14ac:dyDescent="0.25">
      <c r="A294" s="68" t="s">
        <v>1296</v>
      </c>
      <c r="B294" s="68" t="s">
        <v>10</v>
      </c>
      <c r="C294" s="68" t="s">
        <v>17</v>
      </c>
      <c r="D294" s="68" t="s">
        <v>1168</v>
      </c>
      <c r="E294" s="68" t="s">
        <v>1295</v>
      </c>
      <c r="F294" s="68" t="s">
        <v>867</v>
      </c>
      <c r="G294" s="69">
        <v>4356</v>
      </c>
      <c r="H294" s="103">
        <v>44188</v>
      </c>
    </row>
    <row r="295" spans="1:8" x14ac:dyDescent="0.25">
      <c r="A295" s="68" t="s">
        <v>1297</v>
      </c>
      <c r="B295" s="68" t="s">
        <v>10</v>
      </c>
      <c r="C295" s="68" t="s">
        <v>17</v>
      </c>
      <c r="D295" s="68" t="s">
        <v>1168</v>
      </c>
      <c r="E295" s="68" t="s">
        <v>1295</v>
      </c>
      <c r="F295" s="68" t="s">
        <v>824</v>
      </c>
      <c r="G295" s="69">
        <v>518</v>
      </c>
      <c r="H295" s="103">
        <v>44188</v>
      </c>
    </row>
    <row r="296" spans="1:8" x14ac:dyDescent="0.25">
      <c r="A296" s="68" t="s">
        <v>1298</v>
      </c>
      <c r="B296" s="68" t="s">
        <v>10</v>
      </c>
      <c r="C296" s="68" t="s">
        <v>17</v>
      </c>
      <c r="D296" s="68" t="s">
        <v>1168</v>
      </c>
      <c r="E296" s="68" t="s">
        <v>1295</v>
      </c>
      <c r="F296" s="68" t="s">
        <v>837</v>
      </c>
      <c r="G296" s="69">
        <v>158.4</v>
      </c>
      <c r="H296" s="103">
        <v>44188</v>
      </c>
    </row>
    <row r="297" spans="1:8" x14ac:dyDescent="0.25">
      <c r="A297" s="68" t="s">
        <v>1299</v>
      </c>
      <c r="B297" s="68" t="s">
        <v>10</v>
      </c>
      <c r="C297" s="68" t="s">
        <v>17</v>
      </c>
      <c r="D297" s="68" t="s">
        <v>1168</v>
      </c>
      <c r="E297" s="68" t="s">
        <v>1295</v>
      </c>
      <c r="F297" s="68" t="s">
        <v>833</v>
      </c>
      <c r="G297" s="69">
        <v>158</v>
      </c>
      <c r="H297" s="103">
        <v>44188</v>
      </c>
    </row>
    <row r="298" spans="1:8" x14ac:dyDescent="0.25">
      <c r="A298" s="101" t="s">
        <v>1300</v>
      </c>
      <c r="B298" s="68" t="s">
        <v>10</v>
      </c>
      <c r="C298" s="68" t="s">
        <v>17</v>
      </c>
      <c r="D298" s="68" t="s">
        <v>1181</v>
      </c>
      <c r="E298" s="68" t="s">
        <v>1301</v>
      </c>
      <c r="F298" s="68" t="s">
        <v>898</v>
      </c>
      <c r="G298" s="69">
        <v>5616</v>
      </c>
      <c r="H298" s="71">
        <v>43920</v>
      </c>
    </row>
    <row r="299" spans="1:8" x14ac:dyDescent="0.25">
      <c r="A299" s="68" t="s">
        <v>1302</v>
      </c>
      <c r="B299" s="68" t="s">
        <v>10</v>
      </c>
      <c r="C299" s="68" t="s">
        <v>17</v>
      </c>
      <c r="D299" s="68" t="s">
        <v>1168</v>
      </c>
      <c r="E299" s="68" t="s">
        <v>1301</v>
      </c>
      <c r="F299" s="68" t="s">
        <v>867</v>
      </c>
      <c r="G299" s="69">
        <v>4356</v>
      </c>
      <c r="H299" s="103">
        <v>44188</v>
      </c>
    </row>
    <row r="300" spans="1:8" x14ac:dyDescent="0.25">
      <c r="A300" s="68" t="s">
        <v>1303</v>
      </c>
      <c r="B300" s="68" t="s">
        <v>10</v>
      </c>
      <c r="C300" s="68" t="s">
        <v>17</v>
      </c>
      <c r="D300" s="68" t="s">
        <v>1168</v>
      </c>
      <c r="E300" s="68" t="s">
        <v>1301</v>
      </c>
      <c r="F300" s="68" t="s">
        <v>824</v>
      </c>
      <c r="G300" s="69">
        <v>518</v>
      </c>
      <c r="H300" s="103">
        <v>44188</v>
      </c>
    </row>
    <row r="301" spans="1:8" x14ac:dyDescent="0.25">
      <c r="A301" s="68" t="s">
        <v>1304</v>
      </c>
      <c r="B301" s="68" t="s">
        <v>10</v>
      </c>
      <c r="C301" s="68" t="s">
        <v>17</v>
      </c>
      <c r="D301" s="68" t="s">
        <v>1168</v>
      </c>
      <c r="E301" s="68" t="s">
        <v>1301</v>
      </c>
      <c r="F301" s="68" t="s">
        <v>837</v>
      </c>
      <c r="G301" s="69">
        <v>158.4</v>
      </c>
      <c r="H301" s="103">
        <v>44188</v>
      </c>
    </row>
    <row r="302" spans="1:8" x14ac:dyDescent="0.25">
      <c r="A302" s="68" t="s">
        <v>1305</v>
      </c>
      <c r="B302" s="68" t="s">
        <v>10</v>
      </c>
      <c r="C302" s="68" t="s">
        <v>17</v>
      </c>
      <c r="D302" s="68" t="s">
        <v>1168</v>
      </c>
      <c r="E302" s="68" t="s">
        <v>1301</v>
      </c>
      <c r="F302" s="68" t="s">
        <v>833</v>
      </c>
      <c r="G302" s="69">
        <v>158</v>
      </c>
      <c r="H302" s="103">
        <v>44188</v>
      </c>
    </row>
    <row r="303" spans="1:8" x14ac:dyDescent="0.25">
      <c r="A303" s="68" t="s">
        <v>1306</v>
      </c>
      <c r="B303" s="68" t="s">
        <v>10</v>
      </c>
      <c r="C303" s="68" t="s">
        <v>17</v>
      </c>
      <c r="D303" s="68" t="s">
        <v>1168</v>
      </c>
      <c r="E303" s="68" t="s">
        <v>1307</v>
      </c>
      <c r="F303" s="68" t="s">
        <v>867</v>
      </c>
      <c r="G303" s="69">
        <v>6624</v>
      </c>
      <c r="H303" s="103">
        <v>44188</v>
      </c>
    </row>
    <row r="304" spans="1:8" x14ac:dyDescent="0.25">
      <c r="A304" s="68" t="s">
        <v>1308</v>
      </c>
      <c r="B304" s="68" t="s">
        <v>10</v>
      </c>
      <c r="C304" s="68" t="s">
        <v>17</v>
      </c>
      <c r="D304" s="68" t="s">
        <v>1168</v>
      </c>
      <c r="E304" s="68" t="s">
        <v>1307</v>
      </c>
      <c r="F304" s="68" t="s">
        <v>833</v>
      </c>
      <c r="G304" s="69">
        <v>2298</v>
      </c>
      <c r="H304" s="103">
        <v>44188</v>
      </c>
    </row>
    <row r="305" spans="1:8" x14ac:dyDescent="0.25">
      <c r="A305" s="68" t="s">
        <v>1309</v>
      </c>
      <c r="B305" s="68" t="s">
        <v>10</v>
      </c>
      <c r="C305" s="68" t="s">
        <v>17</v>
      </c>
      <c r="D305" s="68" t="s">
        <v>1168</v>
      </c>
      <c r="E305" s="68" t="s">
        <v>1307</v>
      </c>
      <c r="F305" s="68" t="s">
        <v>837</v>
      </c>
      <c r="G305" s="69">
        <v>752.4</v>
      </c>
      <c r="H305" s="103">
        <v>44188</v>
      </c>
    </row>
    <row r="306" spans="1:8" x14ac:dyDescent="0.25">
      <c r="A306" s="101" t="s">
        <v>1310</v>
      </c>
      <c r="B306" s="68" t="s">
        <v>10</v>
      </c>
      <c r="C306" s="68" t="s">
        <v>17</v>
      </c>
      <c r="D306" s="68" t="s">
        <v>1181</v>
      </c>
      <c r="E306" s="68" t="s">
        <v>1311</v>
      </c>
      <c r="F306" s="68" t="s">
        <v>828</v>
      </c>
      <c r="G306" s="69">
        <v>6630</v>
      </c>
      <c r="H306" s="71">
        <v>43920</v>
      </c>
    </row>
    <row r="307" spans="1:8" x14ac:dyDescent="0.25">
      <c r="A307" s="68" t="s">
        <v>1312</v>
      </c>
      <c r="B307" s="68" t="s">
        <v>10</v>
      </c>
      <c r="C307" s="68" t="s">
        <v>17</v>
      </c>
      <c r="D307" s="68" t="s">
        <v>1168</v>
      </c>
      <c r="E307" s="68" t="s">
        <v>1311</v>
      </c>
      <c r="F307" s="68" t="s">
        <v>833</v>
      </c>
      <c r="G307" s="69">
        <v>926.99999999999989</v>
      </c>
      <c r="H307" s="103">
        <v>44188</v>
      </c>
    </row>
    <row r="308" spans="1:8" x14ac:dyDescent="0.25">
      <c r="A308" s="68" t="s">
        <v>1313</v>
      </c>
      <c r="B308" s="68" t="s">
        <v>10</v>
      </c>
      <c r="C308" s="68" t="s">
        <v>17</v>
      </c>
      <c r="D308" s="68" t="s">
        <v>1168</v>
      </c>
      <c r="E308" s="68" t="s">
        <v>1311</v>
      </c>
      <c r="F308" s="68" t="s">
        <v>1034</v>
      </c>
      <c r="G308" s="69">
        <v>870</v>
      </c>
      <c r="H308" s="103">
        <v>44188</v>
      </c>
    </row>
    <row r="309" spans="1:8" x14ac:dyDescent="0.25">
      <c r="A309" s="68" t="s">
        <v>1314</v>
      </c>
      <c r="B309" s="68" t="s">
        <v>10</v>
      </c>
      <c r="C309" s="68" t="s">
        <v>17</v>
      </c>
      <c r="D309" s="68" t="s">
        <v>1168</v>
      </c>
      <c r="E309" s="68" t="s">
        <v>1311</v>
      </c>
      <c r="F309" s="68" t="s">
        <v>837</v>
      </c>
      <c r="G309" s="69">
        <v>178.2</v>
      </c>
      <c r="H309" s="103">
        <v>44188</v>
      </c>
    </row>
    <row r="310" spans="1:8" x14ac:dyDescent="0.25">
      <c r="A310" s="68" t="s">
        <v>1315</v>
      </c>
      <c r="B310" s="68" t="s">
        <v>10</v>
      </c>
      <c r="C310" s="68" t="s">
        <v>17</v>
      </c>
      <c r="D310" s="68" t="s">
        <v>1168</v>
      </c>
      <c r="E310" s="68" t="s">
        <v>1316</v>
      </c>
      <c r="F310" s="68" t="s">
        <v>867</v>
      </c>
      <c r="G310" s="69">
        <v>4896</v>
      </c>
      <c r="H310" s="103">
        <v>44188</v>
      </c>
    </row>
    <row r="311" spans="1:8" x14ac:dyDescent="0.25">
      <c r="A311" s="68" t="s">
        <v>1317</v>
      </c>
      <c r="B311" s="68" t="s">
        <v>10</v>
      </c>
      <c r="C311" s="68" t="s">
        <v>17</v>
      </c>
      <c r="D311" s="68" t="s">
        <v>1168</v>
      </c>
      <c r="E311" s="68" t="s">
        <v>1316</v>
      </c>
      <c r="F311" s="68" t="s">
        <v>1034</v>
      </c>
      <c r="G311" s="69">
        <v>720</v>
      </c>
      <c r="H311" s="103">
        <v>44188</v>
      </c>
    </row>
    <row r="312" spans="1:8" x14ac:dyDescent="0.25">
      <c r="A312" s="68" t="s">
        <v>1318</v>
      </c>
      <c r="B312" s="68" t="s">
        <v>10</v>
      </c>
      <c r="C312" s="68" t="s">
        <v>17</v>
      </c>
      <c r="D312" s="68" t="s">
        <v>1168</v>
      </c>
      <c r="E312" s="68" t="s">
        <v>1316</v>
      </c>
      <c r="F312" s="68" t="s">
        <v>824</v>
      </c>
      <c r="G312" s="69">
        <v>280</v>
      </c>
      <c r="H312" s="103">
        <v>44188</v>
      </c>
    </row>
    <row r="313" spans="1:8" x14ac:dyDescent="0.25">
      <c r="A313" s="68" t="s">
        <v>1319</v>
      </c>
      <c r="B313" s="68" t="s">
        <v>10</v>
      </c>
      <c r="C313" s="68" t="s">
        <v>17</v>
      </c>
      <c r="D313" s="68" t="s">
        <v>1168</v>
      </c>
      <c r="E313" s="68" t="s">
        <v>1320</v>
      </c>
      <c r="F313" s="68" t="s">
        <v>828</v>
      </c>
      <c r="G313" s="69">
        <v>43248.299999999996</v>
      </c>
      <c r="H313" s="103">
        <v>44188</v>
      </c>
    </row>
    <row r="314" spans="1:8" x14ac:dyDescent="0.25">
      <c r="A314" s="68" t="s">
        <v>1321</v>
      </c>
      <c r="B314" s="68" t="s">
        <v>10</v>
      </c>
      <c r="C314" s="68" t="s">
        <v>17</v>
      </c>
      <c r="D314" s="68" t="s">
        <v>1168</v>
      </c>
      <c r="E314" s="68" t="s">
        <v>1320</v>
      </c>
      <c r="F314" s="68" t="s">
        <v>806</v>
      </c>
      <c r="G314" s="69">
        <v>40425</v>
      </c>
      <c r="H314" s="103">
        <v>44188</v>
      </c>
    </row>
    <row r="315" spans="1:8" x14ac:dyDescent="0.25">
      <c r="A315" s="68" t="s">
        <v>1322</v>
      </c>
      <c r="B315" s="68" t="s">
        <v>10</v>
      </c>
      <c r="C315" s="68" t="s">
        <v>17</v>
      </c>
      <c r="D315" s="68" t="s">
        <v>1168</v>
      </c>
      <c r="E315" s="68" t="s">
        <v>1320</v>
      </c>
      <c r="F315" s="68" t="s">
        <v>828</v>
      </c>
      <c r="G315" s="69">
        <v>27085.499999999996</v>
      </c>
      <c r="H315" s="103">
        <v>44188</v>
      </c>
    </row>
    <row r="316" spans="1:8" x14ac:dyDescent="0.25">
      <c r="A316" s="68" t="s">
        <v>1323</v>
      </c>
      <c r="B316" s="68" t="s">
        <v>10</v>
      </c>
      <c r="C316" s="68" t="s">
        <v>17</v>
      </c>
      <c r="D316" s="68" t="s">
        <v>1168</v>
      </c>
      <c r="E316" s="68" t="s">
        <v>1320</v>
      </c>
      <c r="F316" s="68" t="s">
        <v>806</v>
      </c>
      <c r="G316" s="69">
        <v>26410.799999999999</v>
      </c>
      <c r="H316" s="103">
        <v>44188</v>
      </c>
    </row>
    <row r="317" spans="1:8" x14ac:dyDescent="0.25">
      <c r="A317" s="68" t="s">
        <v>1324</v>
      </c>
      <c r="B317" s="68" t="s">
        <v>10</v>
      </c>
      <c r="C317" s="68" t="s">
        <v>17</v>
      </c>
      <c r="D317" s="68" t="s">
        <v>1168</v>
      </c>
      <c r="E317" s="68" t="s">
        <v>1320</v>
      </c>
      <c r="F317" s="68" t="s">
        <v>828</v>
      </c>
      <c r="G317" s="69">
        <v>23688.6</v>
      </c>
      <c r="H317" s="103">
        <v>44188</v>
      </c>
    </row>
    <row r="318" spans="1:8" x14ac:dyDescent="0.25">
      <c r="A318" s="68" t="s">
        <v>1325</v>
      </c>
      <c r="B318" s="68" t="s">
        <v>10</v>
      </c>
      <c r="C318" s="68" t="s">
        <v>17</v>
      </c>
      <c r="D318" s="68" t="s">
        <v>1168</v>
      </c>
      <c r="E318" s="68" t="s">
        <v>1320</v>
      </c>
      <c r="F318" s="68" t="s">
        <v>815</v>
      </c>
      <c r="G318" s="69">
        <v>15601.499999999998</v>
      </c>
      <c r="H318" s="103">
        <v>44188</v>
      </c>
    </row>
    <row r="319" spans="1:8" x14ac:dyDescent="0.25">
      <c r="A319" s="68" t="s">
        <v>1326</v>
      </c>
      <c r="B319" s="68" t="s">
        <v>10</v>
      </c>
      <c r="C319" s="68" t="s">
        <v>17</v>
      </c>
      <c r="D319" s="68" t="s">
        <v>1168</v>
      </c>
      <c r="E319" s="68" t="s">
        <v>1320</v>
      </c>
      <c r="F319" s="68" t="s">
        <v>828</v>
      </c>
      <c r="G319" s="69">
        <v>15244.5</v>
      </c>
      <c r="H319" s="103">
        <v>44188</v>
      </c>
    </row>
    <row r="320" spans="1:8" x14ac:dyDescent="0.25">
      <c r="A320" s="68" t="s">
        <v>1327</v>
      </c>
      <c r="B320" s="68" t="s">
        <v>10</v>
      </c>
      <c r="C320" s="68" t="s">
        <v>17</v>
      </c>
      <c r="D320" s="68" t="s">
        <v>1168</v>
      </c>
      <c r="E320" s="68" t="s">
        <v>1320</v>
      </c>
      <c r="F320" s="68" t="s">
        <v>1328</v>
      </c>
      <c r="G320" s="69">
        <v>11512.5</v>
      </c>
      <c r="H320" s="103">
        <v>44188</v>
      </c>
    </row>
    <row r="321" spans="1:8" x14ac:dyDescent="0.25">
      <c r="A321" s="68" t="s">
        <v>1329</v>
      </c>
      <c r="B321" s="68" t="s">
        <v>10</v>
      </c>
      <c r="C321" s="68" t="s">
        <v>17</v>
      </c>
      <c r="D321" s="68" t="s">
        <v>1168</v>
      </c>
      <c r="E321" s="68" t="s">
        <v>1320</v>
      </c>
      <c r="F321" s="68" t="s">
        <v>1328</v>
      </c>
      <c r="G321" s="69">
        <v>2977.7999999999997</v>
      </c>
      <c r="H321" s="103">
        <v>44188</v>
      </c>
    </row>
    <row r="322" spans="1:8" x14ac:dyDescent="0.25">
      <c r="A322" s="68" t="s">
        <v>1330</v>
      </c>
      <c r="B322" s="68" t="s">
        <v>10</v>
      </c>
      <c r="C322" s="68" t="s">
        <v>17</v>
      </c>
      <c r="D322" s="68" t="s">
        <v>1168</v>
      </c>
      <c r="E322" s="68" t="s">
        <v>1331</v>
      </c>
      <c r="F322" s="68" t="s">
        <v>966</v>
      </c>
      <c r="G322" s="69">
        <v>28800</v>
      </c>
      <c r="H322" s="103">
        <v>44188</v>
      </c>
    </row>
    <row r="323" spans="1:8" x14ac:dyDescent="0.25">
      <c r="A323" s="68" t="s">
        <v>1332</v>
      </c>
      <c r="B323" s="68" t="s">
        <v>10</v>
      </c>
      <c r="C323" s="68" t="s">
        <v>17</v>
      </c>
      <c r="D323" s="68" t="s">
        <v>1168</v>
      </c>
      <c r="E323" s="68" t="s">
        <v>1331</v>
      </c>
      <c r="F323" s="68" t="s">
        <v>824</v>
      </c>
      <c r="G323" s="69">
        <v>756</v>
      </c>
      <c r="H323" s="103">
        <v>44188</v>
      </c>
    </row>
    <row r="324" spans="1:8" x14ac:dyDescent="0.25">
      <c r="A324" s="68" t="s">
        <v>1333</v>
      </c>
      <c r="B324" s="68" t="s">
        <v>10</v>
      </c>
      <c r="C324" s="68" t="s">
        <v>17</v>
      </c>
      <c r="D324" s="68" t="s">
        <v>1168</v>
      </c>
      <c r="E324" s="68" t="s">
        <v>1331</v>
      </c>
      <c r="F324" s="68" t="s">
        <v>824</v>
      </c>
      <c r="G324" s="69">
        <v>711</v>
      </c>
      <c r="H324" s="103">
        <v>44188</v>
      </c>
    </row>
    <row r="325" spans="1:8" x14ac:dyDescent="0.25">
      <c r="A325" s="68" t="s">
        <v>1334</v>
      </c>
      <c r="B325" s="68" t="s">
        <v>10</v>
      </c>
      <c r="C325" s="68" t="s">
        <v>17</v>
      </c>
      <c r="D325" s="68" t="s">
        <v>1168</v>
      </c>
      <c r="E325" s="68" t="s">
        <v>1331</v>
      </c>
      <c r="F325" s="68" t="s">
        <v>824</v>
      </c>
      <c r="G325" s="69">
        <v>453.59999999999997</v>
      </c>
      <c r="H325" s="103">
        <v>44188</v>
      </c>
    </row>
    <row r="326" spans="1:8" x14ac:dyDescent="0.25">
      <c r="A326" s="68" t="s">
        <v>1335</v>
      </c>
      <c r="B326" s="68" t="s">
        <v>10</v>
      </c>
      <c r="C326" s="68" t="s">
        <v>17</v>
      </c>
      <c r="D326" s="68" t="s">
        <v>1168</v>
      </c>
      <c r="E326" s="68" t="s">
        <v>1331</v>
      </c>
      <c r="F326" s="68" t="s">
        <v>824</v>
      </c>
      <c r="G326" s="69">
        <v>312</v>
      </c>
      <c r="H326" s="103">
        <v>44188</v>
      </c>
    </row>
    <row r="327" spans="1:8" x14ac:dyDescent="0.25">
      <c r="A327" s="68" t="s">
        <v>1336</v>
      </c>
      <c r="B327" s="68" t="s">
        <v>10</v>
      </c>
      <c r="C327" s="68" t="s">
        <v>17</v>
      </c>
      <c r="D327" s="68" t="s">
        <v>1168</v>
      </c>
      <c r="E327" s="68" t="s">
        <v>1331</v>
      </c>
      <c r="F327" s="68" t="s">
        <v>824</v>
      </c>
      <c r="G327" s="69">
        <v>213</v>
      </c>
      <c r="H327" s="103">
        <v>44188</v>
      </c>
    </row>
    <row r="328" spans="1:8" x14ac:dyDescent="0.25">
      <c r="A328" s="68" t="s">
        <v>1337</v>
      </c>
      <c r="B328" s="68" t="s">
        <v>10</v>
      </c>
      <c r="C328" s="68" t="s">
        <v>17</v>
      </c>
      <c r="D328" s="68" t="s">
        <v>1168</v>
      </c>
      <c r="E328" s="68" t="s">
        <v>1331</v>
      </c>
      <c r="F328" s="68" t="s">
        <v>824</v>
      </c>
      <c r="G328" s="69">
        <v>127.8</v>
      </c>
      <c r="H328" s="103">
        <v>44188</v>
      </c>
    </row>
    <row r="329" spans="1:8" x14ac:dyDescent="0.25">
      <c r="A329" s="101" t="s">
        <v>1338</v>
      </c>
      <c r="B329" s="68" t="s">
        <v>10</v>
      </c>
      <c r="C329" s="68" t="s">
        <v>17</v>
      </c>
      <c r="D329" s="68" t="s">
        <v>1181</v>
      </c>
      <c r="E329" s="68" t="s">
        <v>1339</v>
      </c>
      <c r="F329" s="68" t="s">
        <v>966</v>
      </c>
      <c r="G329" s="69">
        <v>43272</v>
      </c>
      <c r="H329" s="71">
        <v>43920</v>
      </c>
    </row>
    <row r="330" spans="1:8" x14ac:dyDescent="0.25">
      <c r="A330" s="68" t="s">
        <v>1340</v>
      </c>
      <c r="B330" s="68" t="s">
        <v>10</v>
      </c>
      <c r="C330" s="68" t="s">
        <v>17</v>
      </c>
      <c r="D330" s="68" t="s">
        <v>1168</v>
      </c>
      <c r="E330" s="68" t="s">
        <v>1341</v>
      </c>
      <c r="F330" s="68" t="s">
        <v>938</v>
      </c>
      <c r="G330" s="69">
        <v>20715</v>
      </c>
      <c r="H330" s="103">
        <v>44188</v>
      </c>
    </row>
    <row r="331" spans="1:8" x14ac:dyDescent="0.25">
      <c r="A331" s="68" t="s">
        <v>1342</v>
      </c>
      <c r="B331" s="68" t="s">
        <v>10</v>
      </c>
      <c r="C331" s="68" t="s">
        <v>17</v>
      </c>
      <c r="D331" s="68" t="s">
        <v>1168</v>
      </c>
      <c r="E331" s="68" t="s">
        <v>1341</v>
      </c>
      <c r="F331" s="68" t="s">
        <v>867</v>
      </c>
      <c r="G331" s="69">
        <v>8244</v>
      </c>
      <c r="H331" s="103">
        <v>44188</v>
      </c>
    </row>
    <row r="332" spans="1:8" x14ac:dyDescent="0.25">
      <c r="A332" s="68" t="s">
        <v>1343</v>
      </c>
      <c r="B332" s="68" t="s">
        <v>10</v>
      </c>
      <c r="C332" s="68" t="s">
        <v>17</v>
      </c>
      <c r="D332" s="68" t="s">
        <v>1168</v>
      </c>
      <c r="E332" s="68" t="s">
        <v>1341</v>
      </c>
      <c r="F332" s="68" t="s">
        <v>833</v>
      </c>
      <c r="G332" s="69">
        <v>4416</v>
      </c>
      <c r="H332" s="103">
        <v>44188</v>
      </c>
    </row>
    <row r="333" spans="1:8" x14ac:dyDescent="0.25">
      <c r="A333" s="68" t="s">
        <v>1344</v>
      </c>
      <c r="B333" s="68" t="s">
        <v>10</v>
      </c>
      <c r="C333" s="68" t="s">
        <v>17</v>
      </c>
      <c r="D333" s="68" t="s">
        <v>1168</v>
      </c>
      <c r="E333" s="68" t="s">
        <v>1341</v>
      </c>
      <c r="F333" s="68" t="s">
        <v>898</v>
      </c>
      <c r="G333" s="69">
        <v>3304.7999999999997</v>
      </c>
      <c r="H333" s="103">
        <v>44188</v>
      </c>
    </row>
    <row r="334" spans="1:8" x14ac:dyDescent="0.25">
      <c r="A334" s="68" t="s">
        <v>1345</v>
      </c>
      <c r="B334" s="68" t="s">
        <v>10</v>
      </c>
      <c r="C334" s="68" t="s">
        <v>17</v>
      </c>
      <c r="D334" s="68" t="s">
        <v>1168</v>
      </c>
      <c r="E334" s="68" t="s">
        <v>1341</v>
      </c>
      <c r="F334" s="68" t="s">
        <v>1034</v>
      </c>
      <c r="G334" s="69">
        <v>995.99999999999989</v>
      </c>
      <c r="H334" s="103">
        <v>44188</v>
      </c>
    </row>
    <row r="335" spans="1:8" x14ac:dyDescent="0.25">
      <c r="A335" s="68" t="s">
        <v>1346</v>
      </c>
      <c r="B335" s="68" t="s">
        <v>10</v>
      </c>
      <c r="C335" s="68" t="s">
        <v>17</v>
      </c>
      <c r="D335" s="68" t="s">
        <v>1168</v>
      </c>
      <c r="E335" s="68" t="s">
        <v>1341</v>
      </c>
      <c r="F335" s="68" t="s">
        <v>833</v>
      </c>
      <c r="G335" s="69">
        <v>956.99999999999989</v>
      </c>
      <c r="H335" s="103">
        <v>44188</v>
      </c>
    </row>
    <row r="336" spans="1:8" x14ac:dyDescent="0.25">
      <c r="A336" s="68" t="s">
        <v>1347</v>
      </c>
      <c r="B336" s="68" t="s">
        <v>10</v>
      </c>
      <c r="C336" s="68" t="s">
        <v>17</v>
      </c>
      <c r="D336" s="68" t="s">
        <v>1168</v>
      </c>
      <c r="E336" s="68" t="s">
        <v>1348</v>
      </c>
      <c r="F336" s="68" t="s">
        <v>867</v>
      </c>
      <c r="G336" s="69">
        <v>5112</v>
      </c>
      <c r="H336" s="103">
        <v>44188</v>
      </c>
    </row>
    <row r="337" spans="1:8" x14ac:dyDescent="0.25">
      <c r="A337" s="68" t="s">
        <v>1349</v>
      </c>
      <c r="B337" s="68" t="s">
        <v>10</v>
      </c>
      <c r="C337" s="68" t="s">
        <v>17</v>
      </c>
      <c r="D337" s="68" t="s">
        <v>1168</v>
      </c>
      <c r="E337" s="68" t="s">
        <v>1348</v>
      </c>
      <c r="F337" s="68" t="s">
        <v>833</v>
      </c>
      <c r="G337" s="69">
        <v>2400</v>
      </c>
      <c r="H337" s="103">
        <v>44188</v>
      </c>
    </row>
    <row r="338" spans="1:8" x14ac:dyDescent="0.25">
      <c r="A338" s="68" t="s">
        <v>1350</v>
      </c>
      <c r="B338" s="68" t="s">
        <v>10</v>
      </c>
      <c r="C338" s="68" t="s">
        <v>17</v>
      </c>
      <c r="D338" s="68" t="s">
        <v>1168</v>
      </c>
      <c r="E338" s="68" t="s">
        <v>1348</v>
      </c>
      <c r="F338" s="68" t="s">
        <v>833</v>
      </c>
      <c r="G338" s="69">
        <v>926.99999999999989</v>
      </c>
      <c r="H338" s="103">
        <v>44188</v>
      </c>
    </row>
    <row r="339" spans="1:8" x14ac:dyDescent="0.25">
      <c r="A339" s="68" t="s">
        <v>1351</v>
      </c>
      <c r="B339" s="68" t="s">
        <v>10</v>
      </c>
      <c r="C339" s="68" t="s">
        <v>17</v>
      </c>
      <c r="D339" s="68" t="s">
        <v>1168</v>
      </c>
      <c r="E339" s="68" t="s">
        <v>1348</v>
      </c>
      <c r="F339" s="68" t="s">
        <v>1034</v>
      </c>
      <c r="G339" s="69">
        <v>76</v>
      </c>
      <c r="H339" s="103">
        <v>44188</v>
      </c>
    </row>
    <row r="340" spans="1:8" x14ac:dyDescent="0.25">
      <c r="A340" s="68" t="s">
        <v>1352</v>
      </c>
      <c r="B340" s="68" t="s">
        <v>10</v>
      </c>
      <c r="C340" s="68" t="s">
        <v>17</v>
      </c>
      <c r="D340" s="68" t="s">
        <v>1168</v>
      </c>
      <c r="E340" s="68" t="s">
        <v>1353</v>
      </c>
      <c r="F340" s="68" t="s">
        <v>867</v>
      </c>
      <c r="G340" s="69">
        <v>8244</v>
      </c>
      <c r="H340" s="103">
        <v>44188</v>
      </c>
    </row>
    <row r="341" spans="1:8" x14ac:dyDescent="0.25">
      <c r="A341" s="68" t="s">
        <v>1354</v>
      </c>
      <c r="B341" s="68" t="s">
        <v>10</v>
      </c>
      <c r="C341" s="68" t="s">
        <v>17</v>
      </c>
      <c r="D341" s="68" t="s">
        <v>1168</v>
      </c>
      <c r="E341" s="68" t="s">
        <v>1353</v>
      </c>
      <c r="F341" s="68" t="s">
        <v>833</v>
      </c>
      <c r="G341" s="69">
        <v>939</v>
      </c>
      <c r="H341" s="103">
        <v>44188</v>
      </c>
    </row>
    <row r="342" spans="1:8" x14ac:dyDescent="0.25">
      <c r="A342" s="101" t="s">
        <v>1355</v>
      </c>
      <c r="B342" s="68" t="s">
        <v>10</v>
      </c>
      <c r="C342" s="68" t="s">
        <v>17</v>
      </c>
      <c r="D342" s="68" t="s">
        <v>1181</v>
      </c>
      <c r="E342" s="68" t="s">
        <v>1356</v>
      </c>
      <c r="F342" s="68" t="s">
        <v>815</v>
      </c>
      <c r="G342" s="69">
        <v>54570</v>
      </c>
      <c r="H342" s="71">
        <v>43920</v>
      </c>
    </row>
    <row r="343" spans="1:8" x14ac:dyDescent="0.25">
      <c r="A343" s="68" t="s">
        <v>1357</v>
      </c>
      <c r="B343" s="68" t="s">
        <v>10</v>
      </c>
      <c r="C343" s="68" t="s">
        <v>17</v>
      </c>
      <c r="D343" s="68" t="s">
        <v>1168</v>
      </c>
      <c r="E343" s="68" t="s">
        <v>1356</v>
      </c>
      <c r="F343" s="68" t="s">
        <v>898</v>
      </c>
      <c r="G343" s="69">
        <v>14332.5</v>
      </c>
      <c r="H343" s="103">
        <v>44188</v>
      </c>
    </row>
    <row r="344" spans="1:8" x14ac:dyDescent="0.25">
      <c r="A344" s="101" t="s">
        <v>1358</v>
      </c>
      <c r="B344" s="68" t="s">
        <v>10</v>
      </c>
      <c r="C344" s="68" t="s">
        <v>17</v>
      </c>
      <c r="D344" s="68" t="s">
        <v>1181</v>
      </c>
      <c r="E344" s="68" t="s">
        <v>1359</v>
      </c>
      <c r="F344" s="68" t="s">
        <v>815</v>
      </c>
      <c r="G344" s="69">
        <v>30570</v>
      </c>
      <c r="H344" s="71">
        <v>43920</v>
      </c>
    </row>
    <row r="345" spans="1:8" x14ac:dyDescent="0.25">
      <c r="A345" s="68" t="s">
        <v>1360</v>
      </c>
      <c r="B345" s="68" t="s">
        <v>10</v>
      </c>
      <c r="C345" s="68" t="s">
        <v>17</v>
      </c>
      <c r="D345" s="68" t="s">
        <v>1168</v>
      </c>
      <c r="E345" s="68" t="s">
        <v>1359</v>
      </c>
      <c r="F345" s="68" t="s">
        <v>898</v>
      </c>
      <c r="G345" s="69">
        <v>10245.9</v>
      </c>
      <c r="H345" s="103">
        <v>44188</v>
      </c>
    </row>
    <row r="346" spans="1:8" x14ac:dyDescent="0.25">
      <c r="A346" s="101" t="s">
        <v>1361</v>
      </c>
      <c r="B346" s="68" t="s">
        <v>10</v>
      </c>
      <c r="C346" s="68" t="s">
        <v>17</v>
      </c>
      <c r="D346" s="68" t="s">
        <v>1181</v>
      </c>
      <c r="E346" s="68" t="s">
        <v>1362</v>
      </c>
      <c r="F346" s="68" t="s">
        <v>815</v>
      </c>
      <c r="G346" s="69">
        <v>59400</v>
      </c>
      <c r="H346" s="71">
        <v>43920</v>
      </c>
    </row>
    <row r="347" spans="1:8" x14ac:dyDescent="0.25">
      <c r="A347" s="101" t="s">
        <v>1363</v>
      </c>
      <c r="B347" s="68" t="s">
        <v>10</v>
      </c>
      <c r="C347" s="68" t="s">
        <v>17</v>
      </c>
      <c r="D347" s="68" t="s">
        <v>1181</v>
      </c>
      <c r="E347" s="68" t="s">
        <v>1362</v>
      </c>
      <c r="F347" s="68" t="s">
        <v>898</v>
      </c>
      <c r="G347" s="69">
        <v>18162.3</v>
      </c>
      <c r="H347" s="71">
        <v>43920</v>
      </c>
    </row>
    <row r="348" spans="1:8" x14ac:dyDescent="0.25">
      <c r="A348" s="101" t="s">
        <v>1364</v>
      </c>
      <c r="B348" s="68" t="s">
        <v>10</v>
      </c>
      <c r="C348" s="68" t="s">
        <v>17</v>
      </c>
      <c r="D348" s="68" t="s">
        <v>1181</v>
      </c>
      <c r="E348" s="68" t="s">
        <v>1362</v>
      </c>
      <c r="F348" s="68" t="s">
        <v>828</v>
      </c>
      <c r="G348" s="69">
        <v>13350</v>
      </c>
      <c r="H348" s="71">
        <v>43920</v>
      </c>
    </row>
    <row r="349" spans="1:8" x14ac:dyDescent="0.25">
      <c r="A349" s="68" t="s">
        <v>1365</v>
      </c>
      <c r="B349" s="68" t="s">
        <v>10</v>
      </c>
      <c r="C349" s="68" t="s">
        <v>17</v>
      </c>
      <c r="D349" s="68" t="s">
        <v>1168</v>
      </c>
      <c r="E349" s="68" t="s">
        <v>1362</v>
      </c>
      <c r="F349" s="68" t="s">
        <v>820</v>
      </c>
      <c r="G349" s="69">
        <v>2100</v>
      </c>
      <c r="H349" s="103">
        <v>44188</v>
      </c>
    </row>
    <row r="350" spans="1:8" x14ac:dyDescent="0.25">
      <c r="A350" s="68" t="s">
        <v>1366</v>
      </c>
      <c r="B350" s="68" t="s">
        <v>10</v>
      </c>
      <c r="C350" s="68" t="s">
        <v>17</v>
      </c>
      <c r="D350" s="68" t="s">
        <v>1168</v>
      </c>
      <c r="E350" s="68" t="s">
        <v>1362</v>
      </c>
      <c r="F350" s="68" t="s">
        <v>835</v>
      </c>
      <c r="G350" s="69">
        <v>285</v>
      </c>
      <c r="H350" s="103">
        <v>44188</v>
      </c>
    </row>
    <row r="351" spans="1:8" x14ac:dyDescent="0.25">
      <c r="A351" s="101" t="s">
        <v>1367</v>
      </c>
      <c r="B351" s="68" t="s">
        <v>10</v>
      </c>
      <c r="C351" s="68" t="s">
        <v>17</v>
      </c>
      <c r="D351" s="68" t="s">
        <v>1181</v>
      </c>
      <c r="E351" s="68" t="s">
        <v>1368</v>
      </c>
      <c r="F351" s="68" t="s">
        <v>830</v>
      </c>
      <c r="G351" s="69">
        <v>14400</v>
      </c>
      <c r="H351" s="71">
        <v>43920</v>
      </c>
    </row>
    <row r="352" spans="1:8" x14ac:dyDescent="0.25">
      <c r="A352" s="101" t="s">
        <v>1369</v>
      </c>
      <c r="B352" s="68" t="s">
        <v>10</v>
      </c>
      <c r="C352" s="68" t="s">
        <v>17</v>
      </c>
      <c r="D352" s="68" t="s">
        <v>1181</v>
      </c>
      <c r="E352" s="68" t="s">
        <v>1368</v>
      </c>
      <c r="F352" s="68" t="s">
        <v>828</v>
      </c>
      <c r="G352" s="69">
        <v>20100</v>
      </c>
      <c r="H352" s="71">
        <v>43920</v>
      </c>
    </row>
    <row r="353" spans="1:8" x14ac:dyDescent="0.25">
      <c r="A353" s="68" t="s">
        <v>1370</v>
      </c>
      <c r="B353" s="68" t="s">
        <v>10</v>
      </c>
      <c r="C353" s="68" t="s">
        <v>17</v>
      </c>
      <c r="D353" s="68" t="s">
        <v>1168</v>
      </c>
      <c r="E353" s="68" t="s">
        <v>1368</v>
      </c>
      <c r="F353" s="68" t="s">
        <v>820</v>
      </c>
      <c r="G353" s="69">
        <v>1200</v>
      </c>
      <c r="H353" s="103">
        <v>44188</v>
      </c>
    </row>
    <row r="354" spans="1:8" x14ac:dyDescent="0.25">
      <c r="A354" s="101" t="s">
        <v>1371</v>
      </c>
      <c r="B354" s="68" t="s">
        <v>10</v>
      </c>
      <c r="C354" s="68" t="s">
        <v>17</v>
      </c>
      <c r="D354" s="68" t="s">
        <v>1181</v>
      </c>
      <c r="E354" s="68" t="s">
        <v>1372</v>
      </c>
      <c r="F354" s="68" t="s">
        <v>815</v>
      </c>
      <c r="G354" s="69">
        <v>14790</v>
      </c>
      <c r="H354" s="71">
        <v>43920</v>
      </c>
    </row>
    <row r="355" spans="1:8" x14ac:dyDescent="0.25">
      <c r="A355" s="68" t="s">
        <v>1373</v>
      </c>
      <c r="B355" s="68" t="s">
        <v>10</v>
      </c>
      <c r="C355" s="68" t="s">
        <v>17</v>
      </c>
      <c r="D355" s="68" t="s">
        <v>1168</v>
      </c>
      <c r="E355" s="68" t="s">
        <v>1372</v>
      </c>
      <c r="F355" s="68" t="s">
        <v>898</v>
      </c>
      <c r="G355" s="69">
        <v>3498.6</v>
      </c>
      <c r="H355" s="103">
        <v>44188</v>
      </c>
    </row>
    <row r="356" spans="1:8" x14ac:dyDescent="0.25">
      <c r="A356" s="68" t="s">
        <v>1374</v>
      </c>
      <c r="B356" s="68" t="s">
        <v>10</v>
      </c>
      <c r="C356" s="68" t="s">
        <v>17</v>
      </c>
      <c r="D356" s="68" t="s">
        <v>1168</v>
      </c>
      <c r="E356" s="68" t="s">
        <v>1372</v>
      </c>
      <c r="F356" s="68" t="s">
        <v>820</v>
      </c>
      <c r="G356" s="69">
        <v>600</v>
      </c>
      <c r="H356" s="103">
        <v>44188</v>
      </c>
    </row>
    <row r="357" spans="1:8" x14ac:dyDescent="0.25">
      <c r="A357" s="68" t="s">
        <v>1375</v>
      </c>
      <c r="B357" s="68" t="s">
        <v>10</v>
      </c>
      <c r="C357" s="68" t="s">
        <v>17</v>
      </c>
      <c r="D357" s="68" t="s">
        <v>1168</v>
      </c>
      <c r="E357" s="68" t="s">
        <v>1372</v>
      </c>
      <c r="F357" s="68" t="s">
        <v>824</v>
      </c>
      <c r="G357" s="69">
        <v>541.5</v>
      </c>
      <c r="H357" s="103">
        <v>44188</v>
      </c>
    </row>
    <row r="358" spans="1:8" x14ac:dyDescent="0.25">
      <c r="A358" s="68" t="s">
        <v>1376</v>
      </c>
      <c r="B358" s="68" t="s">
        <v>10</v>
      </c>
      <c r="C358" s="68" t="s">
        <v>17</v>
      </c>
      <c r="D358" s="68" t="s">
        <v>1168</v>
      </c>
      <c r="E358" s="68" t="s">
        <v>1372</v>
      </c>
      <c r="F358" s="68" t="s">
        <v>835</v>
      </c>
      <c r="G358" s="69">
        <v>79</v>
      </c>
      <c r="H358" s="103">
        <v>44188</v>
      </c>
    </row>
    <row r="359" spans="1:8" x14ac:dyDescent="0.25">
      <c r="A359" s="101" t="s">
        <v>1377</v>
      </c>
      <c r="B359" s="68" t="s">
        <v>10</v>
      </c>
      <c r="C359" s="68" t="s">
        <v>17</v>
      </c>
      <c r="D359" s="68" t="s">
        <v>1181</v>
      </c>
      <c r="E359" s="68" t="s">
        <v>1378</v>
      </c>
      <c r="F359" s="68" t="s">
        <v>815</v>
      </c>
      <c r="G359" s="69">
        <v>127710</v>
      </c>
      <c r="H359" s="71">
        <v>43920</v>
      </c>
    </row>
    <row r="360" spans="1:8" x14ac:dyDescent="0.25">
      <c r="A360" s="101" t="s">
        <v>1379</v>
      </c>
      <c r="B360" s="68" t="s">
        <v>10</v>
      </c>
      <c r="C360" s="68" t="s">
        <v>17</v>
      </c>
      <c r="D360" s="68" t="s">
        <v>1181</v>
      </c>
      <c r="E360" s="68" t="s">
        <v>1378</v>
      </c>
      <c r="F360" s="68" t="s">
        <v>898</v>
      </c>
      <c r="G360" s="69">
        <v>40208.699999999997</v>
      </c>
      <c r="H360" s="71">
        <v>43920</v>
      </c>
    </row>
    <row r="361" spans="1:8" x14ac:dyDescent="0.25">
      <c r="A361" s="101" t="s">
        <v>1380</v>
      </c>
      <c r="B361" s="68" t="s">
        <v>10</v>
      </c>
      <c r="C361" s="68" t="s">
        <v>17</v>
      </c>
      <c r="D361" s="68" t="s">
        <v>1181</v>
      </c>
      <c r="E361" s="68" t="s">
        <v>1378</v>
      </c>
      <c r="F361" s="68" t="s">
        <v>828</v>
      </c>
      <c r="G361" s="69">
        <v>38055</v>
      </c>
      <c r="H361" s="71">
        <v>43920</v>
      </c>
    </row>
    <row r="362" spans="1:8" x14ac:dyDescent="0.25">
      <c r="A362" s="68" t="s">
        <v>1381</v>
      </c>
      <c r="B362" s="68" t="s">
        <v>10</v>
      </c>
      <c r="C362" s="68" t="s">
        <v>17</v>
      </c>
      <c r="D362" s="68" t="s">
        <v>1168</v>
      </c>
      <c r="E362" s="68" t="s">
        <v>1378</v>
      </c>
      <c r="F362" s="68" t="s">
        <v>806</v>
      </c>
      <c r="G362" s="69">
        <v>24327.899999999998</v>
      </c>
      <c r="H362" s="103">
        <v>44188</v>
      </c>
    </row>
    <row r="363" spans="1:8" x14ac:dyDescent="0.25">
      <c r="A363" s="68" t="s">
        <v>1382</v>
      </c>
      <c r="B363" s="68" t="s">
        <v>10</v>
      </c>
      <c r="C363" s="68" t="s">
        <v>17</v>
      </c>
      <c r="D363" s="68" t="s">
        <v>1168</v>
      </c>
      <c r="E363" s="68" t="s">
        <v>1378</v>
      </c>
      <c r="F363" s="68" t="s">
        <v>820</v>
      </c>
      <c r="G363" s="69">
        <v>3000</v>
      </c>
      <c r="H363" s="103">
        <v>44188</v>
      </c>
    </row>
    <row r="364" spans="1:8" x14ac:dyDescent="0.25">
      <c r="A364" s="68" t="s">
        <v>1383</v>
      </c>
      <c r="B364" s="68" t="s">
        <v>10</v>
      </c>
      <c r="C364" s="68" t="s">
        <v>17</v>
      </c>
      <c r="D364" s="68" t="s">
        <v>1168</v>
      </c>
      <c r="E364" s="68" t="s">
        <v>1378</v>
      </c>
      <c r="F364" s="68" t="s">
        <v>835</v>
      </c>
      <c r="G364" s="69">
        <v>510</v>
      </c>
      <c r="H364" s="103">
        <v>44188</v>
      </c>
    </row>
    <row r="365" spans="1:8" x14ac:dyDescent="0.25">
      <c r="A365" s="101" t="s">
        <v>1384</v>
      </c>
      <c r="B365" s="68" t="s">
        <v>10</v>
      </c>
      <c r="C365" s="68" t="s">
        <v>17</v>
      </c>
      <c r="D365" s="68" t="s">
        <v>1181</v>
      </c>
      <c r="E365" s="68" t="s">
        <v>1385</v>
      </c>
      <c r="F365" s="68" t="s">
        <v>898</v>
      </c>
      <c r="G365" s="69">
        <v>7175.7</v>
      </c>
      <c r="H365" s="71">
        <v>43920</v>
      </c>
    </row>
    <row r="366" spans="1:8" x14ac:dyDescent="0.25">
      <c r="A366" s="68" t="s">
        <v>1386</v>
      </c>
      <c r="B366" s="68" t="s">
        <v>10</v>
      </c>
      <c r="C366" s="68" t="s">
        <v>17</v>
      </c>
      <c r="D366" s="68" t="s">
        <v>1168</v>
      </c>
      <c r="E366" s="68" t="s">
        <v>1385</v>
      </c>
      <c r="F366" s="68" t="s">
        <v>815</v>
      </c>
      <c r="G366" s="69">
        <v>5148</v>
      </c>
      <c r="H366" s="103">
        <v>44188</v>
      </c>
    </row>
    <row r="367" spans="1:8" x14ac:dyDescent="0.25">
      <c r="A367" s="68" t="s">
        <v>1387</v>
      </c>
      <c r="B367" s="68" t="s">
        <v>10</v>
      </c>
      <c r="C367" s="68" t="s">
        <v>17</v>
      </c>
      <c r="D367" s="68" t="s">
        <v>1168</v>
      </c>
      <c r="E367" s="68" t="s">
        <v>1385</v>
      </c>
      <c r="F367" s="68" t="s">
        <v>815</v>
      </c>
      <c r="G367" s="69">
        <v>5100</v>
      </c>
      <c r="H367" s="103">
        <v>44188</v>
      </c>
    </row>
    <row r="368" spans="1:8" x14ac:dyDescent="0.25">
      <c r="A368" s="68" t="s">
        <v>1388</v>
      </c>
      <c r="B368" s="68" t="s">
        <v>10</v>
      </c>
      <c r="C368" s="68" t="s">
        <v>17</v>
      </c>
      <c r="D368" s="68" t="s">
        <v>1168</v>
      </c>
      <c r="E368" s="68" t="s">
        <v>1385</v>
      </c>
      <c r="F368" s="68" t="s">
        <v>835</v>
      </c>
      <c r="G368" s="69">
        <v>132</v>
      </c>
      <c r="H368" s="103">
        <v>44188</v>
      </c>
    </row>
    <row r="369" spans="1:8" x14ac:dyDescent="0.25">
      <c r="A369" s="68" t="s">
        <v>1389</v>
      </c>
      <c r="B369" s="68" t="s">
        <v>10</v>
      </c>
      <c r="C369" s="68" t="s">
        <v>186</v>
      </c>
      <c r="D369" s="68" t="s">
        <v>1390</v>
      </c>
      <c r="E369" s="68" t="s">
        <v>1391</v>
      </c>
      <c r="F369" s="68" t="s">
        <v>824</v>
      </c>
      <c r="G369" s="69">
        <v>5015</v>
      </c>
      <c r="H369" s="103">
        <v>44188</v>
      </c>
    </row>
    <row r="370" spans="1:8" x14ac:dyDescent="0.25">
      <c r="A370" s="68" t="s">
        <v>1392</v>
      </c>
      <c r="B370" s="68" t="s">
        <v>10</v>
      </c>
      <c r="C370" s="68" t="s">
        <v>328</v>
      </c>
      <c r="D370" s="68" t="s">
        <v>1393</v>
      </c>
      <c r="E370" s="68" t="s">
        <v>1394</v>
      </c>
      <c r="F370" s="68" t="s">
        <v>828</v>
      </c>
      <c r="G370" s="69">
        <v>39000</v>
      </c>
      <c r="H370" s="103">
        <v>44188</v>
      </c>
    </row>
    <row r="371" spans="1:8" x14ac:dyDescent="0.25">
      <c r="A371" s="68" t="s">
        <v>1395</v>
      </c>
      <c r="B371" s="68" t="s">
        <v>10</v>
      </c>
      <c r="C371" s="68" t="s">
        <v>328</v>
      </c>
      <c r="D371" s="68" t="s">
        <v>1393</v>
      </c>
      <c r="E371" s="68" t="s">
        <v>1394</v>
      </c>
      <c r="F371" s="68" t="s">
        <v>824</v>
      </c>
      <c r="G371" s="69">
        <v>5146</v>
      </c>
      <c r="H371" s="103">
        <v>44188</v>
      </c>
    </row>
    <row r="372" spans="1:8" x14ac:dyDescent="0.25">
      <c r="A372" s="68" t="s">
        <v>1396</v>
      </c>
      <c r="B372" s="68" t="s">
        <v>10</v>
      </c>
      <c r="C372" s="68" t="s">
        <v>328</v>
      </c>
      <c r="D372" s="68" t="s">
        <v>1393</v>
      </c>
      <c r="E372" s="68" t="s">
        <v>1397</v>
      </c>
      <c r="F372" s="68" t="s">
        <v>828</v>
      </c>
      <c r="G372" s="69">
        <v>48000</v>
      </c>
      <c r="H372" s="103">
        <v>44188</v>
      </c>
    </row>
    <row r="373" spans="1:8" x14ac:dyDescent="0.25">
      <c r="A373" s="68" t="s">
        <v>1398</v>
      </c>
      <c r="B373" s="68" t="s">
        <v>10</v>
      </c>
      <c r="C373" s="68" t="s">
        <v>328</v>
      </c>
      <c r="D373" s="68" t="s">
        <v>1393</v>
      </c>
      <c r="E373" s="68" t="s">
        <v>1397</v>
      </c>
      <c r="F373" s="68" t="s">
        <v>1399</v>
      </c>
      <c r="G373" s="69">
        <v>24328</v>
      </c>
      <c r="H373" s="103">
        <v>44188</v>
      </c>
    </row>
    <row r="374" spans="1:8" x14ac:dyDescent="0.25">
      <c r="A374" s="68" t="s">
        <v>1400</v>
      </c>
      <c r="B374" s="68" t="s">
        <v>10</v>
      </c>
      <c r="C374" s="68" t="s">
        <v>328</v>
      </c>
      <c r="D374" s="68" t="s">
        <v>1393</v>
      </c>
      <c r="E374" s="68" t="s">
        <v>1401</v>
      </c>
      <c r="F374" s="68" t="s">
        <v>824</v>
      </c>
      <c r="G374" s="69">
        <v>84000</v>
      </c>
      <c r="H374" s="103">
        <v>44188</v>
      </c>
    </row>
    <row r="375" spans="1:8" x14ac:dyDescent="0.25">
      <c r="A375" s="68" t="s">
        <v>1402</v>
      </c>
      <c r="B375" s="68" t="s">
        <v>10</v>
      </c>
      <c r="C375" s="68" t="s">
        <v>328</v>
      </c>
      <c r="D375" s="68" t="s">
        <v>1393</v>
      </c>
      <c r="E375" s="68" t="s">
        <v>1401</v>
      </c>
      <c r="F375" s="68" t="s">
        <v>837</v>
      </c>
      <c r="G375" s="69">
        <v>21827</v>
      </c>
      <c r="H375" s="103">
        <v>44188</v>
      </c>
    </row>
    <row r="376" spans="1:8" x14ac:dyDescent="0.25">
      <c r="A376" s="68" t="s">
        <v>1403</v>
      </c>
      <c r="B376" s="68" t="s">
        <v>10</v>
      </c>
      <c r="C376" s="68" t="s">
        <v>328</v>
      </c>
      <c r="D376" s="68" t="s">
        <v>1393</v>
      </c>
      <c r="E376" s="68" t="s">
        <v>1404</v>
      </c>
      <c r="F376" s="68" t="s">
        <v>824</v>
      </c>
      <c r="G376" s="69">
        <v>4800</v>
      </c>
      <c r="H376" s="103">
        <v>44188</v>
      </c>
    </row>
    <row r="377" spans="1:8" x14ac:dyDescent="0.25">
      <c r="A377" s="68" t="s">
        <v>1405</v>
      </c>
      <c r="B377" s="68" t="s">
        <v>10</v>
      </c>
      <c r="C377" s="68" t="s">
        <v>328</v>
      </c>
      <c r="D377" s="68" t="s">
        <v>1393</v>
      </c>
      <c r="E377" s="68" t="s">
        <v>1404</v>
      </c>
      <c r="F377" s="68" t="s">
        <v>837</v>
      </c>
      <c r="G377" s="69">
        <v>3969</v>
      </c>
      <c r="H377" s="103">
        <v>44188</v>
      </c>
    </row>
    <row r="378" spans="1:8" x14ac:dyDescent="0.25">
      <c r="A378" s="68" t="s">
        <v>1406</v>
      </c>
      <c r="B378" s="68" t="s">
        <v>43</v>
      </c>
      <c r="C378" s="68" t="s">
        <v>390</v>
      </c>
      <c r="D378" s="68" t="s">
        <v>1407</v>
      </c>
      <c r="E378" s="68" t="s">
        <v>1408</v>
      </c>
      <c r="F378" s="68" t="s">
        <v>822</v>
      </c>
      <c r="G378" s="69">
        <v>24417.599999999999</v>
      </c>
      <c r="H378" s="103">
        <v>44188</v>
      </c>
    </row>
    <row r="379" spans="1:8" x14ac:dyDescent="0.25">
      <c r="A379" s="101" t="s">
        <v>1409</v>
      </c>
      <c r="B379" s="68" t="s">
        <v>70</v>
      </c>
      <c r="C379" s="68" t="s">
        <v>81</v>
      </c>
      <c r="D379" s="68" t="s">
        <v>1410</v>
      </c>
      <c r="E379" s="68" t="s">
        <v>1411</v>
      </c>
      <c r="F379" s="68" t="s">
        <v>1399</v>
      </c>
      <c r="G379" s="69">
        <v>27285</v>
      </c>
      <c r="H379" s="71">
        <v>43920</v>
      </c>
    </row>
    <row r="380" spans="1:8" x14ac:dyDescent="0.25">
      <c r="A380" s="68" t="s">
        <v>1412</v>
      </c>
      <c r="B380" s="68" t="s">
        <v>70</v>
      </c>
      <c r="C380" s="68" t="s">
        <v>81</v>
      </c>
      <c r="D380" s="68" t="s">
        <v>1410</v>
      </c>
      <c r="E380" s="68" t="s">
        <v>1411</v>
      </c>
      <c r="F380" s="68" t="s">
        <v>867</v>
      </c>
      <c r="G380" s="69">
        <v>30000</v>
      </c>
      <c r="H380" s="103">
        <v>44188</v>
      </c>
    </row>
    <row r="381" spans="1:8" x14ac:dyDescent="0.25">
      <c r="A381" s="68" t="s">
        <v>1413</v>
      </c>
      <c r="B381" s="68" t="s">
        <v>70</v>
      </c>
      <c r="C381" s="68" t="s">
        <v>81</v>
      </c>
      <c r="D381" s="68" t="s">
        <v>1410</v>
      </c>
      <c r="E381" s="68" t="s">
        <v>1411</v>
      </c>
      <c r="F381" s="68" t="s">
        <v>811</v>
      </c>
      <c r="G381" s="69">
        <v>8564</v>
      </c>
      <c r="H381" s="103">
        <v>44188</v>
      </c>
    </row>
    <row r="382" spans="1:8" x14ac:dyDescent="0.25">
      <c r="A382" s="68" t="s">
        <v>1414</v>
      </c>
      <c r="B382" s="68" t="s">
        <v>70</v>
      </c>
      <c r="C382" s="68" t="s">
        <v>81</v>
      </c>
      <c r="D382" s="68" t="s">
        <v>1410</v>
      </c>
      <c r="E382" s="68" t="s">
        <v>1411</v>
      </c>
      <c r="F382" s="68" t="s">
        <v>824</v>
      </c>
      <c r="G382" s="69">
        <v>8377</v>
      </c>
      <c r="H382" s="103">
        <v>44188</v>
      </c>
    </row>
    <row r="383" spans="1:8" x14ac:dyDescent="0.25">
      <c r="A383" s="68" t="s">
        <v>1415</v>
      </c>
      <c r="B383" s="68" t="s">
        <v>70</v>
      </c>
      <c r="C383" s="68" t="s">
        <v>81</v>
      </c>
      <c r="D383" s="68" t="s">
        <v>1410</v>
      </c>
      <c r="E383" s="68" t="s">
        <v>1411</v>
      </c>
      <c r="F383" s="68" t="s">
        <v>1034</v>
      </c>
      <c r="G383" s="69">
        <v>2615</v>
      </c>
      <c r="H383" s="103">
        <v>44188</v>
      </c>
    </row>
    <row r="384" spans="1:8" x14ac:dyDescent="0.25">
      <c r="A384" s="68" t="s">
        <v>1416</v>
      </c>
      <c r="B384" s="68" t="s">
        <v>70</v>
      </c>
      <c r="C384" s="68" t="s">
        <v>81</v>
      </c>
      <c r="D384" s="68" t="s">
        <v>1410</v>
      </c>
      <c r="E384" s="68" t="s">
        <v>1411</v>
      </c>
      <c r="F384" s="68" t="s">
        <v>820</v>
      </c>
      <c r="G384" s="69">
        <v>1166</v>
      </c>
      <c r="H384" s="103">
        <v>44188</v>
      </c>
    </row>
    <row r="385" spans="1:8" x14ac:dyDescent="0.25">
      <c r="A385" s="68" t="s">
        <v>1417</v>
      </c>
      <c r="B385" s="68" t="s">
        <v>32</v>
      </c>
      <c r="C385" s="68" t="s">
        <v>454</v>
      </c>
      <c r="D385" s="68" t="s">
        <v>1418</v>
      </c>
      <c r="E385" s="68" t="s">
        <v>1419</v>
      </c>
      <c r="F385" s="68" t="s">
        <v>824</v>
      </c>
      <c r="G385" s="69">
        <v>16142.100000000002</v>
      </c>
      <c r="H385" s="103">
        <v>44188</v>
      </c>
    </row>
    <row r="386" spans="1:8" x14ac:dyDescent="0.25">
      <c r="A386" s="68" t="s">
        <v>1420</v>
      </c>
      <c r="B386" s="68" t="s">
        <v>43</v>
      </c>
      <c r="C386" s="68" t="s">
        <v>1421</v>
      </c>
      <c r="D386" s="68" t="s">
        <v>1422</v>
      </c>
      <c r="E386" s="68" t="s">
        <v>1423</v>
      </c>
      <c r="F386" s="68" t="s">
        <v>837</v>
      </c>
      <c r="G386" s="69">
        <v>25635</v>
      </c>
      <c r="H386" s="103">
        <v>44188</v>
      </c>
    </row>
    <row r="387" spans="1:8" x14ac:dyDescent="0.25">
      <c r="A387" s="68" t="s">
        <v>1424</v>
      </c>
      <c r="B387" s="68" t="s">
        <v>32</v>
      </c>
      <c r="C387" s="68" t="s">
        <v>175</v>
      </c>
      <c r="D387" s="68" t="s">
        <v>652</v>
      </c>
      <c r="E387" s="68" t="s">
        <v>1425</v>
      </c>
      <c r="F387" s="68" t="s">
        <v>966</v>
      </c>
      <c r="G387" s="69">
        <v>45000</v>
      </c>
      <c r="H387" s="103">
        <v>44188</v>
      </c>
    </row>
    <row r="388" spans="1:8" x14ac:dyDescent="0.25">
      <c r="A388" s="68" t="s">
        <v>1426</v>
      </c>
      <c r="B388" s="68" t="s">
        <v>32</v>
      </c>
      <c r="C388" s="68" t="s">
        <v>175</v>
      </c>
      <c r="D388" s="68" t="s">
        <v>652</v>
      </c>
      <c r="E388" s="68" t="s">
        <v>1425</v>
      </c>
      <c r="F388" s="68" t="s">
        <v>1427</v>
      </c>
      <c r="G388" s="69">
        <v>39000</v>
      </c>
      <c r="H388" s="103">
        <v>44188</v>
      </c>
    </row>
    <row r="389" spans="1:8" x14ac:dyDescent="0.25">
      <c r="A389" s="101" t="s">
        <v>1428</v>
      </c>
      <c r="B389" s="68" t="s">
        <v>10</v>
      </c>
      <c r="C389" s="68" t="s">
        <v>274</v>
      </c>
      <c r="D389" s="68" t="s">
        <v>1429</v>
      </c>
      <c r="E389" s="68" t="s">
        <v>601</v>
      </c>
      <c r="F389" s="68" t="s">
        <v>828</v>
      </c>
      <c r="G389" s="69">
        <v>116856</v>
      </c>
      <c r="H389" s="71">
        <v>43920</v>
      </c>
    </row>
    <row r="390" spans="1:8" x14ac:dyDescent="0.25">
      <c r="A390" s="68" t="s">
        <v>1430</v>
      </c>
      <c r="B390" s="68" t="s">
        <v>10</v>
      </c>
      <c r="C390" s="68" t="s">
        <v>274</v>
      </c>
      <c r="D390" s="68" t="s">
        <v>1429</v>
      </c>
      <c r="E390" s="68" t="s">
        <v>601</v>
      </c>
      <c r="F390" s="68" t="s">
        <v>824</v>
      </c>
      <c r="G390" s="69">
        <v>137250</v>
      </c>
      <c r="H390" s="103">
        <v>44188</v>
      </c>
    </row>
    <row r="391" spans="1:8" x14ac:dyDescent="0.25">
      <c r="A391" s="68" t="s">
        <v>1431</v>
      </c>
      <c r="B391" s="68" t="s">
        <v>10</v>
      </c>
      <c r="C391" s="68" t="s">
        <v>274</v>
      </c>
      <c r="D391" s="68" t="s">
        <v>1429</v>
      </c>
      <c r="E391" s="68" t="s">
        <v>601</v>
      </c>
      <c r="F391" s="68" t="s">
        <v>1034</v>
      </c>
      <c r="G391" s="69">
        <v>11850</v>
      </c>
      <c r="H391" s="103">
        <v>44188</v>
      </c>
    </row>
    <row r="392" spans="1:8" x14ac:dyDescent="0.25">
      <c r="A392" s="68" t="s">
        <v>1432</v>
      </c>
      <c r="B392" s="68" t="s">
        <v>43</v>
      </c>
      <c r="C392" s="68" t="s">
        <v>590</v>
      </c>
      <c r="D392" s="68" t="s">
        <v>1433</v>
      </c>
      <c r="E392" s="68" t="s">
        <v>1434</v>
      </c>
      <c r="F392" s="68" t="s">
        <v>822</v>
      </c>
      <c r="G392" s="69">
        <v>1701.6</v>
      </c>
      <c r="H392" s="103">
        <v>44188</v>
      </c>
    </row>
    <row r="393" spans="1:8" x14ac:dyDescent="0.25">
      <c r="A393" s="68" t="s">
        <v>1435</v>
      </c>
      <c r="B393" s="68" t="s">
        <v>43</v>
      </c>
      <c r="C393" s="68" t="s">
        <v>590</v>
      </c>
      <c r="D393" s="68" t="s">
        <v>1433</v>
      </c>
      <c r="E393" s="68" t="s">
        <v>1436</v>
      </c>
      <c r="F393" s="68" t="s">
        <v>822</v>
      </c>
      <c r="G393" s="69">
        <v>1701.6</v>
      </c>
      <c r="H393" s="103">
        <v>44188</v>
      </c>
    </row>
    <row r="394" spans="1:8" x14ac:dyDescent="0.25">
      <c r="A394" s="68" t="s">
        <v>1437</v>
      </c>
      <c r="B394" s="68" t="s">
        <v>43</v>
      </c>
      <c r="C394" s="68" t="s">
        <v>590</v>
      </c>
      <c r="D394" s="68" t="s">
        <v>1433</v>
      </c>
      <c r="E394" s="68" t="s">
        <v>1438</v>
      </c>
      <c r="F394" s="68" t="s">
        <v>822</v>
      </c>
      <c r="G394" s="69">
        <v>1701.6</v>
      </c>
      <c r="H394" s="103">
        <v>44188</v>
      </c>
    </row>
    <row r="395" spans="1:8" x14ac:dyDescent="0.25">
      <c r="A395" s="68" t="s">
        <v>1439</v>
      </c>
      <c r="B395" s="68" t="s">
        <v>43</v>
      </c>
      <c r="C395" s="68" t="s">
        <v>590</v>
      </c>
      <c r="D395" s="68" t="s">
        <v>1433</v>
      </c>
      <c r="E395" s="68" t="s">
        <v>1440</v>
      </c>
      <c r="F395" s="68" t="s">
        <v>822</v>
      </c>
      <c r="G395" s="69">
        <v>1701.6</v>
      </c>
      <c r="H395" s="103">
        <v>44188</v>
      </c>
    </row>
    <row r="396" spans="1:8" x14ac:dyDescent="0.25">
      <c r="A396" s="101" t="s">
        <v>1441</v>
      </c>
      <c r="B396" s="68" t="s">
        <v>43</v>
      </c>
      <c r="C396" s="68" t="s">
        <v>590</v>
      </c>
      <c r="D396" s="68" t="s">
        <v>1433</v>
      </c>
      <c r="E396" s="68" t="s">
        <v>1442</v>
      </c>
      <c r="F396" s="68" t="s">
        <v>828</v>
      </c>
      <c r="G396" s="69">
        <v>70682.399999999994</v>
      </c>
      <c r="H396" s="71">
        <v>43920</v>
      </c>
    </row>
    <row r="397" spans="1:8" x14ac:dyDescent="0.25">
      <c r="A397" s="101" t="s">
        <v>1443</v>
      </c>
      <c r="B397" s="68" t="s">
        <v>43</v>
      </c>
      <c r="C397" s="68" t="s">
        <v>590</v>
      </c>
      <c r="D397" s="68" t="s">
        <v>1433</v>
      </c>
      <c r="E397" s="70" t="s">
        <v>1444</v>
      </c>
      <c r="F397" s="68" t="s">
        <v>811</v>
      </c>
      <c r="G397" s="69">
        <v>39000</v>
      </c>
      <c r="H397" s="71">
        <v>43920</v>
      </c>
    </row>
    <row r="398" spans="1:8" x14ac:dyDescent="0.25">
      <c r="A398" s="101" t="s">
        <v>1445</v>
      </c>
      <c r="B398" s="68" t="s">
        <v>43</v>
      </c>
      <c r="C398" s="68" t="s">
        <v>590</v>
      </c>
      <c r="D398" s="68" t="s">
        <v>1433</v>
      </c>
      <c r="E398" s="70" t="s">
        <v>1444</v>
      </c>
      <c r="F398" s="68" t="s">
        <v>811</v>
      </c>
      <c r="G398" s="69">
        <v>30000</v>
      </c>
      <c r="H398" s="71">
        <v>43920</v>
      </c>
    </row>
    <row r="399" spans="1:8" x14ac:dyDescent="0.25">
      <c r="A399" s="101" t="s">
        <v>1446</v>
      </c>
      <c r="B399" s="68" t="s">
        <v>43</v>
      </c>
      <c r="C399" s="68" t="s">
        <v>590</v>
      </c>
      <c r="D399" s="68" t="s">
        <v>1433</v>
      </c>
      <c r="E399" s="70" t="s">
        <v>1444</v>
      </c>
      <c r="F399" s="68" t="s">
        <v>828</v>
      </c>
      <c r="G399" s="69">
        <v>60000</v>
      </c>
      <c r="H399" s="71">
        <v>43920</v>
      </c>
    </row>
    <row r="400" spans="1:8" x14ac:dyDescent="0.25">
      <c r="A400" s="68" t="s">
        <v>1447</v>
      </c>
      <c r="B400" s="68" t="s">
        <v>43</v>
      </c>
      <c r="C400" s="68" t="s">
        <v>590</v>
      </c>
      <c r="D400" s="68" t="s">
        <v>1433</v>
      </c>
      <c r="E400" s="68" t="s">
        <v>1448</v>
      </c>
      <c r="F400" s="68" t="s">
        <v>824</v>
      </c>
      <c r="G400" s="69">
        <v>12000</v>
      </c>
      <c r="H400" s="103">
        <v>44188</v>
      </c>
    </row>
    <row r="401" spans="1:8" x14ac:dyDescent="0.25">
      <c r="A401" s="68" t="s">
        <v>1449</v>
      </c>
      <c r="B401" s="68" t="s">
        <v>10</v>
      </c>
      <c r="C401" s="68" t="s">
        <v>27</v>
      </c>
      <c r="D401" s="68" t="s">
        <v>1450</v>
      </c>
      <c r="E401" s="68" t="s">
        <v>1451</v>
      </c>
      <c r="F401" s="68" t="s">
        <v>915</v>
      </c>
      <c r="G401" s="69">
        <v>12720</v>
      </c>
      <c r="H401" s="103">
        <v>44188</v>
      </c>
    </row>
    <row r="402" spans="1:8" x14ac:dyDescent="0.25">
      <c r="A402" s="68" t="s">
        <v>1452</v>
      </c>
      <c r="B402" s="68" t="s">
        <v>10</v>
      </c>
      <c r="C402" s="68" t="s">
        <v>27</v>
      </c>
      <c r="D402" s="68" t="s">
        <v>1450</v>
      </c>
      <c r="E402" s="68" t="s">
        <v>1451</v>
      </c>
      <c r="F402" s="68" t="s">
        <v>824</v>
      </c>
      <c r="G402" s="69">
        <v>10569</v>
      </c>
      <c r="H402" s="103">
        <v>44188</v>
      </c>
    </row>
    <row r="403" spans="1:8" x14ac:dyDescent="0.25">
      <c r="A403" s="68" t="s">
        <v>1453</v>
      </c>
      <c r="B403" s="68" t="s">
        <v>10</v>
      </c>
      <c r="C403" s="68" t="s">
        <v>27</v>
      </c>
      <c r="D403" s="68" t="s">
        <v>1450</v>
      </c>
      <c r="E403" s="68" t="s">
        <v>1451</v>
      </c>
      <c r="F403" s="68" t="s">
        <v>815</v>
      </c>
      <c r="G403" s="69">
        <v>8100</v>
      </c>
      <c r="H403" s="103">
        <v>44188</v>
      </c>
    </row>
    <row r="404" spans="1:8" x14ac:dyDescent="0.25">
      <c r="A404" s="68" t="s">
        <v>1454</v>
      </c>
      <c r="B404" s="68" t="s">
        <v>10</v>
      </c>
      <c r="C404" s="68" t="s">
        <v>27</v>
      </c>
      <c r="D404" s="68" t="s">
        <v>1450</v>
      </c>
      <c r="E404" s="68" t="s">
        <v>1451</v>
      </c>
      <c r="F404" s="68" t="s">
        <v>898</v>
      </c>
      <c r="G404" s="69">
        <v>3600</v>
      </c>
      <c r="H404" s="103">
        <v>44188</v>
      </c>
    </row>
    <row r="405" spans="1:8" s="33" customFormat="1" ht="12.75" x14ac:dyDescent="0.2">
      <c r="A405" s="68" t="s">
        <v>1455</v>
      </c>
      <c r="B405" s="68" t="s">
        <v>10</v>
      </c>
      <c r="C405" s="68" t="s">
        <v>27</v>
      </c>
      <c r="D405" s="68" t="s">
        <v>1450</v>
      </c>
      <c r="E405" s="68" t="s">
        <v>1451</v>
      </c>
      <c r="F405" s="68" t="s">
        <v>806</v>
      </c>
      <c r="G405" s="69">
        <v>1500</v>
      </c>
      <c r="H405" s="103">
        <v>44188</v>
      </c>
    </row>
    <row r="406" spans="1:8" x14ac:dyDescent="0.25">
      <c r="A406" s="68" t="s">
        <v>1456</v>
      </c>
      <c r="B406" s="68" t="s">
        <v>10</v>
      </c>
      <c r="C406" s="68" t="s">
        <v>17</v>
      </c>
      <c r="D406" s="68" t="s">
        <v>1457</v>
      </c>
      <c r="E406" s="68" t="s">
        <v>1458</v>
      </c>
      <c r="F406" s="68" t="s">
        <v>806</v>
      </c>
      <c r="G406" s="69">
        <v>256889.4</v>
      </c>
      <c r="H406" s="103">
        <v>44188</v>
      </c>
    </row>
    <row r="407" spans="1:8" x14ac:dyDescent="0.25">
      <c r="A407" s="68" t="s">
        <v>1459</v>
      </c>
      <c r="B407" s="68" t="s">
        <v>10</v>
      </c>
      <c r="C407" s="68" t="s">
        <v>17</v>
      </c>
      <c r="D407" s="68" t="s">
        <v>1457</v>
      </c>
      <c r="E407" s="68" t="s">
        <v>1460</v>
      </c>
      <c r="F407" s="68" t="s">
        <v>824</v>
      </c>
      <c r="G407" s="69">
        <v>207000</v>
      </c>
      <c r="H407" s="103">
        <v>44188</v>
      </c>
    </row>
    <row r="408" spans="1:8" x14ac:dyDescent="0.25">
      <c r="A408" s="101" t="s">
        <v>1461</v>
      </c>
      <c r="B408" s="68" t="s">
        <v>10</v>
      </c>
      <c r="C408" s="68" t="s">
        <v>1462</v>
      </c>
      <c r="D408" s="68" t="s">
        <v>1463</v>
      </c>
      <c r="E408" s="68" t="s">
        <v>1464</v>
      </c>
      <c r="F408" s="68" t="s">
        <v>806</v>
      </c>
      <c r="G408" s="69">
        <v>13800</v>
      </c>
      <c r="H408" s="71">
        <v>43920</v>
      </c>
    </row>
    <row r="409" spans="1:8" x14ac:dyDescent="0.25">
      <c r="A409" s="101" t="s">
        <v>1461</v>
      </c>
      <c r="B409" s="68" t="s">
        <v>10</v>
      </c>
      <c r="C409" s="68" t="s">
        <v>1462</v>
      </c>
      <c r="D409" s="68" t="s">
        <v>1463</v>
      </c>
      <c r="E409" s="68" t="s">
        <v>1464</v>
      </c>
      <c r="F409" s="68" t="s">
        <v>806</v>
      </c>
      <c r="G409" s="101">
        <v>158.16999999999999</v>
      </c>
      <c r="H409" s="71">
        <v>44084</v>
      </c>
    </row>
    <row r="410" spans="1:8" x14ac:dyDescent="0.25">
      <c r="A410" s="68" t="s">
        <v>1465</v>
      </c>
      <c r="B410" s="68" t="s">
        <v>10</v>
      </c>
      <c r="C410" s="68" t="s">
        <v>1462</v>
      </c>
      <c r="D410" s="68" t="s">
        <v>1466</v>
      </c>
      <c r="E410" s="68" t="s">
        <v>1464</v>
      </c>
      <c r="F410" s="68" t="s">
        <v>898</v>
      </c>
      <c r="G410" s="69">
        <v>22950</v>
      </c>
      <c r="H410" s="103">
        <v>44188</v>
      </c>
    </row>
    <row r="411" spans="1:8" x14ac:dyDescent="0.25">
      <c r="A411" s="68" t="s">
        <v>1467</v>
      </c>
      <c r="B411" s="68" t="s">
        <v>10</v>
      </c>
      <c r="C411" s="68" t="s">
        <v>22</v>
      </c>
      <c r="D411" s="68" t="s">
        <v>1468</v>
      </c>
      <c r="E411" s="68" t="s">
        <v>1469</v>
      </c>
      <c r="F411" s="68" t="s">
        <v>824</v>
      </c>
      <c r="G411" s="69">
        <v>19560</v>
      </c>
      <c r="H411" s="103">
        <v>44188</v>
      </c>
    </row>
    <row r="412" spans="1:8" x14ac:dyDescent="0.25">
      <c r="A412" s="68" t="s">
        <v>1470</v>
      </c>
      <c r="B412" s="68" t="s">
        <v>70</v>
      </c>
      <c r="C412" s="68" t="s">
        <v>95</v>
      </c>
      <c r="D412" s="68" t="s">
        <v>1471</v>
      </c>
      <c r="E412" s="68" t="s">
        <v>1472</v>
      </c>
      <c r="F412" s="68" t="s">
        <v>824</v>
      </c>
      <c r="G412" s="69">
        <v>39186</v>
      </c>
      <c r="H412" s="103">
        <v>44188</v>
      </c>
    </row>
    <row r="413" spans="1:8" x14ac:dyDescent="0.25">
      <c r="A413" s="68" t="s">
        <v>1473</v>
      </c>
      <c r="B413" s="68" t="s">
        <v>70</v>
      </c>
      <c r="C413" s="68" t="s">
        <v>95</v>
      </c>
      <c r="D413" s="68" t="s">
        <v>1471</v>
      </c>
      <c r="E413" s="68" t="s">
        <v>1472</v>
      </c>
      <c r="F413" s="68" t="s">
        <v>824</v>
      </c>
      <c r="G413" s="69">
        <v>2912</v>
      </c>
      <c r="H413" s="103">
        <v>44188</v>
      </c>
    </row>
    <row r="414" spans="1:8" x14ac:dyDescent="0.25">
      <c r="A414" s="101" t="s">
        <v>1474</v>
      </c>
      <c r="B414" s="68" t="s">
        <v>32</v>
      </c>
      <c r="C414" s="68" t="s">
        <v>1475</v>
      </c>
      <c r="D414" s="68" t="s">
        <v>1476</v>
      </c>
      <c r="E414" s="68" t="s">
        <v>1477</v>
      </c>
      <c r="F414" s="68" t="s">
        <v>828</v>
      </c>
      <c r="G414" s="69">
        <v>1978</v>
      </c>
      <c r="H414" s="71">
        <v>43920</v>
      </c>
    </row>
    <row r="415" spans="1:8" x14ac:dyDescent="0.25">
      <c r="A415" s="68" t="s">
        <v>1478</v>
      </c>
      <c r="B415" s="68" t="s">
        <v>32</v>
      </c>
      <c r="C415" s="68" t="s">
        <v>1475</v>
      </c>
      <c r="D415" s="68" t="s">
        <v>1476</v>
      </c>
      <c r="E415" s="68" t="s">
        <v>1477</v>
      </c>
      <c r="F415" s="68" t="s">
        <v>824</v>
      </c>
      <c r="G415" s="69">
        <v>8759</v>
      </c>
      <c r="H415" s="103">
        <v>44188</v>
      </c>
    </row>
    <row r="416" spans="1:8" x14ac:dyDescent="0.25">
      <c r="A416" s="68" t="s">
        <v>1479</v>
      </c>
      <c r="B416" s="68" t="s">
        <v>32</v>
      </c>
      <c r="C416" s="68" t="s">
        <v>1475</v>
      </c>
      <c r="D416" s="68" t="s">
        <v>1476</v>
      </c>
      <c r="E416" s="68" t="s">
        <v>1477</v>
      </c>
      <c r="F416" s="68" t="s">
        <v>820</v>
      </c>
      <c r="G416" s="69">
        <v>3381</v>
      </c>
      <c r="H416" s="103">
        <v>44188</v>
      </c>
    </row>
    <row r="417" spans="1:8" x14ac:dyDescent="0.25">
      <c r="A417" s="68" t="s">
        <v>1480</v>
      </c>
      <c r="B417" s="68" t="s">
        <v>32</v>
      </c>
      <c r="C417" s="68" t="s">
        <v>1475</v>
      </c>
      <c r="D417" s="68" t="s">
        <v>1476</v>
      </c>
      <c r="E417" s="68" t="s">
        <v>1477</v>
      </c>
      <c r="F417" s="68" t="s">
        <v>824</v>
      </c>
      <c r="G417" s="69">
        <v>2920</v>
      </c>
      <c r="H417" s="103">
        <v>44188</v>
      </c>
    </row>
    <row r="418" spans="1:8" x14ac:dyDescent="0.25">
      <c r="A418" s="68" t="s">
        <v>1481</v>
      </c>
      <c r="B418" s="68" t="s">
        <v>70</v>
      </c>
      <c r="C418" s="68" t="s">
        <v>70</v>
      </c>
      <c r="D418" s="68" t="s">
        <v>1482</v>
      </c>
      <c r="E418" s="68" t="s">
        <v>1483</v>
      </c>
      <c r="F418" s="68" t="s">
        <v>837</v>
      </c>
      <c r="G418" s="69">
        <v>7830</v>
      </c>
      <c r="H418" s="103">
        <v>44188</v>
      </c>
    </row>
    <row r="419" spans="1:8" x14ac:dyDescent="0.25">
      <c r="A419" s="68" t="s">
        <v>1484</v>
      </c>
      <c r="B419" s="68" t="s">
        <v>70</v>
      </c>
      <c r="C419" s="68" t="s">
        <v>70</v>
      </c>
      <c r="D419" s="68" t="s">
        <v>1482</v>
      </c>
      <c r="E419" s="68" t="s">
        <v>1485</v>
      </c>
      <c r="F419" s="68" t="s">
        <v>828</v>
      </c>
      <c r="G419" s="69">
        <v>33000</v>
      </c>
      <c r="H419" s="103">
        <v>44188</v>
      </c>
    </row>
    <row r="420" spans="1:8" x14ac:dyDescent="0.25">
      <c r="A420" s="68" t="s">
        <v>1486</v>
      </c>
      <c r="B420" s="68" t="s">
        <v>70</v>
      </c>
      <c r="C420" s="68" t="s">
        <v>70</v>
      </c>
      <c r="D420" s="68" t="s">
        <v>1482</v>
      </c>
      <c r="E420" s="68" t="s">
        <v>1487</v>
      </c>
      <c r="F420" s="68" t="s">
        <v>828</v>
      </c>
      <c r="G420" s="69">
        <v>30000</v>
      </c>
      <c r="H420" s="103">
        <v>44188</v>
      </c>
    </row>
    <row r="421" spans="1:8" x14ac:dyDescent="0.25">
      <c r="A421" s="68" t="s">
        <v>1488</v>
      </c>
      <c r="B421" s="68" t="s">
        <v>70</v>
      </c>
      <c r="C421" s="68" t="s">
        <v>70</v>
      </c>
      <c r="D421" s="68" t="s">
        <v>1482</v>
      </c>
      <c r="E421" s="68" t="s">
        <v>1487</v>
      </c>
      <c r="F421" s="68" t="s">
        <v>1034</v>
      </c>
      <c r="G421" s="69">
        <v>630</v>
      </c>
      <c r="H421" s="103">
        <v>44188</v>
      </c>
    </row>
    <row r="422" spans="1:8" x14ac:dyDescent="0.25">
      <c r="A422" s="101" t="s">
        <v>1489</v>
      </c>
      <c r="B422" s="68" t="s">
        <v>10</v>
      </c>
      <c r="C422" s="68" t="s">
        <v>443</v>
      </c>
      <c r="D422" s="68" t="s">
        <v>1490</v>
      </c>
      <c r="E422" s="68" t="s">
        <v>1491</v>
      </c>
      <c r="F422" s="68" t="s">
        <v>925</v>
      </c>
      <c r="G422" s="101">
        <v>39.18</v>
      </c>
      <c r="H422" s="71">
        <v>43851</v>
      </c>
    </row>
    <row r="423" spans="1:8" x14ac:dyDescent="0.25">
      <c r="A423" s="101" t="s">
        <v>1492</v>
      </c>
      <c r="B423" s="68" t="s">
        <v>10</v>
      </c>
      <c r="C423" s="68" t="s">
        <v>443</v>
      </c>
      <c r="D423" s="68" t="s">
        <v>1490</v>
      </c>
      <c r="E423" s="68" t="s">
        <v>1491</v>
      </c>
      <c r="F423" s="68" t="s">
        <v>830</v>
      </c>
      <c r="G423" s="69">
        <v>2362</v>
      </c>
      <c r="H423" s="71">
        <v>43920</v>
      </c>
    </row>
    <row r="424" spans="1:8" x14ac:dyDescent="0.25">
      <c r="A424" s="68" t="s">
        <v>1493</v>
      </c>
      <c r="B424" s="68" t="s">
        <v>10</v>
      </c>
      <c r="C424" s="68" t="s">
        <v>1494</v>
      </c>
      <c r="D424" s="68" t="s">
        <v>1495</v>
      </c>
      <c r="E424" s="68" t="s">
        <v>1496</v>
      </c>
      <c r="F424" s="68" t="s">
        <v>811</v>
      </c>
      <c r="G424" s="69">
        <v>3780</v>
      </c>
      <c r="H424" s="103">
        <v>44188</v>
      </c>
    </row>
    <row r="425" spans="1:8" x14ac:dyDescent="0.25">
      <c r="A425" s="68" t="s">
        <v>1497</v>
      </c>
      <c r="B425" s="68" t="s">
        <v>10</v>
      </c>
      <c r="C425" s="68" t="s">
        <v>1494</v>
      </c>
      <c r="D425" s="68" t="s">
        <v>1495</v>
      </c>
      <c r="E425" s="68" t="s">
        <v>1496</v>
      </c>
      <c r="F425" s="68" t="s">
        <v>1034</v>
      </c>
      <c r="G425" s="69">
        <v>2040</v>
      </c>
      <c r="H425" s="103">
        <v>44188</v>
      </c>
    </row>
    <row r="426" spans="1:8" x14ac:dyDescent="0.25">
      <c r="A426" s="68" t="s">
        <v>1498</v>
      </c>
      <c r="B426" s="68" t="s">
        <v>10</v>
      </c>
      <c r="C426" s="68" t="s">
        <v>1494</v>
      </c>
      <c r="D426" s="68" t="s">
        <v>1495</v>
      </c>
      <c r="E426" s="68" t="s">
        <v>1499</v>
      </c>
      <c r="F426" s="68" t="s">
        <v>1001</v>
      </c>
      <c r="G426" s="69">
        <v>23724</v>
      </c>
      <c r="H426" s="103">
        <v>44188</v>
      </c>
    </row>
    <row r="427" spans="1:8" x14ac:dyDescent="0.25">
      <c r="A427" s="68" t="s">
        <v>1500</v>
      </c>
      <c r="B427" s="68" t="s">
        <v>10</v>
      </c>
      <c r="C427" s="68" t="s">
        <v>1494</v>
      </c>
      <c r="D427" s="68" t="s">
        <v>1495</v>
      </c>
      <c r="E427" s="68" t="s">
        <v>1499</v>
      </c>
      <c r="F427" s="68" t="s">
        <v>824</v>
      </c>
      <c r="G427" s="69">
        <v>3360</v>
      </c>
      <c r="H427" s="103">
        <v>44188</v>
      </c>
    </row>
    <row r="428" spans="1:8" x14ac:dyDescent="0.25">
      <c r="A428" s="68" t="s">
        <v>1501</v>
      </c>
      <c r="B428" s="68" t="s">
        <v>10</v>
      </c>
      <c r="C428" s="68" t="s">
        <v>1494</v>
      </c>
      <c r="D428" s="68" t="s">
        <v>1495</v>
      </c>
      <c r="E428" s="68" t="s">
        <v>1502</v>
      </c>
      <c r="F428" s="68" t="s">
        <v>1001</v>
      </c>
      <c r="G428" s="69">
        <v>44948</v>
      </c>
      <c r="H428" s="103">
        <v>44188</v>
      </c>
    </row>
    <row r="429" spans="1:8" x14ac:dyDescent="0.25">
      <c r="A429" s="68" t="s">
        <v>1503</v>
      </c>
      <c r="B429" s="68" t="s">
        <v>10</v>
      </c>
      <c r="C429" s="68" t="s">
        <v>1494</v>
      </c>
      <c r="D429" s="68" t="s">
        <v>1495</v>
      </c>
      <c r="E429" s="68" t="s">
        <v>1502</v>
      </c>
      <c r="F429" s="68" t="s">
        <v>824</v>
      </c>
      <c r="G429" s="69">
        <v>43296</v>
      </c>
      <c r="H429" s="103">
        <v>44188</v>
      </c>
    </row>
    <row r="430" spans="1:8" x14ac:dyDescent="0.25">
      <c r="A430" s="68" t="s">
        <v>1504</v>
      </c>
      <c r="B430" s="68" t="s">
        <v>10</v>
      </c>
      <c r="C430" s="68" t="s">
        <v>1494</v>
      </c>
      <c r="D430" s="68" t="s">
        <v>1495</v>
      </c>
      <c r="E430" s="68" t="s">
        <v>1505</v>
      </c>
      <c r="F430" s="68" t="s">
        <v>824</v>
      </c>
      <c r="G430" s="69">
        <v>19200</v>
      </c>
      <c r="H430" s="103">
        <v>44188</v>
      </c>
    </row>
    <row r="431" spans="1:8" x14ac:dyDescent="0.25">
      <c r="A431" s="68" t="s">
        <v>1506</v>
      </c>
      <c r="B431" s="68" t="s">
        <v>10</v>
      </c>
      <c r="C431" s="68" t="s">
        <v>1494</v>
      </c>
      <c r="D431" s="68" t="s">
        <v>1495</v>
      </c>
      <c r="E431" s="68" t="s">
        <v>1507</v>
      </c>
      <c r="F431" s="68" t="s">
        <v>837</v>
      </c>
      <c r="G431" s="69">
        <v>28368</v>
      </c>
      <c r="H431" s="103">
        <v>44188</v>
      </c>
    </row>
    <row r="432" spans="1:8" x14ac:dyDescent="0.25">
      <c r="A432" s="68" t="s">
        <v>1508</v>
      </c>
      <c r="B432" s="68" t="s">
        <v>10</v>
      </c>
      <c r="C432" s="68" t="s">
        <v>1494</v>
      </c>
      <c r="D432" s="68" t="s">
        <v>1495</v>
      </c>
      <c r="E432" s="68" t="s">
        <v>1509</v>
      </c>
      <c r="F432" s="68" t="s">
        <v>1034</v>
      </c>
      <c r="G432" s="69">
        <v>4410</v>
      </c>
      <c r="H432" s="103">
        <v>44188</v>
      </c>
    </row>
    <row r="433" spans="1:8" x14ac:dyDescent="0.25">
      <c r="A433" s="68" t="s">
        <v>1510</v>
      </c>
      <c r="B433" s="68" t="s">
        <v>10</v>
      </c>
      <c r="C433" s="68" t="s">
        <v>1494</v>
      </c>
      <c r="D433" s="68" t="s">
        <v>1495</v>
      </c>
      <c r="E433" s="68" t="s">
        <v>1509</v>
      </c>
      <c r="F433" s="68" t="s">
        <v>837</v>
      </c>
      <c r="G433" s="69">
        <v>20160</v>
      </c>
      <c r="H433" s="103">
        <v>44188</v>
      </c>
    </row>
    <row r="434" spans="1:8" x14ac:dyDescent="0.25">
      <c r="A434" s="68" t="s">
        <v>1511</v>
      </c>
      <c r="B434" s="68" t="s">
        <v>10</v>
      </c>
      <c r="C434" s="68" t="s">
        <v>1494</v>
      </c>
      <c r="D434" s="68" t="s">
        <v>1495</v>
      </c>
      <c r="E434" s="68" t="s">
        <v>1509</v>
      </c>
      <c r="F434" s="68" t="s">
        <v>830</v>
      </c>
      <c r="G434" s="69">
        <v>10380</v>
      </c>
      <c r="H434" s="103">
        <v>44188</v>
      </c>
    </row>
    <row r="435" spans="1:8" x14ac:dyDescent="0.25">
      <c r="A435" s="68" t="s">
        <v>1512</v>
      </c>
      <c r="B435" s="68" t="s">
        <v>10</v>
      </c>
      <c r="C435" s="68" t="s">
        <v>1494</v>
      </c>
      <c r="D435" s="68" t="s">
        <v>1495</v>
      </c>
      <c r="E435" s="68" t="s">
        <v>1513</v>
      </c>
      <c r="F435" s="68" t="s">
        <v>915</v>
      </c>
      <c r="G435" s="69">
        <v>108000</v>
      </c>
      <c r="H435" s="103">
        <v>44188</v>
      </c>
    </row>
    <row r="436" spans="1:8" x14ac:dyDescent="0.25">
      <c r="A436" s="68" t="s">
        <v>1514</v>
      </c>
      <c r="B436" s="68" t="s">
        <v>10</v>
      </c>
      <c r="C436" s="68" t="s">
        <v>1494</v>
      </c>
      <c r="D436" s="68" t="s">
        <v>1495</v>
      </c>
      <c r="E436" s="68" t="s">
        <v>1513</v>
      </c>
      <c r="F436" s="68" t="s">
        <v>824</v>
      </c>
      <c r="G436" s="69">
        <v>86388</v>
      </c>
      <c r="H436" s="103">
        <v>44188</v>
      </c>
    </row>
    <row r="437" spans="1:8" x14ac:dyDescent="0.25">
      <c r="A437" s="68" t="s">
        <v>1515</v>
      </c>
      <c r="B437" s="68" t="s">
        <v>10</v>
      </c>
      <c r="C437" s="68" t="s">
        <v>1494</v>
      </c>
      <c r="D437" s="68" t="s">
        <v>1495</v>
      </c>
      <c r="E437" s="68" t="s">
        <v>1513</v>
      </c>
      <c r="F437" s="68" t="s">
        <v>1399</v>
      </c>
      <c r="G437" s="69">
        <v>23729</v>
      </c>
      <c r="H437" s="103">
        <v>44188</v>
      </c>
    </row>
    <row r="438" spans="1:8" x14ac:dyDescent="0.25">
      <c r="A438" s="68" t="s">
        <v>1516</v>
      </c>
      <c r="B438" s="68" t="s">
        <v>10</v>
      </c>
      <c r="C438" s="68" t="s">
        <v>1494</v>
      </c>
      <c r="D438" s="68" t="s">
        <v>1495</v>
      </c>
      <c r="E438" s="68" t="s">
        <v>1513</v>
      </c>
      <c r="F438" s="68" t="s">
        <v>837</v>
      </c>
      <c r="G438" s="69">
        <v>17400</v>
      </c>
      <c r="H438" s="103">
        <v>44188</v>
      </c>
    </row>
    <row r="439" spans="1:8" x14ac:dyDescent="0.25">
      <c r="A439" s="101" t="s">
        <v>1517</v>
      </c>
      <c r="B439" s="68" t="s">
        <v>32</v>
      </c>
      <c r="C439" s="68" t="s">
        <v>38</v>
      </c>
      <c r="D439" s="68" t="s">
        <v>1518</v>
      </c>
      <c r="E439" s="68" t="s">
        <v>1519</v>
      </c>
      <c r="F439" s="68" t="s">
        <v>824</v>
      </c>
      <c r="G439" s="69">
        <v>71595</v>
      </c>
      <c r="H439" s="71">
        <v>43920</v>
      </c>
    </row>
    <row r="440" spans="1:8" x14ac:dyDescent="0.25">
      <c r="A440" s="116"/>
      <c r="B440" s="116"/>
      <c r="C440" s="116"/>
      <c r="D440" s="116"/>
      <c r="E440" s="179" t="s">
        <v>1520</v>
      </c>
      <c r="F440" s="180"/>
      <c r="G440" s="69">
        <v>550000</v>
      </c>
      <c r="H440" s="103"/>
    </row>
    <row r="441" spans="1:8" x14ac:dyDescent="0.25">
      <c r="A441" s="116"/>
      <c r="B441" s="116"/>
      <c r="C441" s="116"/>
      <c r="D441" s="116"/>
      <c r="E441" s="179" t="s">
        <v>1521</v>
      </c>
      <c r="F441" s="180"/>
      <c r="G441" s="69">
        <v>7666.67</v>
      </c>
      <c r="H441" s="103"/>
    </row>
    <row r="442" spans="1:8" x14ac:dyDescent="0.25">
      <c r="A442" s="116"/>
      <c r="B442" s="116"/>
      <c r="C442" s="116"/>
      <c r="D442" s="116"/>
      <c r="E442" s="179" t="s">
        <v>1522</v>
      </c>
      <c r="F442" s="180"/>
      <c r="G442" s="69">
        <v>7666.67</v>
      </c>
      <c r="H442" s="103"/>
    </row>
    <row r="443" spans="1:8" x14ac:dyDescent="0.25">
      <c r="A443" s="116"/>
      <c r="B443" s="116"/>
      <c r="C443" s="116"/>
      <c r="D443" s="116"/>
      <c r="E443" s="179" t="s">
        <v>1523</v>
      </c>
      <c r="F443" s="180"/>
      <c r="G443" s="102">
        <v>15333.33</v>
      </c>
      <c r="H443" s="103"/>
    </row>
    <row r="444" spans="1:8" x14ac:dyDescent="0.25">
      <c r="A444" s="116"/>
      <c r="B444" s="116"/>
      <c r="C444" s="116"/>
      <c r="D444" s="116"/>
      <c r="E444" s="179" t="s">
        <v>1524</v>
      </c>
      <c r="F444" s="180"/>
      <c r="G444" s="102">
        <v>15333.33</v>
      </c>
      <c r="H444" s="103"/>
    </row>
    <row r="445" spans="1:8" x14ac:dyDescent="0.25">
      <c r="A445" s="116"/>
      <c r="B445" s="116"/>
      <c r="C445" s="116"/>
      <c r="D445" s="116"/>
      <c r="E445" s="179" t="s">
        <v>1525</v>
      </c>
      <c r="F445" s="180"/>
      <c r="G445" s="102">
        <v>15333.33</v>
      </c>
      <c r="H445" s="103"/>
    </row>
    <row r="446" spans="1:8" x14ac:dyDescent="0.25">
      <c r="A446" s="116"/>
      <c r="B446" s="116"/>
      <c r="C446" s="116"/>
      <c r="D446" s="116"/>
      <c r="E446" s="179" t="s">
        <v>1526</v>
      </c>
      <c r="F446" s="180"/>
      <c r="G446" s="102">
        <v>15333.33</v>
      </c>
      <c r="H446" s="103"/>
    </row>
    <row r="447" spans="1:8" x14ac:dyDescent="0.25">
      <c r="A447" s="116"/>
      <c r="B447" s="116"/>
      <c r="C447" s="116"/>
      <c r="D447" s="116"/>
      <c r="E447" s="179" t="s">
        <v>1527</v>
      </c>
      <c r="F447" s="180"/>
      <c r="G447" s="69">
        <v>55902</v>
      </c>
      <c r="H447" s="103"/>
    </row>
    <row r="448" spans="1:8" x14ac:dyDescent="0.25">
      <c r="A448" s="116"/>
      <c r="B448" s="116"/>
      <c r="C448" s="116"/>
      <c r="D448" s="116"/>
      <c r="E448" s="182" t="s">
        <v>1527</v>
      </c>
      <c r="F448" s="183"/>
      <c r="G448" s="121">
        <v>545382.87</v>
      </c>
      <c r="H448" s="103"/>
    </row>
    <row r="449" spans="1:8" ht="15.75" x14ac:dyDescent="0.25">
      <c r="E449" s="181" t="s">
        <v>296</v>
      </c>
      <c r="F449" s="181"/>
      <c r="G449" s="89">
        <f>SUM(G4:G448)</f>
        <v>18500366.529999997</v>
      </c>
      <c r="H449" s="103"/>
    </row>
    <row r="450" spans="1:8" x14ac:dyDescent="0.25">
      <c r="H450" s="33"/>
    </row>
    <row r="451" spans="1:8" x14ac:dyDescent="0.25">
      <c r="B451" s="166" t="s">
        <v>297</v>
      </c>
      <c r="C451" s="167"/>
      <c r="D451" s="33"/>
      <c r="E451" s="33"/>
      <c r="F451" s="33"/>
      <c r="G451" s="122"/>
      <c r="H451" s="33"/>
    </row>
    <row r="452" spans="1:8" x14ac:dyDescent="0.25">
      <c r="A452" s="33"/>
      <c r="B452" s="68" t="s">
        <v>70</v>
      </c>
      <c r="C452" s="69">
        <f>SUM(G8:G10,G23:G25,G63,G77:G78,G85:G86,G87:G93,G99:G102,G108:G116,G165,G173:G178,G379:G384,G412:G413,G418:G421)</f>
        <v>1944168.4</v>
      </c>
      <c r="D452" s="94"/>
      <c r="F452" s="33"/>
      <c r="G452" s="122"/>
      <c r="H452" s="33"/>
    </row>
    <row r="453" spans="1:8" x14ac:dyDescent="0.25">
      <c r="A453" s="33"/>
      <c r="B453" s="68" t="s">
        <v>43</v>
      </c>
      <c r="C453" s="69">
        <f>SUM(G11:G18,G60:G62,G117:G132,G162:G164,G179:G186,G378,G386,G392:G400)</f>
        <v>1742168.0000000005</v>
      </c>
      <c r="D453" s="94"/>
      <c r="F453" s="33"/>
      <c r="G453" s="122"/>
      <c r="H453" s="33"/>
    </row>
    <row r="454" spans="1:8" x14ac:dyDescent="0.25">
      <c r="A454" s="33"/>
      <c r="B454" s="68" t="s">
        <v>10</v>
      </c>
      <c r="C454" s="69">
        <f>SUM(G4,G22,G26,G27:G52,G80:G84,G94:G98,G146:G157,G171:G172,G192:G194,G197:G377,G389:G391,G401:G411,G422:G438)</f>
        <v>4333664.6399999987</v>
      </c>
      <c r="D454" s="94"/>
      <c r="F454" s="33"/>
      <c r="G454" s="122"/>
      <c r="H454" s="33"/>
    </row>
    <row r="455" spans="1:8" x14ac:dyDescent="0.25">
      <c r="A455" s="33"/>
      <c r="B455" s="68" t="s">
        <v>63</v>
      </c>
      <c r="C455" s="69">
        <f>SUM(G196,G187:G190,G166:G170,G159:G161,G136:G143,G133:G135,G79,G53:G54,G19:G21,G5:G7)</f>
        <v>8674331.4199999981</v>
      </c>
      <c r="D455" s="94"/>
      <c r="F455" s="33"/>
      <c r="G455" s="122"/>
      <c r="H455" s="33"/>
    </row>
    <row r="456" spans="1:8" x14ac:dyDescent="0.25">
      <c r="A456" s="33"/>
      <c r="B456" s="68" t="s">
        <v>32</v>
      </c>
      <c r="C456" s="69">
        <f>SUM(G55:G56,G57:G58,G59,G64:G76,G103:G107,G158,G191,G195,G385,G387:G388,G414,G415,G416,G417,G439)</f>
        <v>544169.4</v>
      </c>
      <c r="D456" s="94"/>
      <c r="F456" s="33"/>
      <c r="G456" s="122"/>
      <c r="H456" s="33"/>
    </row>
    <row r="457" spans="1:8" ht="15.75" x14ac:dyDescent="0.25">
      <c r="A457" s="33"/>
      <c r="B457" s="96" t="s">
        <v>298</v>
      </c>
      <c r="C457" s="95">
        <f>SUM(C452:C456)</f>
        <v>17238501.859999996</v>
      </c>
      <c r="D457" s="94"/>
      <c r="E457" s="124"/>
      <c r="F457" s="33"/>
      <c r="G457" s="122"/>
      <c r="H457" s="33"/>
    </row>
    <row r="458" spans="1:8" x14ac:dyDescent="0.25">
      <c r="A458" s="33"/>
      <c r="B458" s="33"/>
      <c r="C458" s="33"/>
      <c r="D458" s="33"/>
      <c r="E458" s="119"/>
      <c r="F458" s="33"/>
      <c r="G458" s="122"/>
      <c r="H458" s="33"/>
    </row>
    <row r="459" spans="1:8" x14ac:dyDescent="0.25">
      <c r="A459" s="33"/>
      <c r="B459" s="68" t="s">
        <v>50</v>
      </c>
      <c r="C459" s="69">
        <f>SUM(G144:G145)</f>
        <v>33913.14</v>
      </c>
      <c r="D459" s="33"/>
      <c r="E459" s="125"/>
      <c r="F459" s="33"/>
      <c r="G459" s="122"/>
      <c r="H459" s="33"/>
    </row>
    <row r="460" spans="1:8" x14ac:dyDescent="0.25">
      <c r="A460" s="33"/>
      <c r="B460" s="68" t="s">
        <v>1528</v>
      </c>
      <c r="C460" s="69">
        <f>SUM(G440:G448)</f>
        <v>1227951.5299999998</v>
      </c>
      <c r="D460" s="33"/>
      <c r="E460" s="125"/>
      <c r="F460" s="33"/>
      <c r="G460" s="122"/>
      <c r="H460" s="33"/>
    </row>
    <row r="461" spans="1:8" x14ac:dyDescent="0.25">
      <c r="A461" s="33"/>
      <c r="B461" s="96" t="s">
        <v>299</v>
      </c>
      <c r="C461" s="95">
        <f>SUM(C457:C460)</f>
        <v>18500366.529999997</v>
      </c>
      <c r="D461" s="33"/>
      <c r="F461" s="33"/>
      <c r="G461" s="122"/>
      <c r="H461" s="33"/>
    </row>
  </sheetData>
  <autoFilter ref="A3:H448" xr:uid="{DC98493F-C123-4D04-8149-55B5939956CA}">
    <sortState xmlns:xlrd2="http://schemas.microsoft.com/office/spreadsheetml/2017/richdata2" ref="A4:H448">
      <sortCondition ref="A3"/>
    </sortState>
  </autoFilter>
  <sortState xmlns:xlrd2="http://schemas.microsoft.com/office/spreadsheetml/2017/richdata2" ref="A5:H439">
    <sortCondition ref="D5:D439"/>
    <sortCondition ref="E5:E439"/>
    <sortCondition ref="A5:A439"/>
  </sortState>
  <mergeCells count="13">
    <mergeCell ref="E443:F443"/>
    <mergeCell ref="E444:F444"/>
    <mergeCell ref="E449:F449"/>
    <mergeCell ref="B451:C451"/>
    <mergeCell ref="E445:F445"/>
    <mergeCell ref="E446:F446"/>
    <mergeCell ref="E447:F447"/>
    <mergeCell ref="E448:F448"/>
    <mergeCell ref="A1:H1"/>
    <mergeCell ref="A2:H2"/>
    <mergeCell ref="E440:F440"/>
    <mergeCell ref="E441:F441"/>
    <mergeCell ref="E442:F44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BE44-EDF8-4D49-B5D8-7AF0AA3CC363}">
  <dimension ref="A1:B13"/>
  <sheetViews>
    <sheetView workbookViewId="0">
      <selection activeCell="C28" sqref="C28"/>
    </sheetView>
  </sheetViews>
  <sheetFormatPr defaultRowHeight="15" x14ac:dyDescent="0.25"/>
  <cols>
    <col min="1" max="1" width="63.28515625" bestFit="1" customWidth="1"/>
    <col min="2" max="2" width="13.7109375" bestFit="1" customWidth="1"/>
  </cols>
  <sheetData>
    <row r="1" spans="1:2" x14ac:dyDescent="0.25">
      <c r="A1" s="145" t="s">
        <v>1529</v>
      </c>
      <c r="B1" s="145" t="s">
        <v>1530</v>
      </c>
    </row>
    <row r="2" spans="1:2" x14ac:dyDescent="0.25">
      <c r="A2" s="134" t="s">
        <v>1532</v>
      </c>
      <c r="B2" s="136">
        <f>'Klassieke betoelaging'!G74</f>
        <v>16113.19</v>
      </c>
    </row>
    <row r="3" spans="1:2" x14ac:dyDescent="0.25">
      <c r="A3" s="134" t="s">
        <v>1531</v>
      </c>
      <c r="B3" s="136">
        <f>'Agressie-subsidies'!G29</f>
        <v>1644014.6700000002</v>
      </c>
    </row>
    <row r="4" spans="1:2" x14ac:dyDescent="0.25">
      <c r="A4" s="146" t="s">
        <v>1532</v>
      </c>
      <c r="B4" s="147">
        <f>B2+B3</f>
        <v>1660127.86</v>
      </c>
    </row>
    <row r="5" spans="1:2" x14ac:dyDescent="0.25">
      <c r="A5" s="134" t="s">
        <v>1533</v>
      </c>
      <c r="B5" s="136">
        <f>'Infrastructuurforfait PMH'!G30</f>
        <v>1872154.6224000002</v>
      </c>
    </row>
    <row r="6" spans="1:2" x14ac:dyDescent="0.25">
      <c r="A6" s="134" t="s">
        <v>1534</v>
      </c>
      <c r="B6" s="136">
        <f>'Strategisch forfait ZH'!G6</f>
        <v>0</v>
      </c>
    </row>
    <row r="7" spans="1:2" x14ac:dyDescent="0.25">
      <c r="A7" s="134" t="s">
        <v>1535</v>
      </c>
      <c r="B7" s="136">
        <f>'Instandhoudingsforfait ZH'!I18</f>
        <v>120476018.78</v>
      </c>
    </row>
    <row r="8" spans="1:2" x14ac:dyDescent="0.25">
      <c r="A8" s="134" t="s">
        <v>1536</v>
      </c>
      <c r="B8" s="136">
        <f>'Toestelfinanciering ZH'!I18</f>
        <v>9675520.3499999996</v>
      </c>
    </row>
    <row r="9" spans="1:2" x14ac:dyDescent="0.25">
      <c r="A9" s="134" t="s">
        <v>1537</v>
      </c>
      <c r="B9" s="136">
        <f>Klimaatsubsidies!C457+Klimaatsubsidies!C459</f>
        <v>17272414.999999996</v>
      </c>
    </row>
    <row r="10" spans="1:2" x14ac:dyDescent="0.25">
      <c r="A10" s="134" t="s">
        <v>1538</v>
      </c>
      <c r="B10" s="136">
        <f>Klimaatsubsidies!C460</f>
        <v>1227951.5299999998</v>
      </c>
    </row>
    <row r="11" spans="1:2" x14ac:dyDescent="0.25">
      <c r="B11" s="149"/>
    </row>
    <row r="12" spans="1:2" x14ac:dyDescent="0.25">
      <c r="A12" s="148" t="s">
        <v>1539</v>
      </c>
    </row>
    <row r="13" spans="1:2" x14ac:dyDescent="0.25">
      <c r="A13" t="s">
        <v>1540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dff576a-dbbc-4494-a6a3-7f20f9e3b96e">
      <Terms xmlns="http://schemas.microsoft.com/office/infopath/2007/PartnerControls"/>
    </lcf76f155ced4ddcb4097134ff3c332f>
    <TaxCatchAll xmlns="9a9ec0f0-7796-43d0-ac1f-4c8c46ee0bd1" xsi:nil="true"/>
    <SharedWithUsers xmlns="6f1249d8-8563-47e1-b628-fdc44376b021">
      <UserInfo>
        <DisplayName>Boterbergh Niky</DisplayName>
        <AccountId>19</AccountId>
        <AccountType/>
      </UserInfo>
      <UserInfo>
        <DisplayName>Cousaert Christophe</DisplayName>
        <AccountId>20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51BB30E5739F4A93FBA975675BA33E" ma:contentTypeVersion="15" ma:contentTypeDescription="Een nieuw document maken." ma:contentTypeScope="" ma:versionID="12c46b2e2a935227034889a1b200e49e">
  <xsd:schema xmlns:xsd="http://www.w3.org/2001/XMLSchema" xmlns:xs="http://www.w3.org/2001/XMLSchema" xmlns:p="http://schemas.microsoft.com/office/2006/metadata/properties" xmlns:ns2="ddff576a-dbbc-4494-a6a3-7f20f9e3b96e" xmlns:ns3="6f1249d8-8563-47e1-b628-fdc44376b021" xmlns:ns4="9a9ec0f0-7796-43d0-ac1f-4c8c46ee0bd1" targetNamespace="http://schemas.microsoft.com/office/2006/metadata/properties" ma:root="true" ma:fieldsID="ea1bc6e21f561e78d56c4e9b2afd72f0" ns2:_="" ns3:_="" ns4:_="">
    <xsd:import namespace="ddff576a-dbbc-4494-a6a3-7f20f9e3b96e"/>
    <xsd:import namespace="6f1249d8-8563-47e1-b628-fdc44376b021"/>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576a-dbbc-4494-a6a3-7f20f9e3b9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1249d8-8563-47e1-b628-fdc44376b02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051b53b-46af-4651-bcbd-130dcd156f13}" ma:internalName="TaxCatchAll" ma:showField="CatchAllData" ma:web="d6b0519f-151c-4ff4-90e5-3a8f1ccb7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4CA86D-E8C6-4947-8BBE-33D5547C88AC}">
  <ds:schemaRefs>
    <ds:schemaRef ds:uri="http://schemas.microsoft.com/sharepoint/v3/contenttype/forms"/>
  </ds:schemaRefs>
</ds:datastoreItem>
</file>

<file path=customXml/itemProps2.xml><?xml version="1.0" encoding="utf-8"?>
<ds:datastoreItem xmlns:ds="http://schemas.openxmlformats.org/officeDocument/2006/customXml" ds:itemID="{494503C3-6C6E-4C85-9C00-FD1BF7F184B8}">
  <ds:schemaRefs>
    <ds:schemaRef ds:uri="9a9ec0f0-7796-43d0-ac1f-4c8c46ee0bd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f1249d8-8563-47e1-b628-fdc44376b021"/>
    <ds:schemaRef ds:uri="ddff576a-dbbc-4494-a6a3-7f20f9e3b96e"/>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A71B0A-F042-435B-87DF-DBFABEA56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576a-dbbc-4494-a6a3-7f20f9e3b96e"/>
    <ds:schemaRef ds:uri="6f1249d8-8563-47e1-b628-fdc44376b021"/>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Klassieke betoelaging</vt:lpstr>
      <vt:lpstr>Agressie-subsidies</vt:lpstr>
      <vt:lpstr>Infrastructuurforfait PMH</vt:lpstr>
      <vt:lpstr>Strategisch forfait ZH</vt:lpstr>
      <vt:lpstr>Instandhoudingsforfait ZH</vt:lpstr>
      <vt:lpstr>Toestelfinanciering ZH</vt:lpstr>
      <vt:lpstr>Klimaatsubsidies</vt:lpstr>
      <vt:lpstr>Totaal subsidies</vt:lpstr>
      <vt:lpstr>Blad16</vt:lpstr>
      <vt:lpstr>Blad17</vt:lpstr>
      <vt:lpstr>Blad1</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Unknown</dc:creator>
  <cp:keywords/>
  <dc:description/>
  <cp:lastModifiedBy>Cousaert, Christophe</cp:lastModifiedBy>
  <cp:revision/>
  <dcterms:created xsi:type="dcterms:W3CDTF">2011-12-02T08:11:51Z</dcterms:created>
  <dcterms:modified xsi:type="dcterms:W3CDTF">2024-01-09T13:54:52Z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0x010100D151BB30E5739F4A93FBA975675BA33E</vt:lpwstr>
  </property>
  <property fmtid="{D5CDD505-2E9C-101B-9397-08002B2CF9AE}" pid="3" name="AuthorIds_UIVersion_1536">
    <vt:lpwstr>35</vt:lpwstr>
  </property>
  <property fmtid="{D5CDD505-2E9C-101B-9397-08002B2CF9AE}" pid="4" name="AuthorIds_UIVersion_8192">
    <vt:lpwstr>35</vt:lpwstr>
  </property>
  <property fmtid="{D5CDD505-2E9C-101B-9397-08002B2CF9AE}" pid="5" name="MediaServiceImageTags">
    <vt:lpwstr/>
  </property>
</Properties>
</file>