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elke_wijnants_vlaanderen_be/Documents/Bureaublad/Zorgraden/Financieel/2024/"/>
    </mc:Choice>
  </mc:AlternateContent>
  <xr:revisionPtr revIDLastSave="2" documentId="8_{C5CF8934-3B19-45A3-9AC2-522BF16999D4}" xr6:coauthVersionLast="47" xr6:coauthVersionMax="47" xr10:uidLastSave="{9619B9D8-DB3B-49D6-A8A0-32431FCD3481}"/>
  <bookViews>
    <workbookView xWindow="-108" yWindow="-108" windowWidth="23256" windowHeight="12576" activeTab="1" xr2:uid="{E8D9FEFC-7269-4AEC-A818-DDD9022D2C7C}"/>
  </bookViews>
  <sheets>
    <sheet name="Instructies" sheetId="8" r:id="rId1"/>
    <sheet name="Samenvatting" sheetId="7" r:id="rId2"/>
    <sheet name="Verantwoording_Kosten" sheetId="4" r:id="rId3"/>
    <sheet name="Opbouw reserve" sheetId="6" r:id="rId4"/>
    <sheet name="Inkomsten" sheetId="5" r:id="rId5"/>
    <sheet name="Afschrijvingen" sheetId="10" r:id="rId6"/>
    <sheet name="Te verbergen" sheetId="2" state="hidden" r:id="rId7"/>
    <sheet name="Afrekening" sheetId="9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F17" i="7"/>
  <c r="F15" i="7"/>
  <c r="H137" i="4"/>
  <c r="H138" i="4"/>
  <c r="H139" i="4"/>
  <c r="H140" i="4"/>
  <c r="H141" i="4"/>
  <c r="H142" i="4"/>
  <c r="H143" i="4"/>
  <c r="H144" i="4"/>
  <c r="H145" i="4"/>
  <c r="H146" i="4"/>
  <c r="H147" i="4"/>
  <c r="H136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03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88" i="4"/>
  <c r="H10" i="4"/>
  <c r="H11" i="4"/>
  <c r="H12" i="4"/>
  <c r="H13" i="4"/>
  <c r="H14" i="4"/>
  <c r="H15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18" i="4"/>
  <c r="H17" i="4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9" i="10"/>
  <c r="J8" i="10"/>
  <c r="J7" i="10"/>
  <c r="P102" i="4" l="1"/>
  <c r="P16" i="4"/>
  <c r="P8" i="4"/>
  <c r="O102" i="4"/>
  <c r="O16" i="4"/>
  <c r="O8" i="4"/>
  <c r="N102" i="4"/>
  <c r="N16" i="4"/>
  <c r="N8" i="4"/>
  <c r="M102" i="4"/>
  <c r="M16" i="4"/>
  <c r="M8" i="4"/>
  <c r="L102" i="4"/>
  <c r="L16" i="4"/>
  <c r="L8" i="4"/>
  <c r="L148" i="4" s="1"/>
  <c r="F37" i="10"/>
  <c r="H37" i="10"/>
  <c r="I37" i="10"/>
  <c r="G37" i="10"/>
  <c r="I84" i="4" s="1"/>
  <c r="M148" i="4" l="1"/>
  <c r="P148" i="4"/>
  <c r="N148" i="4"/>
  <c r="O148" i="4"/>
  <c r="C4" i="10"/>
  <c r="C3" i="10"/>
  <c r="G28" i="7"/>
  <c r="G10" i="7"/>
  <c r="F19" i="7" l="1"/>
  <c r="F13" i="7"/>
  <c r="J9" i="4"/>
  <c r="D14" i="5" s="1"/>
  <c r="K3" i="9"/>
  <c r="A3" i="9"/>
  <c r="D5" i="5"/>
  <c r="C14" i="5"/>
  <c r="C13" i="5"/>
  <c r="C3" i="6"/>
  <c r="E2" i="4"/>
  <c r="B3" i="5"/>
  <c r="C4" i="6"/>
  <c r="E3" i="4"/>
  <c r="G37" i="7"/>
  <c r="G42" i="7" s="1"/>
  <c r="F21" i="7"/>
  <c r="K16" i="4"/>
  <c r="J102" i="4"/>
  <c r="K102" i="4"/>
  <c r="I102" i="4"/>
  <c r="G13" i="7" s="1"/>
  <c r="J16" i="4"/>
  <c r="I16" i="4"/>
  <c r="C8" i="6" l="1"/>
  <c r="C7" i="6"/>
  <c r="G15" i="7"/>
  <c r="G40" i="7"/>
  <c r="H40" i="7" s="1"/>
  <c r="J3" i="9"/>
  <c r="N3" i="9"/>
  <c r="O3" i="9"/>
  <c r="G31" i="7"/>
  <c r="L3" i="9" s="1"/>
  <c r="B2" i="5"/>
  <c r="I9" i="4"/>
  <c r="F3" i="9"/>
  <c r="H13" i="7"/>
  <c r="B3" i="9"/>
  <c r="G43" i="7"/>
  <c r="H16" i="4"/>
  <c r="G33" i="7"/>
  <c r="G23" i="7"/>
  <c r="G24" i="7" s="1"/>
  <c r="C3" i="9" s="1"/>
  <c r="H102" i="4"/>
  <c r="J8" i="4"/>
  <c r="K8" i="4"/>
  <c r="D13" i="5" l="1"/>
  <c r="H9" i="4"/>
  <c r="G44" i="7"/>
  <c r="H31" i="7"/>
  <c r="G34" i="7"/>
  <c r="M3" i="9" s="1"/>
  <c r="I8" i="4"/>
  <c r="J148" i="4"/>
  <c r="K148" i="4"/>
  <c r="D3" i="9" l="1"/>
  <c r="I148" i="4"/>
  <c r="E3" i="9"/>
  <c r="H8" i="4"/>
  <c r="H148" i="4" s="1"/>
  <c r="C13" i="6" l="1"/>
  <c r="H19" i="7" s="1"/>
  <c r="C10" i="6"/>
  <c r="D12" i="6" l="1"/>
  <c r="G19" i="7"/>
  <c r="G17" i="7" s="1"/>
  <c r="G3" i="9"/>
  <c r="D10" i="6"/>
  <c r="C15" i="6"/>
  <c r="H3" i="9" s="1"/>
  <c r="H15" i="7" l="1"/>
  <c r="G21" i="7"/>
  <c r="C16" i="6"/>
  <c r="H21" i="7" s="1"/>
  <c r="G25" i="7" l="1"/>
  <c r="I3" i="9" s="1"/>
  <c r="P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Erauw, Céline</author>
  </authors>
  <commentList>
    <comment ref="G15" authorId="0" shapeId="0" xr:uid="{F3F21CF0-8E06-44A4-B27E-995B4F64EE94}">
      <text>
        <r>
          <rPr>
            <b/>
            <sz val="9"/>
            <color indexed="81"/>
            <rFont val="Tahoma"/>
            <family val="2"/>
          </rPr>
          <t>Erauw, Céline:</t>
        </r>
        <r>
          <rPr>
            <sz val="9"/>
            <color indexed="81"/>
            <rFont val="Tahoma"/>
            <family val="2"/>
          </rPr>
          <t xml:space="preserve">
Hier bedrag zonder reservevorming en de extra inkomsten worden verrekend met de kosten
</t>
        </r>
      </text>
    </comment>
    <comment ref="H15" authorId="0" shapeId="0" xr:uid="{10101D70-223C-4823-803D-2FC269FEE111}">
      <text>
        <r>
          <rPr>
            <b/>
            <sz val="9"/>
            <color indexed="81"/>
            <rFont val="Tahoma"/>
            <family val="2"/>
          </rPr>
          <t>Erauw, Céline:</t>
        </r>
        <r>
          <rPr>
            <sz val="9"/>
            <color indexed="81"/>
            <rFont val="Tahoma"/>
            <family val="2"/>
          </rPr>
          <t xml:space="preserve">
Voor de opmerking wordt wel gekeken of de som van de kosten en de reserve hoger of gelijk zijn aan de subsidie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tc={B8FDA6B4-9C2C-4880-8998-3489F199B23E}</author>
    <author>tc={8C2A514B-2468-4E3D-B570-6223B7E804AD}</author>
  </authors>
  <commentList>
    <comment ref="D1" authorId="0" shapeId="0" xr:uid="{B8FDA6B4-9C2C-4880-8998-3489F199B23E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Nummers klopten niet: verkeerde volgorde - voor duidelijkheid verwijderd</t>
      </text>
    </comment>
    <comment ref="H17" authorId="1" shapeId="0" xr:uid="{8C2A514B-2468-4E3D-B570-6223B7E804A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Mogelijks ook niet correct - te dubbelchecken</t>
      </text>
    </comment>
  </commentList>
</comments>
</file>

<file path=xl/sharedStrings.xml><?xml version="1.0" encoding="utf-8"?>
<sst xmlns="http://schemas.openxmlformats.org/spreadsheetml/2006/main" count="324" uniqueCount="294">
  <si>
    <t>Instructies</t>
  </si>
  <si>
    <t xml:space="preserve">Stap 1: </t>
  </si>
  <si>
    <t>Selecteer in het tabblad "Samenvatting" de correcte eerstelijnszone en het boekingsjaar.</t>
  </si>
  <si>
    <t xml:space="preserve">Stap 2: </t>
  </si>
  <si>
    <t xml:space="preserve">Vul enkel de </t>
  </si>
  <si>
    <t>groene</t>
  </si>
  <si>
    <t>cellen in alle tabbladen in. (Opmerkingen zijn optioneel)</t>
  </si>
  <si>
    <t xml:space="preserve">De andere cellen mogen niet aangepast worden. </t>
  </si>
  <si>
    <t>Stap 3:</t>
  </si>
  <si>
    <t xml:space="preserve">Eventuele opmerkingen mogen hieronder gegeven worden of op </t>
  </si>
  <si>
    <t>het tabblad waar mogelijk.</t>
  </si>
  <si>
    <t>Algemene info:</t>
  </si>
  <si>
    <t>Het tabblad "Samenvatting" wordt ingevuld op basis van de andere tabbladen.</t>
  </si>
  <si>
    <t>Alle berekeningen worden ook manueel nagekeken. Eventuele opmerkingen zullen ook bekeken en verwerkt worden.</t>
  </si>
  <si>
    <t>Dit sjabloon zal op basis van feedback ook nog herwerkt worden de komende jaren</t>
  </si>
  <si>
    <t>Algemene opmerkingen</t>
  </si>
  <si>
    <t>Vul hier de algemene opmerkingen in over het sjabloon</t>
  </si>
  <si>
    <t>Keuze Eerstelijnszone</t>
  </si>
  <si>
    <t>Eerstelijnszone AMALO</t>
  </si>
  <si>
    <t>Werkingsjaar</t>
  </si>
  <si>
    <t>Overzichtstabel</t>
  </si>
  <si>
    <t>Opmerkingen</t>
  </si>
  <si>
    <t>Reguliere subsidies (incl. VIA6)</t>
  </si>
  <si>
    <t>Criteria</t>
  </si>
  <si>
    <t>Grensbedragen</t>
  </si>
  <si>
    <t>bedragen financieel verslag</t>
  </si>
  <si>
    <t>Personeelskosten</t>
  </si>
  <si>
    <t>Totale kosten</t>
  </si>
  <si>
    <t>Reserve boekingsjaar X</t>
  </si>
  <si>
    <t>Cumulatieve reserve X</t>
  </si>
  <si>
    <t>Ontvangen voorschotten</t>
  </si>
  <si>
    <t xml:space="preserve"> Saldo volgens besluit</t>
  </si>
  <si>
    <t>Saldo</t>
  </si>
  <si>
    <t>Subsidie versterking zorgraden</t>
  </si>
  <si>
    <t xml:space="preserve">Totale kosten </t>
  </si>
  <si>
    <t>Subsidie herfstvaccinatie</t>
  </si>
  <si>
    <t>Saldo volgens besluit</t>
  </si>
  <si>
    <t>Bijlage 1: Resultatenrekening per activiteitencentrum</t>
  </si>
  <si>
    <t>Naam VZW:</t>
  </si>
  <si>
    <t xml:space="preserve">Boekjaar: </t>
  </si>
  <si>
    <t>Totaal</t>
  </si>
  <si>
    <t>Jaarlijkse sub VO (incl. VIA 6)</t>
  </si>
  <si>
    <t>Versterking Zorgraden</t>
  </si>
  <si>
    <t>Financiële verantwoording</t>
  </si>
  <si>
    <t xml:space="preserve">Subsidies </t>
  </si>
  <si>
    <t>Bijlage 2: Reservevorming</t>
  </si>
  <si>
    <t>Overzicht</t>
  </si>
  <si>
    <t>Bedrag</t>
  </si>
  <si>
    <t>Jaarlijkse subsidie</t>
  </si>
  <si>
    <t>Cumulatieve reserve doorgegeven in jaar X-1</t>
  </si>
  <si>
    <t>Terugnemingen reserve in boekjaar X</t>
  </si>
  <si>
    <t>Aangelegde reserve in boekjaar X</t>
  </si>
  <si>
    <t xml:space="preserve">        (Controle max 20% van subsidiebedrag in boekjaar X)</t>
  </si>
  <si>
    <t>Totaal gecumuleerde reserve boekjaar X</t>
  </si>
  <si>
    <t xml:space="preserve">       (Controle max 50% van subsidiebedrag in boekjaar X)</t>
  </si>
  <si>
    <t>Bijlage 3: Detail van de 73-rekeningen</t>
  </si>
  <si>
    <t>Lidgeld, schenkingen, legaten en subsidies</t>
  </si>
  <si>
    <t>Lidgelden</t>
  </si>
  <si>
    <t>Schenkingen</t>
  </si>
  <si>
    <t>Legaten</t>
  </si>
  <si>
    <t>Kapitaal- en intrestsubsidies</t>
  </si>
  <si>
    <t>Werkingssubsidies Vlaamse Overheid</t>
  </si>
  <si>
    <t>Overige werkingssubsidies en werkingstoelagen</t>
  </si>
  <si>
    <t>Subsidieverlener</t>
  </si>
  <si>
    <t>Doel</t>
  </si>
  <si>
    <t>Activiteitencentrum</t>
  </si>
  <si>
    <t>Departement Zorg</t>
  </si>
  <si>
    <t>Opdrachten conform BVR</t>
  </si>
  <si>
    <t>Eerstelijnszone</t>
  </si>
  <si>
    <t>Subsidie volgens besluit</t>
  </si>
  <si>
    <t>Verantwoorde kosten</t>
  </si>
  <si>
    <t>Jaarlijkse reserve</t>
  </si>
  <si>
    <t>Cumulatieve reserve</t>
  </si>
  <si>
    <t>Saldo regulier</t>
  </si>
  <si>
    <t>PROJECT Subsidie volgens besluit</t>
  </si>
  <si>
    <t>PROJECT Verantwoorde kosten</t>
  </si>
  <si>
    <t>Saldo versterking</t>
  </si>
  <si>
    <t>Saldo over de subsidies heen</t>
  </si>
  <si>
    <t>Naam ZR</t>
  </si>
  <si>
    <t>KBO-nummer</t>
  </si>
  <si>
    <t>Bankrekeningnummer</t>
  </si>
  <si>
    <t>Jaarlijkse subsidie + VIA6</t>
  </si>
  <si>
    <t>Adhoc sub</t>
  </si>
  <si>
    <t>Laatst gekende cumulatieve reserve</t>
  </si>
  <si>
    <t>Maak uw keuze</t>
  </si>
  <si>
    <t>KBO:0739720911</t>
  </si>
  <si>
    <t>BE41736067710310</t>
  </si>
  <si>
    <t>Eerstelijnszone Antwerpen Centrum</t>
  </si>
  <si>
    <t>KBO:0737803081</t>
  </si>
  <si>
    <t>BE40735056141463</t>
  </si>
  <si>
    <t>Eerstelijnszone Antwerpen Oost</t>
  </si>
  <si>
    <t>KBO:0737816048</t>
  </si>
  <si>
    <t>BE58735056249779</t>
  </si>
  <si>
    <t>Eerstelijnszone Antwerpen Zuid</t>
  </si>
  <si>
    <t>KBO:0737786057</t>
  </si>
  <si>
    <t>BE87735056231894</t>
  </si>
  <si>
    <t>ELZ Baldemore</t>
  </si>
  <si>
    <t>KBO:0741863126</t>
  </si>
  <si>
    <t>BE07736066668366</t>
  </si>
  <si>
    <t>Eerstelijnszone Bonstato</t>
  </si>
  <si>
    <t>KBO:0739712892</t>
  </si>
  <si>
    <t>BE68973387078534</t>
  </si>
  <si>
    <t>Eerstelijnszone BraViO</t>
  </si>
  <si>
    <t>KBO:0739601343</t>
  </si>
  <si>
    <t>BE70739020120225</t>
  </si>
  <si>
    <t>Eerstelijnszone Brugge</t>
  </si>
  <si>
    <t>KBO:0739662315</t>
  </si>
  <si>
    <t>BE84735056800659</t>
  </si>
  <si>
    <t>Huis voor Gezondheid</t>
  </si>
  <si>
    <t>KBO:0821455683</t>
  </si>
  <si>
    <t>BE70734028442025</t>
  </si>
  <si>
    <t>Eerstelijnszone Demerland</t>
  </si>
  <si>
    <t>KBO:0739957768</t>
  </si>
  <si>
    <t>BE80736071063577</t>
  </si>
  <si>
    <t>Eerstelijnszone Dender</t>
  </si>
  <si>
    <t>KBO:0739827215</t>
  </si>
  <si>
    <t>BE87068937812494</t>
  </si>
  <si>
    <t>Eerstelijnszone Dender Zuid</t>
  </si>
  <si>
    <t>KBO:0746921972</t>
  </si>
  <si>
    <t>BE39068938348119</t>
  </si>
  <si>
    <t>Eerstelijnszone Druivenstreek</t>
  </si>
  <si>
    <t>KBO:0744379582</t>
  </si>
  <si>
    <t>BE42363201247354</t>
  </si>
  <si>
    <t>Eerstelijnszone Gent</t>
  </si>
  <si>
    <t>KBO:0739909268</t>
  </si>
  <si>
    <t>BE55890534228844</t>
  </si>
  <si>
    <t>Eerstelijnszone Haspengouw</t>
  </si>
  <si>
    <t>KBO:0748921657</t>
  </si>
  <si>
    <t>BE41736071008310</t>
  </si>
  <si>
    <t>Eerstelijnszone Herkenrode</t>
  </si>
  <si>
    <t>KBO:0748408250</t>
  </si>
  <si>
    <t>BE98736068698393</t>
  </si>
  <si>
    <t>Eerstelijnszone Houtland en Polder</t>
  </si>
  <si>
    <t>KBO:0739868785</t>
  </si>
  <si>
    <t>BE71973385918069</t>
  </si>
  <si>
    <t>Eerstelijnszone Kemp en Duin</t>
  </si>
  <si>
    <t>KBO:0746941471</t>
  </si>
  <si>
    <t>BE92736068235423</t>
  </si>
  <si>
    <t>Eerstelijnszone Kempenland</t>
  </si>
  <si>
    <t>KBO:0739802667</t>
  </si>
  <si>
    <t>BE47735055648480</t>
  </si>
  <si>
    <t>Eerstelijnszone Klein-Brabant Vaartland</t>
  </si>
  <si>
    <t>KBO:0740499879</t>
  </si>
  <si>
    <t>BE43736069513601</t>
  </si>
  <si>
    <t>Eerstelijnszone Leuven</t>
  </si>
  <si>
    <t>KBO:0745708086</t>
  </si>
  <si>
    <t>BE57736068479135</t>
  </si>
  <si>
    <t>Eerstelijnszone Leuven - Noord</t>
  </si>
  <si>
    <t>KBO:0739896895</t>
  </si>
  <si>
    <t>BE92736066809523</t>
  </si>
  <si>
    <t>Eerstelijnszone Leuven Zuid</t>
  </si>
  <si>
    <t>KBO:0741764146</t>
  </si>
  <si>
    <t>BE19973386077212</t>
  </si>
  <si>
    <t>Eerstelijnszone Maasland</t>
  </si>
  <si>
    <t>KBO:0746734110</t>
  </si>
  <si>
    <t>BE72736067924316</t>
  </si>
  <si>
    <t>Eerstelijnszone Mechelen-Katelijne</t>
  </si>
  <si>
    <t>KBO:0739765946</t>
  </si>
  <si>
    <t>BE15068937437430</t>
  </si>
  <si>
    <t>Eerstelijnszone Midden WVL</t>
  </si>
  <si>
    <t>KBO:0738986976</t>
  </si>
  <si>
    <t>BE40068937838463</t>
  </si>
  <si>
    <t>Eerstelijnszone Middenkempen</t>
  </si>
  <si>
    <t>KBO:0745376110</t>
  </si>
  <si>
    <t>BE61068937513717</t>
  </si>
  <si>
    <t>Eerstelijnszone MidWestLim</t>
  </si>
  <si>
    <t>KBO:0746902275</t>
  </si>
  <si>
    <t>BE48068937863927</t>
  </si>
  <si>
    <t>Eerstelijnszone Noord Antwerpen</t>
  </si>
  <si>
    <t>KBO:0737809417</t>
  </si>
  <si>
    <t>BE11735056081748</t>
  </si>
  <si>
    <t>Eerstelijnszone Noorderkempen</t>
  </si>
  <si>
    <t>KBO:0741673975</t>
  </si>
  <si>
    <t>BE94103065285314</t>
  </si>
  <si>
    <t>Eerstelijnszone Noord-Limburg</t>
  </si>
  <si>
    <t>KBO:0746924348</t>
  </si>
  <si>
    <t>BE77068937758742</t>
  </si>
  <si>
    <t>Eerstelijnszone Waasland Noord - Oost</t>
  </si>
  <si>
    <t>KBO:0745628607</t>
  </si>
  <si>
    <t>BE92735056554523</t>
  </si>
  <si>
    <t>Eerstelijnszone Oostende-Bredene</t>
  </si>
  <si>
    <t>KBO:0739630344</t>
  </si>
  <si>
    <t>BE71735055084769</t>
  </si>
  <si>
    <t>Eerstelijnszone Oostkust</t>
  </si>
  <si>
    <t>KBO:0739867597</t>
  </si>
  <si>
    <t>BE26735055779129</t>
  </si>
  <si>
    <t>Zorgraad Oost-Meetjesland</t>
  </si>
  <si>
    <t>KBO:0747549207</t>
  </si>
  <si>
    <t>BE93973388692067</t>
  </si>
  <si>
    <t>Eerstlijnszone Pajottenland</t>
  </si>
  <si>
    <t>KBO:0739884029</t>
  </si>
  <si>
    <t>BE51736067802862</t>
  </si>
  <si>
    <t>vzw Eerstelijnszone Pallieterland</t>
  </si>
  <si>
    <t>KBO:0739736351</t>
  </si>
  <si>
    <t>BE23751210427291</t>
  </si>
  <si>
    <t>Eerstelijnszone Panacea</t>
  </si>
  <si>
    <t>KBO:0739912535</t>
  </si>
  <si>
    <t>BE10001884341804</t>
  </si>
  <si>
    <t>Eerstelijnszone Regio Aalst</t>
  </si>
  <si>
    <t>KBO:0746722331</t>
  </si>
  <si>
    <t>BE51736068540062</t>
  </si>
  <si>
    <t>Eerstelijnszone regio Grimbergen</t>
  </si>
  <si>
    <t>KBO:0738889877</t>
  </si>
  <si>
    <t>BE04735055401031</t>
  </si>
  <si>
    <t>Eerstelijnszone Regio Kortrijk</t>
  </si>
  <si>
    <t>KBO:0739811179</t>
  </si>
  <si>
    <t>BE45068937918689</t>
  </si>
  <si>
    <t>Eerstelijnszone Regio Menen</t>
  </si>
  <si>
    <t>KBO:0739937576</t>
  </si>
  <si>
    <t>BE15068938009730</t>
  </si>
  <si>
    <t>Eerstelijnszone Regio Waregem</t>
  </si>
  <si>
    <t>KBO:0739615496</t>
  </si>
  <si>
    <t>BE18736067386065</t>
  </si>
  <si>
    <t>Eerstelijnszone Regio Izegem Tielt Samen</t>
  </si>
  <si>
    <t>KBO:0739659048</t>
  </si>
  <si>
    <t>BE36068937859681</t>
  </si>
  <si>
    <t>Eerstelijnszone RupeLaar</t>
  </si>
  <si>
    <t>KBO:0739595504</t>
  </si>
  <si>
    <t>BE14973387005883</t>
  </si>
  <si>
    <t>Zorgraad ELZ Schelde Leie</t>
  </si>
  <si>
    <t>KBO:0740905794</t>
  </si>
  <si>
    <t>BE69734049166578</t>
  </si>
  <si>
    <t>Eerstelijnszone Scheldekracht</t>
  </si>
  <si>
    <t>KBO:0738823066</t>
  </si>
  <si>
    <t>BE90891534287932</t>
  </si>
  <si>
    <t>Eerstelijnszone Vlaamse Ardennen</t>
  </si>
  <si>
    <t>KBO:0739756048</t>
  </si>
  <si>
    <t>BE39068937368419</t>
  </si>
  <si>
    <t>Eerstelijnszone Voorkempen</t>
  </si>
  <si>
    <t>KBO:0740502156</t>
  </si>
  <si>
    <t>BE82736076746868</t>
  </si>
  <si>
    <t>Eerstelijnszone WE40</t>
  </si>
  <si>
    <t>KBO:0738755661</t>
  </si>
  <si>
    <t>BE93735055860567</t>
  </si>
  <si>
    <t>Eerstelijnszone Westhoek</t>
  </si>
  <si>
    <t>KBO:0739579567</t>
  </si>
  <si>
    <t>BE98068937909393</t>
  </si>
  <si>
    <t>Eerstelijnszone Westkust&amp;Polder</t>
  </si>
  <si>
    <t>KBO:0739620941</t>
  </si>
  <si>
    <t>BE96736068272405</t>
  </si>
  <si>
    <t>Eerstelijnszone West-Limburg</t>
  </si>
  <si>
    <t>KBO:0739806528</t>
  </si>
  <si>
    <t>BE82068937431568</t>
  </si>
  <si>
    <t>Zorgraad West-Meetjesland</t>
  </si>
  <si>
    <t>KBO:0747576426</t>
  </si>
  <si>
    <t>BE55736070303644</t>
  </si>
  <si>
    <t>Eerstelijnszone Zennevallei</t>
  </si>
  <si>
    <t>KBO:0739821770</t>
  </si>
  <si>
    <t>BE13001885392939</t>
  </si>
  <si>
    <t>Eerstelijnszone Zuid-Oost Limburg</t>
  </si>
  <si>
    <t>KBO:0739974693</t>
  </si>
  <si>
    <t>BE77735057429442</t>
  </si>
  <si>
    <t>Eerstelijnszone Zuidoostrand Antwerpen</t>
  </si>
  <si>
    <t>KBO:0739583230</t>
  </si>
  <si>
    <t>BE23001885097491</t>
  </si>
  <si>
    <t>Eerstelijnszone Zuiderkempen VZW</t>
  </si>
  <si>
    <t>KBO:0739821671</t>
  </si>
  <si>
    <t>BE81068937766624</t>
  </si>
  <si>
    <t>Eerstelijnszone Zuidoost Hageland</t>
  </si>
  <si>
    <t>KBO:0739909961</t>
  </si>
  <si>
    <t>BE94736068389714</t>
  </si>
  <si>
    <t>Eerstelijnszone Waasland Zuid-West</t>
  </si>
  <si>
    <t>KBO:0744683846</t>
  </si>
  <si>
    <t>BE95735056208858</t>
  </si>
  <si>
    <t>IO nummer jaarlijkse sub</t>
  </si>
  <si>
    <t>IO nummer versterking 2023</t>
  </si>
  <si>
    <t>IO Nummer versterking 2024</t>
  </si>
  <si>
    <t>Recuperaties personeelskosten</t>
  </si>
  <si>
    <t>Recuperaties werkingskosten</t>
  </si>
  <si>
    <t>versterking 2024</t>
  </si>
  <si>
    <t>Omschrijving</t>
  </si>
  <si>
    <t>Bijlage 4: Afschrijvingen</t>
  </si>
  <si>
    <t>Aankoopdatum</t>
  </si>
  <si>
    <t>Reeds afgeschreven voor jaar X</t>
  </si>
  <si>
    <t>Afschrijving in jaar X</t>
  </si>
  <si>
    <t>Afschrijvingen X + …..</t>
  </si>
  <si>
    <t xml:space="preserve">Je kan hier ook een eigen afschrijvingstabel toevoegen </t>
  </si>
  <si>
    <t>Afschrijvingen (de som op basis van tabblad afschrijvingen)</t>
  </si>
  <si>
    <t>afschrijvingsperiode</t>
  </si>
  <si>
    <t>bedrag</t>
  </si>
  <si>
    <t>Afschrijving jaar X+1</t>
  </si>
  <si>
    <t>Controle</t>
  </si>
  <si>
    <t>IO regulier</t>
  </si>
  <si>
    <t>IO Versterking 1</t>
  </si>
  <si>
    <t>IO versterking 2</t>
  </si>
  <si>
    <t>Afschrijvingen (manueel - indien eigen tabel toegevoegd</t>
  </si>
  <si>
    <t>Extra inkomsten reg sub</t>
  </si>
  <si>
    <t>Inkomsten</t>
  </si>
  <si>
    <t>Werkingskosten (incl. afschrijvingen, financiële kosten enz..)</t>
  </si>
  <si>
    <t>Personeelskosten (conform afspraken departement Zorg)</t>
  </si>
  <si>
    <t>Resultaat</t>
  </si>
  <si>
    <t>Totale Kosten inclusief reserve</t>
  </si>
  <si>
    <t xml:space="preserve"> </t>
  </si>
  <si>
    <t>Andere (specifieer, conform tabblad "inkomsten")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</si>
</sst>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7">
    <xf numFmtId="0" fontId="0" fillId="0" borderId="0" xfId="0"/>
    <xf numFmtId="44" fontId="0" fillId="0" borderId="0" xfId="1" applyFont="1"/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49" fontId="0" fillId="0" borderId="14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/>
    </xf>
    <xf numFmtId="49" fontId="0" fillId="0" borderId="16" xfId="0" applyNumberFormat="1" applyBorder="1" applyAlignment="1">
      <alignment horizontal="left" vertical="top" wrapText="1"/>
    </xf>
    <xf numFmtId="49" fontId="0" fillId="0" borderId="17" xfId="0" applyNumberFormat="1" applyBorder="1" applyAlignment="1">
      <alignment horizontal="left" vertical="top" wrapText="1"/>
    </xf>
    <xf numFmtId="49" fontId="0" fillId="0" borderId="19" xfId="0" applyNumberFormat="1" applyBorder="1" applyAlignment="1">
      <alignment horizontal="left" vertical="top" wrapText="1"/>
    </xf>
    <xf numFmtId="44" fontId="0" fillId="0" borderId="9" xfId="1" applyFont="1" applyBorder="1" applyAlignment="1">
      <alignment horizontal="left" vertical="top"/>
    </xf>
    <xf numFmtId="0" fontId="2" fillId="0" borderId="22" xfId="0" applyFont="1" applyBorder="1"/>
    <xf numFmtId="44" fontId="0" fillId="0" borderId="10" xfId="1" applyFont="1" applyBorder="1" applyAlignment="1">
      <alignment horizontal="left" vertical="top"/>
    </xf>
    <xf numFmtId="44" fontId="0" fillId="0" borderId="11" xfId="1" applyFont="1" applyBorder="1" applyAlignment="1">
      <alignment horizontal="left" vertical="top"/>
    </xf>
    <xf numFmtId="0" fontId="3" fillId="0" borderId="0" xfId="0" applyFont="1"/>
    <xf numFmtId="0" fontId="6" fillId="4" borderId="34" xfId="0" applyFont="1" applyFill="1" applyBorder="1" applyAlignment="1">
      <alignment horizontal="center" vertical="top" wrapText="1"/>
    </xf>
    <xf numFmtId="4" fontId="6" fillId="4" borderId="2" xfId="0" applyNumberFormat="1" applyFont="1" applyFill="1" applyBorder="1" applyAlignment="1">
      <alignment vertical="top"/>
    </xf>
    <xf numFmtId="0" fontId="0" fillId="0" borderId="36" xfId="0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top" wrapText="1"/>
    </xf>
    <xf numFmtId="0" fontId="2" fillId="0" borderId="38" xfId="0" applyFont="1" applyBorder="1"/>
    <xf numFmtId="0" fontId="2" fillId="0" borderId="44" xfId="0" applyFont="1" applyBorder="1"/>
    <xf numFmtId="44" fontId="2" fillId="0" borderId="38" xfId="1" applyFont="1" applyBorder="1"/>
    <xf numFmtId="49" fontId="0" fillId="0" borderId="45" xfId="0" applyNumberFormat="1" applyBorder="1" applyAlignment="1">
      <alignment horizontal="left" vertical="top"/>
    </xf>
    <xf numFmtId="44" fontId="0" fillId="0" borderId="46" xfId="1" applyFont="1" applyBorder="1" applyAlignment="1">
      <alignment horizontal="center" vertical="top"/>
    </xf>
    <xf numFmtId="44" fontId="0" fillId="0" borderId="18" xfId="1" applyFont="1" applyBorder="1" applyAlignment="1">
      <alignment horizontal="center" vertical="top"/>
    </xf>
    <xf numFmtId="44" fontId="0" fillId="0" borderId="21" xfId="1" applyFont="1" applyBorder="1" applyAlignment="1">
      <alignment horizontal="center" vertical="top"/>
    </xf>
    <xf numFmtId="0" fontId="2" fillId="0" borderId="49" xfId="0" applyFont="1" applyBorder="1"/>
    <xf numFmtId="0" fontId="2" fillId="0" borderId="50" xfId="0" applyFont="1" applyBorder="1" applyAlignment="1">
      <alignment horizontal="left"/>
    </xf>
    <xf numFmtId="0" fontId="2" fillId="0" borderId="51" xfId="0" applyFont="1" applyBorder="1"/>
    <xf numFmtId="0" fontId="0" fillId="5" borderId="27" xfId="0" applyFill="1" applyBorder="1"/>
    <xf numFmtId="0" fontId="0" fillId="5" borderId="0" xfId="0" applyFill="1"/>
    <xf numFmtId="0" fontId="0" fillId="5" borderId="28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3" xfId="0" applyFill="1" applyBorder="1"/>
    <xf numFmtId="0" fontId="2" fillId="6" borderId="1" xfId="0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44" fontId="0" fillId="6" borderId="1" xfId="0" applyNumberFormat="1" applyFill="1" applyBorder="1"/>
    <xf numFmtId="0" fontId="2" fillId="7" borderId="32" xfId="0" applyFont="1" applyFill="1" applyBorder="1" applyAlignment="1">
      <alignment horizontal="left"/>
    </xf>
    <xf numFmtId="0" fontId="0" fillId="7" borderId="32" xfId="0" applyFill="1" applyBorder="1"/>
    <xf numFmtId="0" fontId="0" fillId="7" borderId="33" xfId="0" applyFill="1" applyBorder="1"/>
    <xf numFmtId="0" fontId="0" fillId="8" borderId="1" xfId="0" applyFill="1" applyBorder="1" applyProtection="1">
      <protection locked="0"/>
    </xf>
    <xf numFmtId="44" fontId="0" fillId="8" borderId="1" xfId="1" applyFont="1" applyFill="1" applyBorder="1" applyProtection="1">
      <protection locked="0"/>
    </xf>
    <xf numFmtId="44" fontId="0" fillId="8" borderId="3" xfId="1" applyFont="1" applyFill="1" applyBorder="1" applyProtection="1">
      <protection locked="0"/>
    </xf>
    <xf numFmtId="44" fontId="0" fillId="8" borderId="0" xfId="1" applyFont="1" applyFill="1" applyBorder="1" applyProtection="1">
      <protection locked="0"/>
    </xf>
    <xf numFmtId="44" fontId="0" fillId="8" borderId="30" xfId="1" applyFont="1" applyFill="1" applyBorder="1" applyProtection="1">
      <protection locked="0"/>
    </xf>
    <xf numFmtId="44" fontId="0" fillId="8" borderId="12" xfId="1" applyFont="1" applyFill="1" applyBorder="1" applyProtection="1">
      <protection locked="0"/>
    </xf>
    <xf numFmtId="44" fontId="0" fillId="8" borderId="13" xfId="1" applyFont="1" applyFill="1" applyBorder="1" applyProtection="1">
      <protection locked="0"/>
    </xf>
    <xf numFmtId="44" fontId="7" fillId="3" borderId="8" xfId="1" applyFont="1" applyFill="1" applyBorder="1" applyProtection="1"/>
    <xf numFmtId="44" fontId="0" fillId="3" borderId="8" xfId="1" applyFont="1" applyFill="1" applyBorder="1" applyProtection="1"/>
    <xf numFmtId="44" fontId="0" fillId="5" borderId="1" xfId="1" applyFont="1" applyFill="1" applyBorder="1" applyProtection="1"/>
    <xf numFmtId="44" fontId="0" fillId="0" borderId="1" xfId="1" applyFont="1" applyBorder="1" applyProtection="1"/>
    <xf numFmtId="44" fontId="0" fillId="5" borderId="8" xfId="1" applyFont="1" applyFill="1" applyBorder="1" applyProtection="1"/>
    <xf numFmtId="0" fontId="3" fillId="7" borderId="44" xfId="0" applyFont="1" applyFill="1" applyBorder="1"/>
    <xf numFmtId="0" fontId="3" fillId="7" borderId="29" xfId="0" applyFont="1" applyFill="1" applyBorder="1"/>
    <xf numFmtId="0" fontId="3" fillId="7" borderId="38" xfId="0" applyFont="1" applyFill="1" applyBorder="1"/>
    <xf numFmtId="0" fontId="5" fillId="7" borderId="0" xfId="0" applyFont="1" applyFill="1"/>
    <xf numFmtId="44" fontId="0" fillId="3" borderId="5" xfId="1" applyFont="1" applyFill="1" applyBorder="1" applyProtection="1"/>
    <xf numFmtId="0" fontId="4" fillId="7" borderId="27" xfId="0" applyFont="1" applyFill="1" applyBorder="1"/>
    <xf numFmtId="0" fontId="4" fillId="7" borderId="28" xfId="0" applyFont="1" applyFill="1" applyBorder="1"/>
    <xf numFmtId="0" fontId="4" fillId="7" borderId="31" xfId="0" applyFont="1" applyFill="1" applyBorder="1"/>
    <xf numFmtId="44" fontId="0" fillId="0" borderId="50" xfId="1" applyFont="1" applyBorder="1" applyProtection="1"/>
    <xf numFmtId="44" fontId="0" fillId="0" borderId="51" xfId="1" applyFont="1" applyBorder="1" applyProtection="1"/>
    <xf numFmtId="44" fontId="0" fillId="8" borderId="49" xfId="1" applyFont="1" applyFill="1" applyBorder="1" applyProtection="1">
      <protection locked="0"/>
    </xf>
    <xf numFmtId="44" fontId="0" fillId="0" borderId="49" xfId="0" applyNumberFormat="1" applyBorder="1"/>
    <xf numFmtId="0" fontId="2" fillId="7" borderId="0" xfId="0" applyFont="1" applyFill="1"/>
    <xf numFmtId="0" fontId="0" fillId="7" borderId="0" xfId="0" applyFill="1"/>
    <xf numFmtId="0" fontId="0" fillId="7" borderId="28" xfId="0" applyFill="1" applyBorder="1"/>
    <xf numFmtId="44" fontId="0" fillId="6" borderId="1" xfId="1" applyFont="1" applyFill="1" applyBorder="1"/>
    <xf numFmtId="9" fontId="0" fillId="6" borderId="1" xfId="0" applyNumberFormat="1" applyFill="1" applyBorder="1" applyAlignment="1">
      <alignment vertical="center"/>
    </xf>
    <xf numFmtId="44" fontId="0" fillId="6" borderId="1" xfId="0" applyNumberFormat="1" applyFill="1" applyBorder="1" applyAlignment="1">
      <alignment vertical="center"/>
    </xf>
    <xf numFmtId="164" fontId="0" fillId="6" borderId="1" xfId="0" applyNumberFormat="1" applyFill="1" applyBorder="1"/>
    <xf numFmtId="164" fontId="2" fillId="6" borderId="6" xfId="1" applyNumberFormat="1" applyFont="1" applyFill="1" applyBorder="1" applyAlignment="1"/>
    <xf numFmtId="0" fontId="2" fillId="6" borderId="4" xfId="0" applyFont="1" applyFill="1" applyBorder="1"/>
    <xf numFmtId="0" fontId="0" fillId="6" borderId="1" xfId="0" applyFill="1" applyBorder="1" applyAlignment="1">
      <alignment vertical="center" wrapText="1"/>
    </xf>
    <xf numFmtId="164" fontId="1" fillId="6" borderId="6" xfId="1" applyNumberFormat="1" applyFont="1" applyFill="1" applyBorder="1" applyAlignment="1"/>
    <xf numFmtId="164" fontId="0" fillId="6" borderId="2" xfId="0" applyNumberFormat="1" applyFill="1" applyBorder="1"/>
    <xf numFmtId="0" fontId="0" fillId="9" borderId="0" xfId="0" applyFill="1" applyProtection="1">
      <protection locked="0"/>
    </xf>
    <xf numFmtId="0" fontId="0" fillId="9" borderId="32" xfId="0" applyFill="1" applyBorder="1" applyProtection="1">
      <protection locked="0"/>
    </xf>
    <xf numFmtId="0" fontId="0" fillId="9" borderId="29" xfId="0" applyFill="1" applyBorder="1" applyProtection="1">
      <protection locked="0"/>
    </xf>
    <xf numFmtId="0" fontId="0" fillId="9" borderId="0" xfId="0" applyFill="1"/>
    <xf numFmtId="0" fontId="0" fillId="9" borderId="27" xfId="0" applyFill="1" applyBorder="1"/>
    <xf numFmtId="0" fontId="0" fillId="9" borderId="28" xfId="0" applyFill="1" applyBorder="1"/>
    <xf numFmtId="0" fontId="0" fillId="9" borderId="31" xfId="0" applyFill="1" applyBorder="1"/>
    <xf numFmtId="0" fontId="0" fillId="9" borderId="32" xfId="0" applyFill="1" applyBorder="1"/>
    <xf numFmtId="0" fontId="0" fillId="9" borderId="33" xfId="0" applyFill="1" applyBorder="1"/>
    <xf numFmtId="0" fontId="0" fillId="9" borderId="0" xfId="0" applyFill="1" applyAlignment="1">
      <alignment horizontal="center"/>
    </xf>
    <xf numFmtId="0" fontId="2" fillId="9" borderId="0" xfId="0" applyFont="1" applyFill="1"/>
    <xf numFmtId="164" fontId="2" fillId="9" borderId="0" xfId="1" applyNumberFormat="1" applyFont="1" applyFill="1" applyBorder="1" applyAlignment="1"/>
    <xf numFmtId="0" fontId="0" fillId="9" borderId="44" xfId="0" applyFill="1" applyBorder="1"/>
    <xf numFmtId="0" fontId="0" fillId="9" borderId="29" xfId="0" applyFill="1" applyBorder="1"/>
    <xf numFmtId="0" fontId="0" fillId="9" borderId="38" xfId="0" applyFill="1" applyBorder="1"/>
    <xf numFmtId="0" fontId="2" fillId="9" borderId="0" xfId="0" applyFont="1" applyFill="1" applyAlignment="1">
      <alignment horizontal="left"/>
    </xf>
    <xf numFmtId="44" fontId="0" fillId="9" borderId="0" xfId="0" applyNumberFormat="1" applyFill="1"/>
    <xf numFmtId="164" fontId="2" fillId="9" borderId="29" xfId="1" applyNumberFormat="1" applyFont="1" applyFill="1" applyBorder="1" applyAlignment="1"/>
    <xf numFmtId="0" fontId="2" fillId="6" borderId="2" xfId="0" applyFont="1" applyFill="1" applyBorder="1"/>
    <xf numFmtId="0" fontId="4" fillId="9" borderId="28" xfId="0" applyFont="1" applyFill="1" applyBorder="1"/>
    <xf numFmtId="0" fontId="2" fillId="9" borderId="28" xfId="0" applyFont="1" applyFill="1" applyBorder="1" applyAlignment="1">
      <alignment horizontal="left"/>
    </xf>
    <xf numFmtId="0" fontId="2" fillId="9" borderId="28" xfId="0" applyFont="1" applyFill="1" applyBorder="1"/>
    <xf numFmtId="0" fontId="2" fillId="9" borderId="28" xfId="0" applyFont="1" applyFill="1" applyBorder="1" applyAlignment="1">
      <alignment horizontal="center" vertical="top"/>
    </xf>
    <xf numFmtId="0" fontId="3" fillId="9" borderId="28" xfId="0" applyFont="1" applyFill="1" applyBorder="1"/>
    <xf numFmtId="0" fontId="0" fillId="6" borderId="7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/>
    <xf numFmtId="0" fontId="0" fillId="7" borderId="44" xfId="0" applyFill="1" applyBorder="1"/>
    <xf numFmtId="0" fontId="0" fillId="7" borderId="29" xfId="0" applyFill="1" applyBorder="1"/>
    <xf numFmtId="0" fontId="0" fillId="7" borderId="38" xfId="0" applyFill="1" applyBorder="1"/>
    <xf numFmtId="0" fontId="0" fillId="7" borderId="27" xfId="0" applyFill="1" applyBorder="1"/>
    <xf numFmtId="0" fontId="0" fillId="7" borderId="31" xfId="0" applyFill="1" applyBorder="1"/>
    <xf numFmtId="0" fontId="9" fillId="9" borderId="0" xfId="0" applyFont="1" applyFill="1"/>
    <xf numFmtId="0" fontId="0" fillId="9" borderId="28" xfId="0" applyFill="1" applyBorder="1" applyAlignment="1">
      <alignment wrapText="1"/>
    </xf>
    <xf numFmtId="0" fontId="0" fillId="9" borderId="0" xfId="0" applyFill="1" applyAlignment="1">
      <alignment horizontal="left" wrapText="1"/>
    </xf>
    <xf numFmtId="0" fontId="0" fillId="9" borderId="28" xfId="0" applyFill="1" applyBorder="1" applyAlignment="1">
      <alignment horizontal="left" wrapText="1"/>
    </xf>
    <xf numFmtId="0" fontId="0" fillId="2" borderId="1" xfId="0" applyFill="1" applyBorder="1"/>
    <xf numFmtId="164" fontId="2" fillId="2" borderId="7" xfId="1" applyNumberFormat="1" applyFont="1" applyFill="1" applyBorder="1" applyAlignment="1" applyProtection="1">
      <alignment wrapText="1"/>
      <protection locked="0"/>
    </xf>
    <xf numFmtId="164" fontId="2" fillId="2" borderId="13" xfId="1" applyNumberFormat="1" applyFont="1" applyFill="1" applyBorder="1" applyAlignment="1" applyProtection="1">
      <alignment wrapText="1"/>
      <protection locked="0"/>
    </xf>
    <xf numFmtId="164" fontId="2" fillId="2" borderId="8" xfId="1" applyNumberFormat="1" applyFont="1" applyFill="1" applyBorder="1" applyAlignment="1" applyProtection="1">
      <alignment wrapText="1"/>
      <protection locked="0"/>
    </xf>
    <xf numFmtId="164" fontId="2" fillId="9" borderId="0" xfId="1" applyNumberFormat="1" applyFont="1" applyFill="1" applyBorder="1" applyAlignment="1" applyProtection="1">
      <protection locked="0"/>
    </xf>
    <xf numFmtId="0" fontId="0" fillId="2" borderId="5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7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4" fontId="0" fillId="8" borderId="41" xfId="0" applyNumberFormat="1" applyFill="1" applyBorder="1" applyProtection="1">
      <protection locked="0"/>
    </xf>
    <xf numFmtId="0" fontId="5" fillId="0" borderId="0" xfId="0" applyFont="1"/>
    <xf numFmtId="0" fontId="5" fillId="7" borderId="32" xfId="0" applyFont="1" applyFill="1" applyBorder="1" applyAlignment="1">
      <alignment horizontal="center"/>
    </xf>
    <xf numFmtId="0" fontId="5" fillId="7" borderId="32" xfId="0" applyFont="1" applyFill="1" applyBorder="1"/>
    <xf numFmtId="0" fontId="0" fillId="0" borderId="0" xfId="0" applyAlignment="1">
      <alignment vertical="top"/>
    </xf>
    <xf numFmtId="0" fontId="0" fillId="5" borderId="5" xfId="0" applyFill="1" applyBorder="1" applyAlignment="1">
      <alignment horizontal="center" vertical="top"/>
    </xf>
    <xf numFmtId="0" fontId="0" fillId="6" borderId="27" xfId="0" applyFill="1" applyBorder="1"/>
    <xf numFmtId="44" fontId="0" fillId="5" borderId="34" xfId="1" applyFont="1" applyFill="1" applyBorder="1" applyProtection="1"/>
    <xf numFmtId="44" fontId="0" fillId="5" borderId="26" xfId="1" applyFont="1" applyFill="1" applyBorder="1" applyProtection="1"/>
    <xf numFmtId="0" fontId="6" fillId="6" borderId="38" xfId="0" applyFont="1" applyFill="1" applyBorder="1" applyAlignment="1">
      <alignment horizontal="center"/>
    </xf>
    <xf numFmtId="0" fontId="0" fillId="6" borderId="28" xfId="0" applyFill="1" applyBorder="1"/>
    <xf numFmtId="0" fontId="5" fillId="7" borderId="32" xfId="0" applyFont="1" applyFill="1" applyBorder="1" applyAlignment="1">
      <alignment horizontal="left"/>
    </xf>
    <xf numFmtId="0" fontId="4" fillId="7" borderId="33" xfId="0" applyFont="1" applyFill="1" applyBorder="1"/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9" borderId="28" xfId="0" applyFont="1" applyFill="1" applyBorder="1" applyAlignment="1">
      <alignment horizontal="center"/>
    </xf>
    <xf numFmtId="0" fontId="0" fillId="0" borderId="49" xfId="0" applyBorder="1"/>
    <xf numFmtId="0" fontId="2" fillId="8" borderId="10" xfId="0" applyFont="1" applyFill="1" applyBorder="1" applyAlignment="1" applyProtection="1">
      <alignment horizontal="left"/>
      <protection locked="0"/>
    </xf>
    <xf numFmtId="0" fontId="2" fillId="8" borderId="10" xfId="0" applyFont="1" applyFill="1" applyBorder="1" applyProtection="1">
      <protection locked="0"/>
    </xf>
    <xf numFmtId="44" fontId="2" fillId="8" borderId="49" xfId="1" applyFont="1" applyFill="1" applyBorder="1" applyProtection="1">
      <protection locked="0"/>
    </xf>
    <xf numFmtId="0" fontId="0" fillId="8" borderId="36" xfId="0" applyFill="1" applyBorder="1" applyAlignment="1" applyProtection="1">
      <alignment horizontal="center" vertical="top" wrapText="1"/>
      <protection locked="0"/>
    </xf>
    <xf numFmtId="4" fontId="0" fillId="8" borderId="3" xfId="0" applyNumberFormat="1" applyFill="1" applyBorder="1" applyAlignment="1" applyProtection="1">
      <alignment vertical="top"/>
      <protection locked="0"/>
    </xf>
    <xf numFmtId="0" fontId="0" fillId="8" borderId="39" xfId="0" applyFill="1" applyBorder="1" applyAlignment="1" applyProtection="1">
      <alignment vertical="top" wrapText="1"/>
      <protection locked="0"/>
    </xf>
    <xf numFmtId="4" fontId="0" fillId="8" borderId="39" xfId="0" applyNumberFormat="1" applyFill="1" applyBorder="1" applyAlignment="1" applyProtection="1">
      <alignment vertical="top" wrapText="1"/>
      <protection locked="0"/>
    </xf>
    <xf numFmtId="0" fontId="0" fillId="8" borderId="40" xfId="0" applyFill="1" applyBorder="1" applyProtection="1">
      <protection locked="0"/>
    </xf>
    <xf numFmtId="0" fontId="0" fillId="8" borderId="41" xfId="0" applyFill="1" applyBorder="1" applyProtection="1">
      <protection locked="0"/>
    </xf>
    <xf numFmtId="0" fontId="0" fillId="8" borderId="42" xfId="0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0" fillId="8" borderId="43" xfId="0" applyFill="1" applyBorder="1" applyProtection="1">
      <protection locked="0"/>
    </xf>
    <xf numFmtId="4" fontId="0" fillId="8" borderId="43" xfId="0" applyNumberFormat="1" applyFill="1" applyBorder="1" applyProtection="1">
      <protection locked="0"/>
    </xf>
    <xf numFmtId="0" fontId="0" fillId="6" borderId="36" xfId="0" applyFill="1" applyBorder="1" applyAlignment="1">
      <alignment horizontal="center" vertical="top" wrapText="1"/>
    </xf>
    <xf numFmtId="4" fontId="0" fillId="6" borderId="3" xfId="0" applyNumberFormat="1" applyFill="1" applyBorder="1" applyAlignment="1">
      <alignment vertical="top"/>
    </xf>
    <xf numFmtId="0" fontId="0" fillId="6" borderId="39" xfId="0" applyFill="1" applyBorder="1" applyAlignment="1">
      <alignment vertical="top" wrapText="1"/>
    </xf>
    <xf numFmtId="4" fontId="0" fillId="6" borderId="39" xfId="0" applyNumberFormat="1" applyFill="1" applyBorder="1" applyAlignment="1">
      <alignment vertical="top" wrapText="1"/>
    </xf>
    <xf numFmtId="0" fontId="0" fillId="0" borderId="1" xfId="0" applyBorder="1"/>
    <xf numFmtId="49" fontId="0" fillId="0" borderId="1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4" fontId="0" fillId="8" borderId="9" xfId="0" applyNumberFormat="1" applyFill="1" applyBorder="1" applyAlignment="1" applyProtection="1">
      <alignment vertical="top" wrapText="1"/>
      <protection locked="0"/>
    </xf>
    <xf numFmtId="4" fontId="0" fillId="8" borderId="23" xfId="0" applyNumberFormat="1" applyFill="1" applyBorder="1" applyAlignment="1" applyProtection="1">
      <alignment vertical="top" wrapText="1"/>
      <protection locked="0"/>
    </xf>
    <xf numFmtId="4" fontId="0" fillId="8" borderId="10" xfId="0" applyNumberFormat="1" applyFill="1" applyBorder="1" applyAlignment="1" applyProtection="1">
      <alignment vertical="top" wrapText="1"/>
      <protection locked="0"/>
    </xf>
    <xf numFmtId="4" fontId="0" fillId="8" borderId="48" xfId="0" applyNumberFormat="1" applyFill="1" applyBorder="1" applyAlignment="1" applyProtection="1">
      <alignment vertical="top" wrapText="1"/>
      <protection locked="0"/>
    </xf>
    <xf numFmtId="0" fontId="2" fillId="0" borderId="29" xfId="0" applyFont="1" applyBorder="1"/>
    <xf numFmtId="0" fontId="2" fillId="0" borderId="28" xfId="0" applyFont="1" applyBorder="1" applyAlignment="1">
      <alignment horizontal="center" vertical="top"/>
    </xf>
    <xf numFmtId="0" fontId="0" fillId="0" borderId="22" xfId="0" applyBorder="1"/>
    <xf numFmtId="0" fontId="13" fillId="10" borderId="61" xfId="0" applyFont="1" applyFill="1" applyBorder="1"/>
    <xf numFmtId="49" fontId="13" fillId="10" borderId="62" xfId="0" applyNumberFormat="1" applyFont="1" applyFill="1" applyBorder="1" applyAlignment="1">
      <alignment horizontal="left"/>
    </xf>
    <xf numFmtId="0" fontId="13" fillId="10" borderId="62" xfId="0" applyFont="1" applyFill="1" applyBorder="1"/>
    <xf numFmtId="0" fontId="13" fillId="10" borderId="0" xfId="0" applyFont="1" applyFill="1"/>
    <xf numFmtId="44" fontId="0" fillId="0" borderId="0" xfId="0" applyNumberFormat="1"/>
    <xf numFmtId="4" fontId="14" fillId="0" borderId="63" xfId="0" applyNumberFormat="1" applyFont="1" applyBorder="1" applyAlignment="1">
      <alignment horizontal="right" vertical="top"/>
    </xf>
    <xf numFmtId="44" fontId="0" fillId="0" borderId="22" xfId="1" applyFont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0" fontId="0" fillId="0" borderId="49" xfId="1" applyNumberFormat="1" applyFont="1" applyBorder="1" applyAlignment="1">
      <alignment horizontal="left" vertical="top"/>
    </xf>
    <xf numFmtId="0" fontId="2" fillId="0" borderId="22" xfId="0" applyFont="1" applyBorder="1" applyAlignment="1">
      <alignment horizontal="center" vertical="top"/>
    </xf>
    <xf numFmtId="0" fontId="0" fillId="0" borderId="50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64" xfId="1" applyNumberFormat="1" applyFont="1" applyBorder="1" applyAlignment="1">
      <alignment horizontal="left" vertical="top"/>
    </xf>
    <xf numFmtId="44" fontId="0" fillId="0" borderId="25" xfId="1" applyFont="1" applyBorder="1" applyAlignment="1">
      <alignment horizontal="left" vertical="top"/>
    </xf>
    <xf numFmtId="0" fontId="0" fillId="0" borderId="13" xfId="1" applyNumberFormat="1" applyFont="1" applyBorder="1" applyAlignment="1">
      <alignment horizontal="left" vertical="top"/>
    </xf>
    <xf numFmtId="0" fontId="0" fillId="0" borderId="20" xfId="1" applyNumberFormat="1" applyFont="1" applyBorder="1" applyAlignment="1">
      <alignment horizontal="left" vertical="top"/>
    </xf>
    <xf numFmtId="44" fontId="14" fillId="0" borderId="16" xfId="1" applyFont="1" applyBorder="1" applyAlignment="1">
      <alignment horizontal="right" vertical="top"/>
    </xf>
    <xf numFmtId="44" fontId="14" fillId="0" borderId="17" xfId="1" applyFont="1" applyBorder="1" applyAlignment="1">
      <alignment horizontal="right" vertical="top"/>
    </xf>
    <xf numFmtId="0" fontId="9" fillId="0" borderId="2" xfId="0" applyFont="1" applyBorder="1" applyAlignment="1">
      <alignment horizontal="center"/>
    </xf>
    <xf numFmtId="44" fontId="2" fillId="11" borderId="1" xfId="1" applyFont="1" applyFill="1" applyBorder="1" applyAlignment="1">
      <alignment vertical="top"/>
    </xf>
    <xf numFmtId="0" fontId="2" fillId="11" borderId="7" xfId="0" applyFont="1" applyFill="1" applyBorder="1" applyAlignment="1">
      <alignment vertical="top"/>
    </xf>
    <xf numFmtId="0" fontId="2" fillId="11" borderId="13" xfId="0" applyFont="1" applyFill="1" applyBorder="1" applyAlignment="1">
      <alignment vertical="top"/>
    </xf>
    <xf numFmtId="0" fontId="0" fillId="0" borderId="3" xfId="0" applyBorder="1"/>
    <xf numFmtId="0" fontId="2" fillId="8" borderId="3" xfId="0" applyFont="1" applyFill="1" applyBorder="1" applyAlignment="1" applyProtection="1">
      <alignment horizontal="left"/>
      <protection locked="0"/>
    </xf>
    <xf numFmtId="44" fontId="2" fillId="8" borderId="3" xfId="1" applyFont="1" applyFill="1" applyBorder="1" applyAlignment="1" applyProtection="1">
      <alignment horizontal="left"/>
      <protection locked="0"/>
    </xf>
    <xf numFmtId="0" fontId="2" fillId="8" borderId="1" xfId="0" applyFont="1" applyFill="1" applyBorder="1" applyProtection="1">
      <protection locked="0"/>
    </xf>
    <xf numFmtId="44" fontId="2" fillId="8" borderId="1" xfId="1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44" fontId="2" fillId="8" borderId="1" xfId="1" applyFont="1" applyFill="1" applyBorder="1" applyAlignment="1" applyProtection="1">
      <alignment vertical="top"/>
      <protection locked="0"/>
    </xf>
    <xf numFmtId="0" fontId="0" fillId="8" borderId="0" xfId="0" applyFill="1" applyProtection="1">
      <protection locked="0"/>
    </xf>
    <xf numFmtId="0" fontId="0" fillId="0" borderId="0" xfId="1" applyNumberFormat="1" applyFont="1"/>
    <xf numFmtId="0" fontId="6" fillId="9" borderId="52" xfId="0" applyFont="1" applyFill="1" applyBorder="1" applyAlignment="1" applyProtection="1">
      <alignment horizontal="left"/>
      <protection locked="0"/>
    </xf>
    <xf numFmtId="0" fontId="0" fillId="9" borderId="58" xfId="0" applyFill="1" applyBorder="1" applyProtection="1">
      <protection locked="0"/>
    </xf>
    <xf numFmtId="0" fontId="0" fillId="9" borderId="58" xfId="0" applyFill="1" applyBorder="1"/>
    <xf numFmtId="0" fontId="6" fillId="9" borderId="58" xfId="0" applyFont="1" applyFill="1" applyBorder="1"/>
    <xf numFmtId="0" fontId="6" fillId="9" borderId="58" xfId="0" applyFont="1" applyFill="1" applyBorder="1" applyAlignment="1">
      <alignment horizontal="left"/>
    </xf>
    <xf numFmtId="0" fontId="8" fillId="9" borderId="58" xfId="0" applyFont="1" applyFill="1" applyBorder="1"/>
    <xf numFmtId="44" fontId="2" fillId="8" borderId="1" xfId="1" applyFont="1" applyFill="1" applyBorder="1" applyAlignment="1" applyProtection="1">
      <alignment horizontal="center" wrapText="1"/>
      <protection locked="0"/>
    </xf>
    <xf numFmtId="0" fontId="10" fillId="6" borderId="44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0" fillId="8" borderId="52" xfId="0" applyFill="1" applyBorder="1" applyAlignment="1" applyProtection="1">
      <alignment horizontal="left" vertical="top" wrapText="1"/>
      <protection locked="0"/>
    </xf>
    <xf numFmtId="0" fontId="0" fillId="8" borderId="24" xfId="0" applyFill="1" applyBorder="1" applyAlignment="1" applyProtection="1">
      <alignment horizontal="left" vertical="top" wrapText="1"/>
      <protection locked="0"/>
    </xf>
    <xf numFmtId="0" fontId="0" fillId="8" borderId="53" xfId="0" applyFill="1" applyBorder="1" applyAlignment="1" applyProtection="1">
      <alignment horizontal="left" vertical="top" wrapText="1"/>
      <protection locked="0"/>
    </xf>
    <xf numFmtId="0" fontId="0" fillId="8" borderId="58" xfId="0" applyFill="1" applyBorder="1" applyAlignment="1" applyProtection="1">
      <alignment horizontal="left" vertical="top" wrapText="1"/>
      <protection locked="0"/>
    </xf>
    <xf numFmtId="0" fontId="0" fillId="8" borderId="0" xfId="0" applyFill="1" applyAlignment="1" applyProtection="1">
      <alignment horizontal="left" vertical="top" wrapText="1"/>
      <protection locked="0"/>
    </xf>
    <xf numFmtId="0" fontId="0" fillId="8" borderId="57" xfId="0" applyFill="1" applyBorder="1" applyAlignment="1" applyProtection="1">
      <alignment horizontal="left" vertical="top" wrapText="1"/>
      <protection locked="0"/>
    </xf>
    <xf numFmtId="0" fontId="0" fillId="8" borderId="54" xfId="0" applyFill="1" applyBorder="1" applyAlignment="1" applyProtection="1">
      <alignment horizontal="left" vertical="top" wrapText="1"/>
      <protection locked="0"/>
    </xf>
    <xf numFmtId="0" fontId="0" fillId="8" borderId="12" xfId="0" applyFill="1" applyBorder="1" applyAlignment="1" applyProtection="1">
      <alignment horizontal="left" vertical="top" wrapText="1"/>
      <protection locked="0"/>
    </xf>
    <xf numFmtId="0" fontId="0" fillId="8" borderId="55" xfId="0" applyFill="1" applyBorder="1" applyAlignment="1" applyProtection="1">
      <alignment horizontal="left" vertical="top" wrapText="1"/>
      <protection locked="0"/>
    </xf>
    <xf numFmtId="0" fontId="0" fillId="9" borderId="0" xfId="0" applyFill="1" applyAlignment="1">
      <alignment horizontal="left" wrapText="1"/>
    </xf>
    <xf numFmtId="0" fontId="0" fillId="9" borderId="0" xfId="0" applyFill="1" applyAlignment="1">
      <alignment wrapText="1"/>
    </xf>
    <xf numFmtId="0" fontId="0" fillId="9" borderId="0" xfId="0" applyFill="1" applyAlignment="1">
      <alignment horizontal="left" vertical="top" wrapText="1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4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9" borderId="0" xfId="0" applyFont="1" applyFill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/>
    </xf>
    <xf numFmtId="3" fontId="0" fillId="9" borderId="44" xfId="0" applyNumberFormat="1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3" fontId="0" fillId="9" borderId="65" xfId="0" applyNumberFormat="1" applyFill="1" applyBorder="1" applyAlignment="1">
      <alignment horizontal="center"/>
    </xf>
    <xf numFmtId="3" fontId="0" fillId="9" borderId="51" xfId="0" applyNumberFormat="1" applyFill="1" applyBorder="1" applyAlignment="1">
      <alignment horizontal="center"/>
    </xf>
    <xf numFmtId="3" fontId="0" fillId="9" borderId="12" xfId="0" applyNumberFormat="1" applyFill="1" applyBorder="1" applyAlignment="1">
      <alignment horizontal="center"/>
    </xf>
    <xf numFmtId="3" fontId="0" fillId="9" borderId="55" xfId="0" applyNumberFormat="1" applyFill="1" applyBorder="1" applyAlignment="1">
      <alignment horizontal="center"/>
    </xf>
    <xf numFmtId="0" fontId="0" fillId="8" borderId="7" xfId="0" applyFill="1" applyBorder="1" applyAlignment="1">
      <alignment wrapText="1"/>
    </xf>
    <xf numFmtId="0" fontId="0" fillId="8" borderId="13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7" fillId="8" borderId="1" xfId="0" applyFont="1" applyFill="1" applyBorder="1"/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 vertical="top"/>
    </xf>
    <xf numFmtId="0" fontId="0" fillId="8" borderId="56" xfId="0" applyFill="1" applyBorder="1" applyAlignment="1" applyProtection="1">
      <alignment horizontal="left"/>
      <protection locked="0"/>
    </xf>
    <xf numFmtId="0" fontId="8" fillId="5" borderId="34" xfId="0" applyFont="1" applyFill="1" applyBorder="1" applyAlignment="1">
      <alignment horizontal="left" vertical="top"/>
    </xf>
    <xf numFmtId="0" fontId="8" fillId="5" borderId="26" xfId="0" applyFont="1" applyFill="1" applyBorder="1" applyAlignment="1">
      <alignment horizontal="left" vertical="top"/>
    </xf>
    <xf numFmtId="0" fontId="8" fillId="5" borderId="59" xfId="0" applyFont="1" applyFill="1" applyBorder="1" applyAlignment="1">
      <alignment horizontal="left" vertical="top"/>
    </xf>
    <xf numFmtId="0" fontId="0" fillId="8" borderId="1" xfId="0" applyFill="1" applyBorder="1" applyAlignment="1">
      <alignment vertical="top"/>
    </xf>
    <xf numFmtId="0" fontId="0" fillId="8" borderId="56" xfId="0" applyFill="1" applyBorder="1"/>
    <xf numFmtId="0" fontId="8" fillId="5" borderId="1" xfId="0" applyFont="1" applyFill="1" applyBorder="1" applyAlignment="1">
      <alignment horizontal="left" vertical="top"/>
    </xf>
    <xf numFmtId="0" fontId="7" fillId="8" borderId="3" xfId="0" applyFont="1" applyFill="1" applyBorder="1"/>
    <xf numFmtId="0" fontId="0" fillId="8" borderId="7" xfId="0" applyFill="1" applyBorder="1" applyAlignment="1">
      <alignment vertical="top"/>
    </xf>
    <xf numFmtId="0" fontId="0" fillId="8" borderId="13" xfId="0" applyFill="1" applyBorder="1" applyAlignment="1">
      <alignment vertical="top"/>
    </xf>
    <xf numFmtId="0" fontId="0" fillId="8" borderId="8" xfId="0" applyFill="1" applyBorder="1" applyAlignment="1">
      <alignment vertical="top"/>
    </xf>
    <xf numFmtId="0" fontId="0" fillId="8" borderId="56" xfId="0" applyFill="1" applyBorder="1" applyAlignment="1">
      <alignment horizontal="left" vertical="top"/>
    </xf>
    <xf numFmtId="0" fontId="6" fillId="5" borderId="4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41" xfId="0" applyFont="1" applyFill="1" applyBorder="1" applyAlignment="1">
      <alignment horizontal="left"/>
    </xf>
    <xf numFmtId="0" fontId="4" fillId="7" borderId="27" xfId="0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7" borderId="32" xfId="0" applyFont="1" applyFill="1" applyBorder="1" applyAlignment="1">
      <alignment horizontal="left"/>
    </xf>
    <xf numFmtId="0" fontId="0" fillId="0" borderId="44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8" borderId="1" xfId="0" applyFont="1" applyFill="1" applyBorder="1" applyAlignment="1" applyProtection="1">
      <alignment horizontal="left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7" fillId="8" borderId="1" xfId="0" applyFont="1" applyFill="1" applyBorder="1" applyAlignment="1" applyProtection="1">
      <alignment horizontal="left" wrapText="1"/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0" fillId="8" borderId="3" xfId="0" applyFill="1" applyBorder="1" applyAlignment="1">
      <alignment horizontal="left" wrapText="1"/>
    </xf>
    <xf numFmtId="44" fontId="0" fillId="11" borderId="13" xfId="1" applyFont="1" applyFill="1" applyBorder="1" applyAlignment="1" applyProtection="1">
      <alignment horizontal="center"/>
    </xf>
    <xf numFmtId="44" fontId="0" fillId="11" borderId="8" xfId="1" applyFont="1" applyFill="1" applyBorder="1" applyAlignment="1" applyProtection="1">
      <alignment horizontal="center"/>
    </xf>
    <xf numFmtId="0" fontId="0" fillId="0" borderId="6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2" fillId="0" borderId="47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0" fontId="2" fillId="8" borderId="10" xfId="0" applyFont="1" applyFill="1" applyBorder="1" applyAlignment="1" applyProtection="1">
      <alignment horizontal="center" vertical="top"/>
      <protection locked="0"/>
    </xf>
    <xf numFmtId="0" fontId="2" fillId="8" borderId="1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4" fontId="6" fillId="4" borderId="35" xfId="0" applyNumberFormat="1" applyFont="1" applyFill="1" applyBorder="1" applyAlignment="1">
      <alignment vertical="top"/>
    </xf>
    <xf numFmtId="0" fontId="0" fillId="0" borderId="6" xfId="0" applyBorder="1" applyAlignment="1">
      <alignment vertical="top"/>
    </xf>
    <xf numFmtId="4" fontId="0" fillId="0" borderId="37" xfId="0" applyNumberFormat="1" applyBorder="1" applyAlignment="1">
      <alignment vertical="top"/>
    </xf>
    <xf numFmtId="0" fontId="0" fillId="0" borderId="29" xfId="0" applyBorder="1" applyAlignment="1">
      <alignment vertical="top"/>
    </xf>
    <xf numFmtId="4" fontId="0" fillId="0" borderId="7" xfId="0" applyNumberFormat="1" applyBorder="1" applyAlignment="1">
      <alignment vertical="top"/>
    </xf>
    <xf numFmtId="0" fontId="0" fillId="0" borderId="13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7" xfId="0" applyBorder="1" applyAlignment="1">
      <alignment vertical="top"/>
    </xf>
    <xf numFmtId="44" fontId="2" fillId="11" borderId="7" xfId="1" applyFont="1" applyFill="1" applyBorder="1" applyAlignment="1">
      <alignment horizontal="center" vertical="top"/>
    </xf>
    <xf numFmtId="44" fontId="2" fillId="11" borderId="8" xfId="1" applyFont="1" applyFill="1" applyBorder="1" applyAlignment="1">
      <alignment horizontal="center" vertical="top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jnants Elke" id="{49934DD7-5539-4A59-A903-30C40C6CB7C2}" userId="S::elke.wijnants@vlaanderen.be::15c965b4-98ee-43c7-acde-43838e66ded7" providerId="AD"/>
</personList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4-11-26T13:35:17.57" personId="{49934DD7-5539-4A59-A903-30C40C6CB7C2}" id="{B8FDA6B4-9C2C-4880-8998-3489F199B23E}">
    <text>Nummers klopten niet: verkeerde volgorde - voor duidelijkheid verwijderd</text>
  </threadedComment>
  <threadedComment ref="H17" dT="2024-12-02T12:54:38.60" personId="{49934DD7-5539-4A59-A903-30C40C6CB7C2}" id="{8C2A514B-2468-4E3D-B570-6223B7E804AD}">
    <text>Mogelijks ook niet correct - te dubbelchecken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0AC9-8FD3-46B2-B087-97352F354D85}">
  <dimension ref="B1:K39"/>
  <sheetViews>
    <sheetView workbookViewId="0">
      <selection activeCell="C27" sqref="C27:J38"/>
    </sheetView>
  </sheetViews>
  <sheetFormatPr defaultColWidth="9.109375" defaultRowHeight="14.4" x14ac:dyDescent="0.3"/>
  <cols>
    <col min="1" max="1" width="9.109375" style="107"/>
    <col min="2" max="2" width="5.6640625" style="107" customWidth="1"/>
    <col min="3" max="3" width="9.109375" style="107"/>
    <col min="4" max="4" width="12.109375" style="107" customWidth="1"/>
    <col min="5" max="5" width="7" style="107" customWidth="1"/>
    <col min="6" max="9" width="9.109375" style="107"/>
    <col min="10" max="10" width="11" style="107" customWidth="1"/>
    <col min="11" max="11" width="5.6640625" style="107" customWidth="1"/>
    <col min="12" max="16384" width="9.109375" style="107"/>
  </cols>
  <sheetData>
    <row r="1" spans="2:11" ht="15" thickBot="1" x14ac:dyDescent="0.35"/>
    <row r="2" spans="2:11" ht="15" thickBot="1" x14ac:dyDescent="0.35">
      <c r="B2" s="108"/>
      <c r="C2" s="109"/>
      <c r="D2" s="109"/>
      <c r="E2" s="109"/>
      <c r="F2" s="109"/>
      <c r="G2" s="109"/>
      <c r="H2" s="109"/>
      <c r="I2" s="109"/>
      <c r="J2" s="109"/>
      <c r="K2" s="110"/>
    </row>
    <row r="3" spans="2:11" x14ac:dyDescent="0.3">
      <c r="B3" s="111"/>
      <c r="C3" s="223" t="s">
        <v>0</v>
      </c>
      <c r="D3" s="224"/>
      <c r="E3" s="224"/>
      <c r="F3" s="224"/>
      <c r="G3" s="224"/>
      <c r="H3" s="224"/>
      <c r="I3" s="224"/>
      <c r="J3" s="225"/>
      <c r="K3" s="70"/>
    </row>
    <row r="4" spans="2:11" ht="15" thickBot="1" x14ac:dyDescent="0.35">
      <c r="B4" s="111"/>
      <c r="C4" s="226"/>
      <c r="D4" s="227"/>
      <c r="E4" s="227"/>
      <c r="F4" s="227"/>
      <c r="G4" s="227"/>
      <c r="H4" s="227"/>
      <c r="I4" s="227"/>
      <c r="J4" s="228"/>
      <c r="K4" s="70"/>
    </row>
    <row r="5" spans="2:11" ht="15" thickBot="1" x14ac:dyDescent="0.35">
      <c r="B5" s="112"/>
      <c r="C5" s="42"/>
      <c r="D5" s="42"/>
      <c r="E5" s="42"/>
      <c r="F5" s="42"/>
      <c r="G5" s="42"/>
      <c r="H5" s="42"/>
      <c r="I5" s="42"/>
      <c r="J5" s="42"/>
      <c r="K5" s="43"/>
    </row>
    <row r="6" spans="2:11" x14ac:dyDescent="0.3">
      <c r="B6" s="84"/>
      <c r="C6" s="83"/>
      <c r="D6" s="83"/>
      <c r="E6" s="83"/>
      <c r="F6" s="83"/>
      <c r="G6" s="83"/>
      <c r="H6" s="83"/>
      <c r="I6" s="83"/>
      <c r="J6" s="83"/>
      <c r="K6" s="85"/>
    </row>
    <row r="7" spans="2:11" ht="15" customHeight="1" x14ac:dyDescent="0.3">
      <c r="B7" s="84"/>
      <c r="C7" s="113" t="s">
        <v>1</v>
      </c>
      <c r="D7" s="238" t="s">
        <v>2</v>
      </c>
      <c r="E7" s="238"/>
      <c r="F7" s="238"/>
      <c r="G7" s="238"/>
      <c r="H7" s="238"/>
      <c r="I7" s="238"/>
      <c r="J7" s="238"/>
      <c r="K7" s="114"/>
    </row>
    <row r="8" spans="2:11" x14ac:dyDescent="0.3">
      <c r="B8" s="84"/>
      <c r="C8" s="83"/>
      <c r="D8" s="238"/>
      <c r="E8" s="238"/>
      <c r="F8" s="238"/>
      <c r="G8" s="238"/>
      <c r="H8" s="238"/>
      <c r="I8" s="238"/>
      <c r="J8" s="238"/>
      <c r="K8" s="114"/>
    </row>
    <row r="9" spans="2:11" x14ac:dyDescent="0.3">
      <c r="B9" s="84"/>
      <c r="C9" s="83"/>
      <c r="D9" s="115"/>
      <c r="E9" s="115"/>
      <c r="F9" s="115"/>
      <c r="G9" s="115"/>
      <c r="H9" s="115"/>
      <c r="I9" s="115"/>
      <c r="J9" s="115"/>
      <c r="K9" s="116"/>
    </row>
    <row r="10" spans="2:11" x14ac:dyDescent="0.3">
      <c r="B10" s="84"/>
      <c r="C10" s="113" t="s">
        <v>3</v>
      </c>
      <c r="D10" s="83" t="s">
        <v>4</v>
      </c>
      <c r="E10" s="117" t="s">
        <v>5</v>
      </c>
      <c r="F10" s="83" t="s">
        <v>6</v>
      </c>
      <c r="G10" s="83"/>
      <c r="H10" s="83"/>
      <c r="I10" s="83"/>
      <c r="J10" s="83"/>
      <c r="K10" s="85"/>
    </row>
    <row r="11" spans="2:11" x14ac:dyDescent="0.3">
      <c r="B11" s="84"/>
      <c r="C11" s="83"/>
      <c r="D11" s="83" t="s">
        <v>7</v>
      </c>
      <c r="E11" s="83"/>
      <c r="F11" s="83"/>
      <c r="G11" s="83"/>
      <c r="H11" s="83"/>
      <c r="I11" s="83"/>
      <c r="J11" s="83"/>
      <c r="K11" s="85"/>
    </row>
    <row r="12" spans="2:11" x14ac:dyDescent="0.3">
      <c r="B12" s="84"/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3">
      <c r="B13" s="84"/>
      <c r="C13" s="113" t="s">
        <v>8</v>
      </c>
      <c r="D13" s="83" t="s">
        <v>9</v>
      </c>
      <c r="E13" s="83"/>
      <c r="F13" s="83"/>
      <c r="G13" s="83"/>
      <c r="H13" s="83"/>
      <c r="I13" s="83"/>
      <c r="J13" s="83"/>
      <c r="K13" s="85"/>
    </row>
    <row r="14" spans="2:11" x14ac:dyDescent="0.3">
      <c r="B14" s="84"/>
      <c r="C14" s="83"/>
      <c r="D14" s="83" t="s">
        <v>10</v>
      </c>
      <c r="E14" s="83"/>
      <c r="F14" s="83"/>
      <c r="G14" s="83"/>
      <c r="H14" s="83"/>
      <c r="I14" s="83"/>
      <c r="J14" s="83"/>
      <c r="K14" s="85"/>
    </row>
    <row r="15" spans="2:11" x14ac:dyDescent="0.3">
      <c r="B15" s="84"/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3">
      <c r="B16" s="84"/>
      <c r="C16" s="113" t="s">
        <v>11</v>
      </c>
      <c r="D16" s="83"/>
      <c r="E16" s="83"/>
      <c r="F16" s="83"/>
      <c r="G16" s="83"/>
      <c r="H16" s="83"/>
      <c r="I16" s="83"/>
      <c r="J16" s="83"/>
      <c r="K16" s="85"/>
    </row>
    <row r="17" spans="2:11" x14ac:dyDescent="0.3">
      <c r="B17" s="84"/>
      <c r="C17" s="83"/>
      <c r="D17" s="238" t="s">
        <v>12</v>
      </c>
      <c r="E17" s="238"/>
      <c r="F17" s="238"/>
      <c r="G17" s="238"/>
      <c r="H17" s="238"/>
      <c r="I17" s="238"/>
      <c r="J17" s="238"/>
      <c r="K17" s="85"/>
    </row>
    <row r="18" spans="2:11" x14ac:dyDescent="0.3">
      <c r="B18" s="84"/>
      <c r="C18" s="83"/>
      <c r="D18" s="238"/>
      <c r="E18" s="238"/>
      <c r="F18" s="238"/>
      <c r="G18" s="238"/>
      <c r="H18" s="238"/>
      <c r="I18" s="238"/>
      <c r="J18" s="238"/>
      <c r="K18" s="85"/>
    </row>
    <row r="19" spans="2:11" ht="30" customHeight="1" x14ac:dyDescent="0.3">
      <c r="B19" s="84"/>
      <c r="C19" s="83"/>
      <c r="D19" s="239" t="s">
        <v>13</v>
      </c>
      <c r="E19" s="239"/>
      <c r="F19" s="239"/>
      <c r="G19" s="239"/>
      <c r="H19" s="239"/>
      <c r="I19" s="239"/>
      <c r="J19" s="239"/>
      <c r="K19" s="85"/>
    </row>
    <row r="20" spans="2:11" ht="36" customHeight="1" x14ac:dyDescent="0.3">
      <c r="B20" s="84"/>
      <c r="C20" s="83"/>
      <c r="D20" s="240" t="s">
        <v>14</v>
      </c>
      <c r="E20" s="240"/>
      <c r="F20" s="240"/>
      <c r="G20" s="240"/>
      <c r="H20" s="240"/>
      <c r="I20" s="240"/>
      <c r="J20" s="240"/>
      <c r="K20" s="85"/>
    </row>
    <row r="21" spans="2:11" ht="15" thickBot="1" x14ac:dyDescent="0.35">
      <c r="B21" s="84"/>
      <c r="C21" s="83"/>
      <c r="D21" s="83"/>
      <c r="E21" s="83"/>
      <c r="F21" s="83"/>
      <c r="G21" s="83"/>
      <c r="H21" s="83"/>
      <c r="I21" s="83"/>
      <c r="J21" s="83"/>
      <c r="K21" s="85"/>
    </row>
    <row r="22" spans="2:11" ht="15" thickBot="1" x14ac:dyDescent="0.35">
      <c r="B22" s="108"/>
      <c r="C22" s="109"/>
      <c r="D22" s="109"/>
      <c r="E22" s="109"/>
      <c r="F22" s="109"/>
      <c r="G22" s="109"/>
      <c r="H22" s="109"/>
      <c r="I22" s="109"/>
      <c r="J22" s="109"/>
      <c r="K22" s="110"/>
    </row>
    <row r="23" spans="2:11" ht="15" customHeight="1" x14ac:dyDescent="0.3">
      <c r="B23" s="111"/>
      <c r="C23" s="223" t="s">
        <v>15</v>
      </c>
      <c r="D23" s="224"/>
      <c r="E23" s="224"/>
      <c r="F23" s="224"/>
      <c r="G23" s="224"/>
      <c r="H23" s="224"/>
      <c r="I23" s="224"/>
      <c r="J23" s="225"/>
      <c r="K23" s="70"/>
    </row>
    <row r="24" spans="2:11" ht="15.75" customHeight="1" thickBot="1" x14ac:dyDescent="0.35">
      <c r="B24" s="111"/>
      <c r="C24" s="226"/>
      <c r="D24" s="227"/>
      <c r="E24" s="227"/>
      <c r="F24" s="227"/>
      <c r="G24" s="227"/>
      <c r="H24" s="227"/>
      <c r="I24" s="227"/>
      <c r="J24" s="228"/>
      <c r="K24" s="70"/>
    </row>
    <row r="25" spans="2:11" ht="15" thickBot="1" x14ac:dyDescent="0.35">
      <c r="B25" s="112"/>
      <c r="C25" s="42"/>
      <c r="D25" s="42"/>
      <c r="E25" s="42"/>
      <c r="F25" s="42"/>
      <c r="G25" s="42"/>
      <c r="H25" s="42"/>
      <c r="I25" s="42"/>
      <c r="J25" s="42"/>
      <c r="K25" s="43"/>
    </row>
    <row r="26" spans="2:11" x14ac:dyDescent="0.3">
      <c r="B26" s="84"/>
      <c r="C26" s="83"/>
      <c r="D26" s="83"/>
      <c r="E26" s="83"/>
      <c r="F26" s="83"/>
      <c r="G26" s="83"/>
      <c r="H26" s="83"/>
      <c r="I26" s="83"/>
      <c r="J26" s="83"/>
      <c r="K26" s="85"/>
    </row>
    <row r="27" spans="2:11" ht="15" customHeight="1" x14ac:dyDescent="0.3">
      <c r="B27" s="84"/>
      <c r="C27" s="229" t="s">
        <v>16</v>
      </c>
      <c r="D27" s="230"/>
      <c r="E27" s="230"/>
      <c r="F27" s="230"/>
      <c r="G27" s="230"/>
      <c r="H27" s="230"/>
      <c r="I27" s="230"/>
      <c r="J27" s="231"/>
      <c r="K27" s="85"/>
    </row>
    <row r="28" spans="2:11" x14ac:dyDescent="0.3">
      <c r="B28" s="84"/>
      <c r="C28" s="232"/>
      <c r="D28" s="233"/>
      <c r="E28" s="233"/>
      <c r="F28" s="233"/>
      <c r="G28" s="233"/>
      <c r="H28" s="233"/>
      <c r="I28" s="233"/>
      <c r="J28" s="234"/>
      <c r="K28" s="85"/>
    </row>
    <row r="29" spans="2:11" x14ac:dyDescent="0.3">
      <c r="B29" s="84"/>
      <c r="C29" s="232"/>
      <c r="D29" s="233"/>
      <c r="E29" s="233"/>
      <c r="F29" s="233"/>
      <c r="G29" s="233"/>
      <c r="H29" s="233"/>
      <c r="I29" s="233"/>
      <c r="J29" s="234"/>
      <c r="K29" s="85"/>
    </row>
    <row r="30" spans="2:11" x14ac:dyDescent="0.3">
      <c r="B30" s="84"/>
      <c r="C30" s="232"/>
      <c r="D30" s="233"/>
      <c r="E30" s="233"/>
      <c r="F30" s="233"/>
      <c r="G30" s="233"/>
      <c r="H30" s="233"/>
      <c r="I30" s="233"/>
      <c r="J30" s="234"/>
      <c r="K30" s="85"/>
    </row>
    <row r="31" spans="2:11" x14ac:dyDescent="0.3">
      <c r="B31" s="84"/>
      <c r="C31" s="232"/>
      <c r="D31" s="233"/>
      <c r="E31" s="233"/>
      <c r="F31" s="233"/>
      <c r="G31" s="233"/>
      <c r="H31" s="233"/>
      <c r="I31" s="233"/>
      <c r="J31" s="234"/>
      <c r="K31" s="85"/>
    </row>
    <row r="32" spans="2:11" x14ac:dyDescent="0.3">
      <c r="B32" s="84"/>
      <c r="C32" s="232"/>
      <c r="D32" s="233"/>
      <c r="E32" s="233"/>
      <c r="F32" s="233"/>
      <c r="G32" s="233"/>
      <c r="H32" s="233"/>
      <c r="I32" s="233"/>
      <c r="J32" s="234"/>
      <c r="K32" s="85"/>
    </row>
    <row r="33" spans="2:11" x14ac:dyDescent="0.3">
      <c r="B33" s="84"/>
      <c r="C33" s="232"/>
      <c r="D33" s="233"/>
      <c r="E33" s="233"/>
      <c r="F33" s="233"/>
      <c r="G33" s="233"/>
      <c r="H33" s="233"/>
      <c r="I33" s="233"/>
      <c r="J33" s="234"/>
      <c r="K33" s="85"/>
    </row>
    <row r="34" spans="2:11" x14ac:dyDescent="0.3">
      <c r="B34" s="84"/>
      <c r="C34" s="232"/>
      <c r="D34" s="233"/>
      <c r="E34" s="233"/>
      <c r="F34" s="233"/>
      <c r="G34" s="233"/>
      <c r="H34" s="233"/>
      <c r="I34" s="233"/>
      <c r="J34" s="234"/>
      <c r="K34" s="85"/>
    </row>
    <row r="35" spans="2:11" x14ac:dyDescent="0.3">
      <c r="B35" s="84"/>
      <c r="C35" s="232"/>
      <c r="D35" s="233"/>
      <c r="E35" s="233"/>
      <c r="F35" s="233"/>
      <c r="G35" s="233"/>
      <c r="H35" s="233"/>
      <c r="I35" s="233"/>
      <c r="J35" s="234"/>
      <c r="K35" s="85"/>
    </row>
    <row r="36" spans="2:11" x14ac:dyDescent="0.3">
      <c r="B36" s="84"/>
      <c r="C36" s="232"/>
      <c r="D36" s="233"/>
      <c r="E36" s="233"/>
      <c r="F36" s="233"/>
      <c r="G36" s="233"/>
      <c r="H36" s="233"/>
      <c r="I36" s="233"/>
      <c r="J36" s="234"/>
      <c r="K36" s="85"/>
    </row>
    <row r="37" spans="2:11" x14ac:dyDescent="0.3">
      <c r="B37" s="84"/>
      <c r="C37" s="232"/>
      <c r="D37" s="233"/>
      <c r="E37" s="233"/>
      <c r="F37" s="233"/>
      <c r="G37" s="233"/>
      <c r="H37" s="233"/>
      <c r="I37" s="233"/>
      <c r="J37" s="234"/>
      <c r="K37" s="85"/>
    </row>
    <row r="38" spans="2:11" x14ac:dyDescent="0.3">
      <c r="B38" s="84"/>
      <c r="C38" s="235"/>
      <c r="D38" s="236"/>
      <c r="E38" s="236"/>
      <c r="F38" s="236"/>
      <c r="G38" s="236"/>
      <c r="H38" s="236"/>
      <c r="I38" s="236"/>
      <c r="J38" s="237"/>
      <c r="K38" s="85"/>
    </row>
    <row r="39" spans="2:11" ht="15" thickBot="1" x14ac:dyDescent="0.35">
      <c r="B39" s="86"/>
      <c r="C39" s="87"/>
      <c r="D39" s="87"/>
      <c r="E39" s="87"/>
      <c r="F39" s="87"/>
      <c r="G39" s="87"/>
      <c r="H39" s="87"/>
      <c r="I39" s="87"/>
      <c r="J39" s="87"/>
      <c r="K39" s="88"/>
    </row>
  </sheetData>
  <sheetProtection algorithmName="SHA-512" hashValue="5pQSPIv6H/u87SXVyxai6aMLAWGB0XvLtnHNB+V6jPqhI4TkbQP3d3wrx8q44RYQH6kYY36JCBTWA0WfH5IpIg==" saltValue="6PFI3uH33iMLMKUHw9QV9w==" spinCount="100000" sheet="1" objects="1" scenarios="1" insertColumns="0" insertRows="0" selectLockedCells="1"/>
  <mergeCells count="7">
    <mergeCell ref="C3:J4"/>
    <mergeCell ref="C23:J24"/>
    <mergeCell ref="C27:J38"/>
    <mergeCell ref="D17:J18"/>
    <mergeCell ref="D19:J19"/>
    <mergeCell ref="D20:J20"/>
    <mergeCell ref="D7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782E-C639-4321-8042-AA418BB7C76E}">
  <dimension ref="A1:Q45"/>
  <sheetViews>
    <sheetView tabSelected="1" workbookViewId="0">
      <selection activeCell="K25" sqref="K25"/>
    </sheetView>
  </sheetViews>
  <sheetFormatPr defaultRowHeight="14.4" x14ac:dyDescent="0.3"/>
  <cols>
    <col min="3" max="3" width="12.44140625" customWidth="1"/>
    <col min="4" max="4" width="11.44140625" customWidth="1"/>
    <col min="6" max="6" width="16.109375" bestFit="1" customWidth="1"/>
    <col min="7" max="7" width="25.33203125" customWidth="1"/>
    <col min="8" max="8" width="34.88671875" customWidth="1"/>
  </cols>
  <sheetData>
    <row r="1" spans="1:17" ht="15" thickBot="1" x14ac:dyDescent="0.3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</row>
    <row r="2" spans="1:17" ht="15" thickBot="1" x14ac:dyDescent="0.35">
      <c r="A2" s="84"/>
      <c r="B2" s="83"/>
      <c r="C2" s="83"/>
      <c r="D2" s="83"/>
      <c r="E2" s="83"/>
      <c r="F2" s="83"/>
      <c r="G2" s="76" t="s">
        <v>17</v>
      </c>
      <c r="H2" s="256" t="s">
        <v>84</v>
      </c>
      <c r="I2" s="257"/>
      <c r="J2" s="257"/>
      <c r="K2" s="258"/>
      <c r="L2" s="83"/>
      <c r="M2" s="83"/>
      <c r="N2" s="83"/>
      <c r="O2" s="83"/>
      <c r="P2" s="83"/>
      <c r="Q2" s="85"/>
    </row>
    <row r="3" spans="1:17" ht="15" thickBot="1" x14ac:dyDescent="0.35">
      <c r="A3" s="84"/>
      <c r="B3" s="83"/>
      <c r="C3" s="83"/>
      <c r="D3" s="83"/>
      <c r="E3" s="83"/>
      <c r="F3" s="83"/>
      <c r="G3" s="83"/>
      <c r="H3" s="98" t="s">
        <v>19</v>
      </c>
      <c r="I3" s="134">
        <v>2024</v>
      </c>
      <c r="J3" s="83"/>
      <c r="K3" s="83"/>
      <c r="L3" s="83"/>
      <c r="M3" s="83"/>
      <c r="N3" s="83"/>
      <c r="O3" s="83"/>
      <c r="P3" s="83"/>
      <c r="Q3" s="85"/>
    </row>
    <row r="4" spans="1:17" ht="15" thickBot="1" x14ac:dyDescent="0.3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</row>
    <row r="5" spans="1:17" ht="15" thickBot="1" x14ac:dyDescent="0.35">
      <c r="A5" s="31"/>
      <c r="B5" s="32"/>
      <c r="C5" s="32"/>
      <c r="D5" s="32"/>
      <c r="E5" s="32"/>
      <c r="F5" s="32"/>
      <c r="G5" s="32"/>
      <c r="H5" s="32"/>
      <c r="I5" s="32"/>
      <c r="J5" s="31"/>
      <c r="K5" s="32"/>
      <c r="L5" s="32"/>
      <c r="M5" s="32"/>
      <c r="N5" s="32"/>
      <c r="O5" s="32"/>
      <c r="P5" s="32"/>
      <c r="Q5" s="33"/>
    </row>
    <row r="6" spans="1:17" ht="15" customHeight="1" x14ac:dyDescent="0.3">
      <c r="A6" s="31"/>
      <c r="B6" s="250" t="s">
        <v>20</v>
      </c>
      <c r="C6" s="251"/>
      <c r="D6" s="251"/>
      <c r="E6" s="251"/>
      <c r="F6" s="251"/>
      <c r="G6" s="251"/>
      <c r="H6" s="252"/>
      <c r="I6" s="32"/>
      <c r="J6" s="31"/>
      <c r="K6" s="250" t="s">
        <v>21</v>
      </c>
      <c r="L6" s="251"/>
      <c r="M6" s="251"/>
      <c r="N6" s="251"/>
      <c r="O6" s="251"/>
      <c r="P6" s="252"/>
      <c r="Q6" s="33"/>
    </row>
    <row r="7" spans="1:17" ht="15" customHeight="1" thickBot="1" x14ac:dyDescent="0.35">
      <c r="A7" s="31"/>
      <c r="B7" s="253"/>
      <c r="C7" s="254"/>
      <c r="D7" s="254"/>
      <c r="E7" s="254"/>
      <c r="F7" s="254"/>
      <c r="G7" s="254"/>
      <c r="H7" s="255"/>
      <c r="I7" s="32"/>
      <c r="J7" s="31"/>
      <c r="K7" s="253"/>
      <c r="L7" s="254"/>
      <c r="M7" s="254"/>
      <c r="N7" s="254"/>
      <c r="O7" s="254"/>
      <c r="P7" s="255"/>
      <c r="Q7" s="33"/>
    </row>
    <row r="8" spans="1:17" ht="15" thickBot="1" x14ac:dyDescent="0.35">
      <c r="A8" s="34"/>
      <c r="B8" s="35"/>
      <c r="C8" s="35"/>
      <c r="D8" s="35"/>
      <c r="E8" s="35"/>
      <c r="F8" s="35"/>
      <c r="G8" s="35"/>
      <c r="H8" s="35"/>
      <c r="I8" s="35"/>
      <c r="J8" s="34"/>
      <c r="K8" s="35"/>
      <c r="L8" s="35"/>
      <c r="M8" s="35"/>
      <c r="N8" s="35"/>
      <c r="O8" s="35"/>
      <c r="P8" s="35"/>
      <c r="Q8" s="36"/>
    </row>
    <row r="9" spans="1:17" ht="15" thickBot="1" x14ac:dyDescent="0.35">
      <c r="A9" s="84"/>
      <c r="B9" s="83"/>
      <c r="C9" s="83"/>
      <c r="D9" s="83"/>
      <c r="E9" s="83"/>
      <c r="F9" s="83"/>
      <c r="G9" s="83"/>
      <c r="H9" s="83"/>
      <c r="I9" s="83"/>
      <c r="J9" s="92"/>
      <c r="K9" s="97"/>
      <c r="L9" s="97"/>
      <c r="M9" s="97"/>
      <c r="N9" s="97"/>
      <c r="O9" s="97"/>
      <c r="P9" s="97"/>
      <c r="Q9" s="94"/>
    </row>
    <row r="10" spans="1:17" ht="15.75" customHeight="1" thickBot="1" x14ac:dyDescent="0.35">
      <c r="A10" s="84"/>
      <c r="B10" s="83"/>
      <c r="C10" s="90"/>
      <c r="D10" s="267" t="s">
        <v>22</v>
      </c>
      <c r="E10" s="268"/>
      <c r="F10" s="269"/>
      <c r="G10" s="75">
        <f>VLOOKUP(H2,'Te verbergen'!A1:J62,5,FALSE)</f>
        <v>0</v>
      </c>
      <c r="H10" s="91"/>
      <c r="I10" s="83"/>
      <c r="J10" s="84"/>
      <c r="K10" s="118"/>
      <c r="L10" s="119"/>
      <c r="M10" s="119"/>
      <c r="N10" s="119"/>
      <c r="O10" s="119"/>
      <c r="P10" s="120"/>
      <c r="Q10" s="85"/>
    </row>
    <row r="11" spans="1:17" ht="15.75" customHeight="1" x14ac:dyDescent="0.3">
      <c r="A11" s="84"/>
      <c r="B11" s="83"/>
      <c r="C11" s="90"/>
      <c r="D11" s="83"/>
      <c r="E11" s="83"/>
      <c r="F11" s="83"/>
      <c r="G11" s="83"/>
      <c r="H11" s="91"/>
      <c r="I11" s="83"/>
      <c r="J11" s="84"/>
      <c r="K11" s="121"/>
      <c r="L11" s="121"/>
      <c r="M11" s="121"/>
      <c r="N11" s="121"/>
      <c r="O11" s="121"/>
      <c r="P11" s="121"/>
      <c r="Q11" s="85"/>
    </row>
    <row r="12" spans="1:17" x14ac:dyDescent="0.3">
      <c r="A12" s="84"/>
      <c r="B12" s="275"/>
      <c r="C12" s="275"/>
      <c r="D12" s="275"/>
      <c r="E12" s="37" t="s">
        <v>23</v>
      </c>
      <c r="F12" s="37" t="s">
        <v>24</v>
      </c>
      <c r="G12" s="37" t="s">
        <v>25</v>
      </c>
      <c r="H12" s="37" t="s">
        <v>21</v>
      </c>
      <c r="I12" s="83"/>
      <c r="J12" s="84"/>
      <c r="K12" s="122"/>
      <c r="L12" s="123"/>
      <c r="M12" s="123"/>
      <c r="N12" s="123"/>
      <c r="O12" s="123"/>
      <c r="P12" s="124"/>
      <c r="Q12" s="85"/>
    </row>
    <row r="13" spans="1:17" x14ac:dyDescent="0.3">
      <c r="A13" s="84"/>
      <c r="B13" s="266" t="s">
        <v>26</v>
      </c>
      <c r="C13" s="266"/>
      <c r="D13" s="266"/>
      <c r="E13" s="39">
        <v>0.6</v>
      </c>
      <c r="F13" s="40">
        <f>$G$10*E13</f>
        <v>0</v>
      </c>
      <c r="G13" s="71">
        <f>Verantwoording_Kosten!I102</f>
        <v>0</v>
      </c>
      <c r="H13" s="38" t="str">
        <f>IF(ROUNDDOWN(G13&gt;=F13,2),"OK","Gedeeltelijke betaling/terugvordering")</f>
        <v>OK</v>
      </c>
      <c r="I13" s="83"/>
      <c r="J13" s="84"/>
      <c r="K13" s="125"/>
      <c r="L13" s="126"/>
      <c r="M13" s="126"/>
      <c r="N13" s="126"/>
      <c r="O13" s="126"/>
      <c r="P13" s="127"/>
      <c r="Q13" s="85"/>
    </row>
    <row r="14" spans="1:17" x14ac:dyDescent="0.3">
      <c r="A14" s="84"/>
      <c r="B14" s="260"/>
      <c r="C14" s="261"/>
      <c r="D14" s="262"/>
      <c r="E14" s="39"/>
      <c r="F14" s="40"/>
      <c r="G14" s="71"/>
      <c r="H14" s="38"/>
      <c r="I14" s="83"/>
      <c r="J14" s="84"/>
      <c r="K14" s="125"/>
      <c r="L14" s="126"/>
      <c r="M14" s="126"/>
      <c r="N14" s="126"/>
      <c r="O14" s="126"/>
      <c r="P14" s="127"/>
      <c r="Q14" s="85"/>
    </row>
    <row r="15" spans="1:17" x14ac:dyDescent="0.3">
      <c r="A15" s="84"/>
      <c r="B15" s="266" t="s">
        <v>27</v>
      </c>
      <c r="C15" s="266"/>
      <c r="D15" s="266"/>
      <c r="E15" s="39">
        <v>1</v>
      </c>
      <c r="F15" s="74">
        <f>G10+(Verantwoording_Kosten!I8-Verantwoording_Kosten!I9)</f>
        <v>0</v>
      </c>
      <c r="G15" s="40">
        <f>ROUNDDOWN(Verantwoording_Kosten!I16+Verantwoording_Kosten!I102,2)</f>
        <v>0</v>
      </c>
      <c r="H15" s="38" t="str">
        <f>IF(G15+G19&gt;=F15+'Opbouw reserve'!C10,"OK","Gedeeltelijke betaling/terugvordering")</f>
        <v>OK</v>
      </c>
      <c r="I15" s="83"/>
      <c r="J15" s="84"/>
      <c r="K15" s="125"/>
      <c r="L15" s="126"/>
      <c r="M15" s="126"/>
      <c r="N15" s="126"/>
      <c r="O15" s="126"/>
      <c r="P15" s="127"/>
      <c r="Q15" s="85"/>
    </row>
    <row r="16" spans="1:17" x14ac:dyDescent="0.3">
      <c r="A16" s="84"/>
      <c r="B16" s="104"/>
      <c r="C16" s="105"/>
      <c r="D16" s="106"/>
      <c r="E16" s="38"/>
      <c r="F16" s="40"/>
      <c r="G16" s="38"/>
      <c r="H16" s="38"/>
      <c r="I16" s="83"/>
      <c r="J16" s="84"/>
      <c r="K16" s="125"/>
      <c r="L16" s="126"/>
      <c r="M16" s="126"/>
      <c r="N16" s="126"/>
      <c r="O16" s="126"/>
      <c r="P16" s="127"/>
      <c r="Q16" s="85"/>
    </row>
    <row r="17" spans="1:17" x14ac:dyDescent="0.3">
      <c r="A17" s="84"/>
      <c r="B17" s="271" t="s">
        <v>291</v>
      </c>
      <c r="C17" s="272"/>
      <c r="D17" s="273"/>
      <c r="E17" s="39">
        <v>1</v>
      </c>
      <c r="F17" s="74">
        <f>G10+(Verantwoording_Kosten!I8-Verantwoording_Kosten!I9)</f>
        <v>0</v>
      </c>
      <c r="G17" s="40">
        <f>G15+G19</f>
        <v>0</v>
      </c>
      <c r="H17" s="38"/>
      <c r="I17" s="83"/>
      <c r="J17" s="84"/>
      <c r="K17" s="125"/>
      <c r="L17" s="126"/>
      <c r="M17" s="126"/>
      <c r="N17" s="126"/>
      <c r="O17" s="126"/>
      <c r="P17" s="127"/>
      <c r="Q17" s="85"/>
    </row>
    <row r="18" spans="1:17" x14ac:dyDescent="0.3">
      <c r="A18" s="84"/>
      <c r="B18" s="104"/>
      <c r="C18" s="105"/>
      <c r="D18" s="106"/>
      <c r="E18" s="38"/>
      <c r="F18" s="40"/>
      <c r="G18" s="38"/>
      <c r="H18" s="38"/>
      <c r="I18" s="83"/>
      <c r="J18" s="84"/>
      <c r="K18" s="125"/>
      <c r="L18" s="126"/>
      <c r="M18" s="126"/>
      <c r="N18" s="126"/>
      <c r="O18" s="126"/>
      <c r="P18" s="127"/>
      <c r="Q18" s="85"/>
    </row>
    <row r="19" spans="1:17" x14ac:dyDescent="0.3">
      <c r="A19" s="84"/>
      <c r="B19" s="266" t="s">
        <v>28</v>
      </c>
      <c r="C19" s="266"/>
      <c r="D19" s="266"/>
      <c r="E19" s="39">
        <v>0.2</v>
      </c>
      <c r="F19" s="40">
        <f>$G$10*E19</f>
        <v>0</v>
      </c>
      <c r="G19" s="40">
        <f>ROUNDDOWN('Opbouw reserve'!C12,2)</f>
        <v>0</v>
      </c>
      <c r="H19" s="38" t="str">
        <f>'Opbouw reserve'!C13</f>
        <v>OK</v>
      </c>
      <c r="I19" s="83"/>
      <c r="J19" s="84"/>
      <c r="K19" s="125"/>
      <c r="L19" s="126"/>
      <c r="M19" s="126"/>
      <c r="N19" s="126"/>
      <c r="O19" s="126"/>
      <c r="P19" s="127"/>
      <c r="Q19" s="85"/>
    </row>
    <row r="20" spans="1:17" x14ac:dyDescent="0.3">
      <c r="A20" s="84"/>
      <c r="B20" s="271"/>
      <c r="C20" s="272"/>
      <c r="D20" s="273"/>
      <c r="E20" s="38"/>
      <c r="F20" s="40"/>
      <c r="G20" s="38"/>
      <c r="H20" s="38"/>
      <c r="I20" s="83"/>
      <c r="J20" s="84"/>
      <c r="K20" s="125"/>
      <c r="L20" s="126"/>
      <c r="M20" s="126"/>
      <c r="N20" s="126"/>
      <c r="O20" s="126"/>
      <c r="P20" s="127"/>
      <c r="Q20" s="85"/>
    </row>
    <row r="21" spans="1:17" ht="32.25" customHeight="1" x14ac:dyDescent="0.3">
      <c r="A21" s="84"/>
      <c r="B21" s="274" t="s">
        <v>29</v>
      </c>
      <c r="C21" s="274"/>
      <c r="D21" s="274"/>
      <c r="E21" s="72">
        <v>0.5</v>
      </c>
      <c r="F21" s="73">
        <f>$G$10*E21</f>
        <v>0</v>
      </c>
      <c r="G21" s="73">
        <f>ROUNDDOWN('Opbouw reserve'!C15,2)</f>
        <v>0</v>
      </c>
      <c r="H21" s="77" t="str">
        <f>'Opbouw reserve'!C16</f>
        <v>OK</v>
      </c>
      <c r="I21" s="83"/>
      <c r="J21" s="84"/>
      <c r="K21" s="128"/>
      <c r="L21" s="129"/>
      <c r="M21" s="129"/>
      <c r="N21" s="129"/>
      <c r="O21" s="129"/>
      <c r="P21" s="130"/>
      <c r="Q21" s="85"/>
    </row>
    <row r="22" spans="1:17" ht="15" thickBot="1" x14ac:dyDescent="0.35">
      <c r="A22" s="84"/>
      <c r="B22" s="89"/>
      <c r="C22" s="89"/>
      <c r="D22" s="89"/>
      <c r="E22" s="83"/>
      <c r="F22" s="83"/>
      <c r="G22" s="83"/>
      <c r="H22" s="83"/>
      <c r="I22" s="83"/>
      <c r="J22" s="84"/>
      <c r="K22" s="80"/>
      <c r="L22" s="80"/>
      <c r="M22" s="80"/>
      <c r="N22" s="80"/>
      <c r="O22" s="80"/>
      <c r="P22" s="80"/>
      <c r="Q22" s="85"/>
    </row>
    <row r="23" spans="1:17" ht="15" thickBot="1" x14ac:dyDescent="0.35">
      <c r="A23" s="84"/>
      <c r="B23" s="89"/>
      <c r="C23" s="89"/>
      <c r="D23" s="244" t="s">
        <v>30</v>
      </c>
      <c r="E23" s="245"/>
      <c r="F23" s="246"/>
      <c r="G23" s="78">
        <f>G10*0.9</f>
        <v>0</v>
      </c>
      <c r="H23" s="83"/>
      <c r="I23" s="83"/>
      <c r="J23" s="84"/>
      <c r="K23" s="122"/>
      <c r="L23" s="123"/>
      <c r="M23" s="123"/>
      <c r="N23" s="123"/>
      <c r="O23" s="123"/>
      <c r="P23" s="124"/>
      <c r="Q23" s="85"/>
    </row>
    <row r="24" spans="1:17" ht="15" thickBot="1" x14ac:dyDescent="0.35">
      <c r="A24" s="84"/>
      <c r="B24" s="89"/>
      <c r="C24" s="89"/>
      <c r="D24" s="247" t="s">
        <v>31</v>
      </c>
      <c r="E24" s="248"/>
      <c r="F24" s="249"/>
      <c r="G24" s="79">
        <f>G10-G23</f>
        <v>0</v>
      </c>
      <c r="H24" s="83"/>
      <c r="I24" s="83"/>
      <c r="J24" s="84"/>
      <c r="K24" s="125"/>
      <c r="L24" s="126"/>
      <c r="M24" s="126"/>
      <c r="N24" s="126"/>
      <c r="O24" s="126"/>
      <c r="P24" s="127"/>
      <c r="Q24" s="85"/>
    </row>
    <row r="25" spans="1:17" ht="15" thickBot="1" x14ac:dyDescent="0.35">
      <c r="A25" s="84"/>
      <c r="B25" s="89"/>
      <c r="C25" s="89"/>
      <c r="D25" s="247" t="s">
        <v>32</v>
      </c>
      <c r="E25" s="248"/>
      <c r="F25" s="249"/>
      <c r="G25" s="79">
        <f>ROUNDDOWN(IF(AND(H13="OK",H15="OK",H19="OK"),G24,IF(AND(H13&lt;&gt;"OK",H15="OK",H19="OK"),G24-(F13-G13),IF(AND(H13="OK",H15&lt;&gt;"OK",H19="OK"),G24-(F15-G15-G19),IF(AND(H13="OK",H15="OK",H19&lt;&gt;"OK"),G24-(G19-F19),IF(AND(H13&lt;&gt;"OK",H15&lt;&gt;"OK",H19="OK",(F15-G17)&gt;(F13-G13)),G24-(F15-G15-G19),IF(AND(H13&lt;&gt;"OK",H15&lt;&gt;"OK",H19="OK",(F15-G17)&lt;=(F13-G13)),G24-(F13-G13),IF(AND(H13&lt;&gt;"OK",H15="OK",H19&lt;&gt;"OK"),G24-(F13-G13)-(G19-F19),IF(AND(H13="OK",H15&lt;&gt;"OK",H19&lt;&gt;"OK"),G24-(F15-(G17-(G19-F19)))-(G19-F19),IF(AND(H13&lt;&gt;"OK",H15&lt;&gt;"OK",H19&lt;&gt;"OK",(F15-(G17-(G19-F19)))&gt;(F13-G13)),G24-(F15-(G17-(G19-F19)))-(G19-F19),G24-(F13-G13)-(G19-F19)))))))))),2)</f>
        <v>0</v>
      </c>
      <c r="H25" s="83"/>
      <c r="I25" s="83"/>
      <c r="J25" s="84"/>
      <c r="K25" s="128"/>
      <c r="L25" s="129"/>
      <c r="M25" s="129"/>
      <c r="N25" s="129"/>
      <c r="O25" s="129"/>
      <c r="P25" s="130"/>
      <c r="Q25" s="85"/>
    </row>
    <row r="26" spans="1:17" ht="15" thickBot="1" x14ac:dyDescent="0.35">
      <c r="A26" s="86"/>
      <c r="B26" s="87"/>
      <c r="C26" s="87"/>
      <c r="D26" s="87"/>
      <c r="E26" s="87"/>
      <c r="F26" s="87"/>
      <c r="G26" s="87"/>
      <c r="H26" s="87"/>
      <c r="I26" s="87"/>
      <c r="J26" s="86"/>
      <c r="K26" s="81"/>
      <c r="L26" s="81"/>
      <c r="M26" s="81"/>
      <c r="N26" s="81"/>
      <c r="O26" s="81"/>
      <c r="P26" s="81"/>
      <c r="Q26" s="88"/>
    </row>
    <row r="27" spans="1:17" ht="15" thickBot="1" x14ac:dyDescent="0.35">
      <c r="A27" s="92"/>
      <c r="B27" s="93"/>
      <c r="C27" s="93"/>
      <c r="D27" s="93"/>
      <c r="E27" s="93"/>
      <c r="F27" s="93"/>
      <c r="G27" s="93"/>
      <c r="H27" s="93"/>
      <c r="I27" s="93"/>
      <c r="J27" s="92"/>
      <c r="K27" s="82"/>
      <c r="L27" s="82"/>
      <c r="M27" s="82"/>
      <c r="N27" s="82"/>
      <c r="O27" s="82"/>
      <c r="P27" s="82"/>
      <c r="Q27" s="94"/>
    </row>
    <row r="28" spans="1:17" ht="15" thickBot="1" x14ac:dyDescent="0.35">
      <c r="A28" s="84"/>
      <c r="B28" s="83"/>
      <c r="C28" s="90"/>
      <c r="D28" s="267" t="s">
        <v>33</v>
      </c>
      <c r="E28" s="268"/>
      <c r="F28" s="269"/>
      <c r="G28" s="75">
        <f>VLOOKUP($H$2,'Te verbergen'!$A$1:$J$62,7,FALSE)+VLOOKUP($H$2,'Te verbergen'!$A$1:$J$62,9,FALSE)</f>
        <v>0</v>
      </c>
      <c r="H28" s="91"/>
      <c r="I28" s="83"/>
      <c r="J28" s="84"/>
      <c r="K28" s="131"/>
      <c r="L28" s="132"/>
      <c r="M28" s="132"/>
      <c r="N28" s="132"/>
      <c r="O28" s="132"/>
      <c r="P28" s="133"/>
      <c r="Q28" s="85"/>
    </row>
    <row r="29" spans="1:17" x14ac:dyDescent="0.3">
      <c r="A29" s="84"/>
      <c r="B29" s="259"/>
      <c r="C29" s="259"/>
      <c r="D29" s="259"/>
      <c r="E29" s="259"/>
      <c r="F29" s="259"/>
      <c r="G29" s="259"/>
      <c r="H29" s="259"/>
      <c r="I29" s="83"/>
      <c r="J29" s="84"/>
      <c r="K29" s="80"/>
      <c r="L29" s="80"/>
      <c r="M29" s="80"/>
      <c r="N29" s="80"/>
      <c r="O29" s="80"/>
      <c r="P29" s="80"/>
      <c r="Q29" s="85"/>
    </row>
    <row r="30" spans="1:17" x14ac:dyDescent="0.3">
      <c r="A30" s="84"/>
      <c r="B30" s="270"/>
      <c r="C30" s="270"/>
      <c r="D30" s="270"/>
      <c r="E30" s="270"/>
      <c r="F30" s="270"/>
      <c r="G30" s="37" t="s">
        <v>25</v>
      </c>
      <c r="H30" s="37" t="s">
        <v>21</v>
      </c>
      <c r="I30" s="83"/>
      <c r="J30" s="84"/>
      <c r="K30" s="80"/>
      <c r="L30" s="80"/>
      <c r="M30" s="80"/>
      <c r="N30" s="80"/>
      <c r="O30" s="80"/>
      <c r="P30" s="80"/>
      <c r="Q30" s="85"/>
    </row>
    <row r="31" spans="1:17" x14ac:dyDescent="0.3">
      <c r="A31" s="84"/>
      <c r="B31" s="263" t="s">
        <v>34</v>
      </c>
      <c r="C31" s="264"/>
      <c r="D31" s="264"/>
      <c r="E31" s="264"/>
      <c r="F31" s="265"/>
      <c r="G31" s="40">
        <f>ROUNDDOWN(Verantwoording_Kosten!J16+Verantwoording_Kosten!J102,2)</f>
        <v>0</v>
      </c>
      <c r="H31" s="38" t="str">
        <f>IF(G31&gt;=G28,"OK","Terugvordering")</f>
        <v>OK</v>
      </c>
      <c r="I31" s="83"/>
      <c r="J31" s="84"/>
      <c r="K31" s="131"/>
      <c r="L31" s="132"/>
      <c r="M31" s="132"/>
      <c r="N31" s="132"/>
      <c r="O31" s="132"/>
      <c r="P31" s="133"/>
      <c r="Q31" s="85"/>
    </row>
    <row r="32" spans="1:17" ht="15" thickBot="1" x14ac:dyDescent="0.35">
      <c r="A32" s="84"/>
      <c r="B32" s="95"/>
      <c r="C32" s="95"/>
      <c r="D32" s="95"/>
      <c r="E32" s="95"/>
      <c r="F32" s="95"/>
      <c r="G32" s="96"/>
      <c r="H32" s="83"/>
      <c r="I32" s="83"/>
      <c r="J32" s="84"/>
      <c r="K32" s="80"/>
      <c r="L32" s="80"/>
      <c r="M32" s="80"/>
      <c r="N32" s="80"/>
      <c r="O32" s="80"/>
      <c r="P32" s="80"/>
      <c r="Q32" s="85"/>
    </row>
    <row r="33" spans="1:17" ht="15" thickBot="1" x14ac:dyDescent="0.35">
      <c r="A33" s="84"/>
      <c r="B33" s="95"/>
      <c r="C33" s="95"/>
      <c r="D33" s="244" t="s">
        <v>30</v>
      </c>
      <c r="E33" s="245"/>
      <c r="F33" s="246"/>
      <c r="G33" s="78">
        <f>G28</f>
        <v>0</v>
      </c>
      <c r="H33" s="83"/>
      <c r="I33" s="83"/>
      <c r="J33" s="84"/>
      <c r="K33" s="122"/>
      <c r="L33" s="123"/>
      <c r="M33" s="123"/>
      <c r="N33" s="123"/>
      <c r="O33" s="123"/>
      <c r="P33" s="124"/>
      <c r="Q33" s="85"/>
    </row>
    <row r="34" spans="1:17" ht="15" thickBot="1" x14ac:dyDescent="0.35">
      <c r="A34" s="84"/>
      <c r="B34" s="95"/>
      <c r="C34" s="95"/>
      <c r="D34" s="247" t="s">
        <v>32</v>
      </c>
      <c r="E34" s="248"/>
      <c r="F34" s="249"/>
      <c r="G34" s="79">
        <f>IF(G31&gt;=G28,G28-G33,G31-G33)</f>
        <v>0</v>
      </c>
      <c r="H34" s="83"/>
      <c r="I34" s="83"/>
      <c r="J34" s="84"/>
      <c r="K34" s="128"/>
      <c r="L34" s="129"/>
      <c r="M34" s="129"/>
      <c r="N34" s="129"/>
      <c r="O34" s="129"/>
      <c r="P34" s="130"/>
      <c r="Q34" s="85"/>
    </row>
    <row r="35" spans="1:17" ht="15" thickBot="1" x14ac:dyDescent="0.35">
      <c r="A35" s="86"/>
      <c r="B35" s="87"/>
      <c r="C35" s="87"/>
      <c r="D35" s="87"/>
      <c r="E35" s="87"/>
      <c r="F35" s="87"/>
      <c r="G35" s="87"/>
      <c r="H35" s="87"/>
      <c r="I35" s="87"/>
      <c r="J35" s="86"/>
      <c r="K35" s="81"/>
      <c r="L35" s="81"/>
      <c r="M35" s="81"/>
      <c r="N35" s="81"/>
      <c r="O35" s="81"/>
      <c r="P35" s="81"/>
      <c r="Q35" s="88"/>
    </row>
    <row r="36" spans="1:17" ht="15" hidden="1" thickBot="1" x14ac:dyDescent="0.35">
      <c r="A36" s="92"/>
      <c r="B36" s="93"/>
      <c r="C36" s="93"/>
      <c r="D36" s="93"/>
      <c r="E36" s="93"/>
      <c r="F36" s="93"/>
      <c r="G36" s="93"/>
      <c r="H36" s="93"/>
      <c r="I36" s="93"/>
      <c r="J36" s="84"/>
      <c r="K36" s="80"/>
      <c r="L36" s="80"/>
      <c r="M36" s="80"/>
      <c r="N36" s="80"/>
      <c r="O36" s="80"/>
      <c r="P36" s="80"/>
      <c r="Q36" s="85"/>
    </row>
    <row r="37" spans="1:17" ht="15" hidden="1" thickBot="1" x14ac:dyDescent="0.35">
      <c r="A37" s="84"/>
      <c r="B37" s="83"/>
      <c r="C37" s="90"/>
      <c r="D37" s="267" t="s">
        <v>35</v>
      </c>
      <c r="E37" s="268"/>
      <c r="F37" s="269"/>
      <c r="G37" s="75">
        <f>VLOOKUP($H$2,'Te verbergen'!$A$1:$J$62,6,FALSE)</f>
        <v>0</v>
      </c>
      <c r="H37" s="91"/>
      <c r="I37" s="83"/>
      <c r="J37" s="84"/>
      <c r="K37" s="131"/>
      <c r="L37" s="132"/>
      <c r="M37" s="132"/>
      <c r="N37" s="132"/>
      <c r="O37" s="132"/>
      <c r="P37" s="133"/>
      <c r="Q37" s="85"/>
    </row>
    <row r="38" spans="1:17" hidden="1" x14ac:dyDescent="0.3">
      <c r="A38" s="84"/>
      <c r="B38" s="259"/>
      <c r="C38" s="259"/>
      <c r="D38" s="259"/>
      <c r="E38" s="259"/>
      <c r="F38" s="259"/>
      <c r="G38" s="259"/>
      <c r="H38" s="259"/>
      <c r="I38" s="83"/>
      <c r="J38" s="84"/>
      <c r="K38" s="80"/>
      <c r="L38" s="80"/>
      <c r="M38" s="80"/>
      <c r="N38" s="80"/>
      <c r="O38" s="80"/>
      <c r="P38" s="80"/>
      <c r="Q38" s="85"/>
    </row>
    <row r="39" spans="1:17" hidden="1" x14ac:dyDescent="0.3">
      <c r="A39" s="84"/>
      <c r="B39" s="260"/>
      <c r="C39" s="261"/>
      <c r="D39" s="261"/>
      <c r="E39" s="261"/>
      <c r="F39" s="262"/>
      <c r="G39" s="37" t="s">
        <v>25</v>
      </c>
      <c r="H39" s="37" t="s">
        <v>21</v>
      </c>
      <c r="I39" s="83"/>
      <c r="J39" s="84"/>
      <c r="K39" s="80"/>
      <c r="L39" s="80"/>
      <c r="M39" s="80"/>
      <c r="N39" s="80"/>
      <c r="O39" s="80"/>
      <c r="P39" s="80"/>
      <c r="Q39" s="85"/>
    </row>
    <row r="40" spans="1:17" hidden="1" x14ac:dyDescent="0.3">
      <c r="A40" s="84"/>
      <c r="B40" s="263" t="s">
        <v>34</v>
      </c>
      <c r="C40" s="264"/>
      <c r="D40" s="264"/>
      <c r="E40" s="264"/>
      <c r="F40" s="265"/>
      <c r="G40" s="40">
        <f>Verantwoording_Kosten!K16+Verantwoording_Kosten!K102</f>
        <v>0</v>
      </c>
      <c r="H40" s="38" t="str">
        <f>IF(G40&gt;=G37,"OK","Gedeeltelijke betaling/terugvordering")</f>
        <v>OK</v>
      </c>
      <c r="I40" s="83"/>
      <c r="J40" s="84"/>
      <c r="K40" s="131"/>
      <c r="L40" s="132"/>
      <c r="M40" s="132"/>
      <c r="N40" s="132"/>
      <c r="O40" s="132"/>
      <c r="P40" s="133"/>
      <c r="Q40" s="85"/>
    </row>
    <row r="41" spans="1:17" ht="15" hidden="1" thickBot="1" x14ac:dyDescent="0.35">
      <c r="A41" s="84"/>
      <c r="B41" s="95"/>
      <c r="C41" s="95"/>
      <c r="D41" s="95"/>
      <c r="E41" s="95"/>
      <c r="F41" s="95"/>
      <c r="G41" s="96"/>
      <c r="H41" s="83"/>
      <c r="I41" s="83"/>
      <c r="J41" s="84"/>
      <c r="K41" s="80"/>
      <c r="L41" s="80"/>
      <c r="M41" s="80"/>
      <c r="N41" s="80"/>
      <c r="O41" s="80"/>
      <c r="P41" s="80"/>
      <c r="Q41" s="85"/>
    </row>
    <row r="42" spans="1:17" ht="15" hidden="1" thickBot="1" x14ac:dyDescent="0.35">
      <c r="A42" s="84"/>
      <c r="B42" s="95"/>
      <c r="C42" s="95"/>
      <c r="D42" s="244" t="s">
        <v>30</v>
      </c>
      <c r="E42" s="245"/>
      <c r="F42" s="246"/>
      <c r="G42" s="78">
        <f>G37*0.8</f>
        <v>0</v>
      </c>
      <c r="H42" s="83"/>
      <c r="I42" s="83"/>
      <c r="J42" s="84"/>
      <c r="K42" s="122"/>
      <c r="L42" s="123"/>
      <c r="M42" s="123"/>
      <c r="N42" s="123"/>
      <c r="O42" s="123"/>
      <c r="P42" s="124"/>
      <c r="Q42" s="85"/>
    </row>
    <row r="43" spans="1:17" ht="15" hidden="1" thickBot="1" x14ac:dyDescent="0.35">
      <c r="A43" s="84"/>
      <c r="B43" s="95"/>
      <c r="C43" s="95"/>
      <c r="D43" s="241" t="s">
        <v>36</v>
      </c>
      <c r="E43" s="242"/>
      <c r="F43" s="243"/>
      <c r="G43" s="78">
        <f>G37-G42</f>
        <v>0</v>
      </c>
      <c r="H43" s="83"/>
      <c r="I43" s="83"/>
      <c r="J43" s="84"/>
      <c r="K43" s="125"/>
      <c r="L43" s="126"/>
      <c r="M43" s="126"/>
      <c r="N43" s="126"/>
      <c r="O43" s="126"/>
      <c r="P43" s="127"/>
      <c r="Q43" s="85"/>
    </row>
    <row r="44" spans="1:17" ht="15" hidden="1" thickBot="1" x14ac:dyDescent="0.35">
      <c r="A44" s="84"/>
      <c r="B44" s="95"/>
      <c r="C44" s="95"/>
      <c r="D44" s="247" t="s">
        <v>32</v>
      </c>
      <c r="E44" s="248"/>
      <c r="F44" s="249"/>
      <c r="G44" s="79">
        <f>IF(G40&gt;=G37,G37-G42,G40-G42)</f>
        <v>0</v>
      </c>
      <c r="H44" s="83"/>
      <c r="I44" s="83"/>
      <c r="J44" s="84"/>
      <c r="K44" s="128"/>
      <c r="L44" s="129"/>
      <c r="M44" s="129"/>
      <c r="N44" s="129"/>
      <c r="O44" s="129"/>
      <c r="P44" s="130"/>
      <c r="Q44" s="85"/>
    </row>
    <row r="45" spans="1:17" ht="15" hidden="1" thickBot="1" x14ac:dyDescent="0.35">
      <c r="A45" s="86"/>
      <c r="B45" s="87"/>
      <c r="C45" s="87"/>
      <c r="D45" s="87"/>
      <c r="E45" s="87"/>
      <c r="F45" s="87"/>
      <c r="G45" s="87"/>
      <c r="H45" s="87"/>
      <c r="I45" s="87"/>
      <c r="J45" s="86"/>
      <c r="K45" s="87"/>
      <c r="L45" s="87"/>
      <c r="M45" s="87"/>
      <c r="N45" s="87"/>
      <c r="O45" s="87"/>
      <c r="P45" s="87"/>
      <c r="Q45" s="88"/>
    </row>
  </sheetData>
  <sheetProtection algorithmName="SHA-512" hashValue="LT2FcPtH3VyhI/jSEHLqqUTH4WYMyAl2XuM60Df+ID6CBskckFZOyHTzo5zN8ST8/cGVLrmybirQFRtNJRZr4A==" saltValue="dSlLeTqMrOlwTxmC9vgBKg==" spinCount="100000" sheet="1" selectLockedCells="1"/>
  <mergeCells count="28">
    <mergeCell ref="B12:D12"/>
    <mergeCell ref="B13:D13"/>
    <mergeCell ref="B14:D14"/>
    <mergeCell ref="B19:D19"/>
    <mergeCell ref="B6:H7"/>
    <mergeCell ref="B17:D17"/>
    <mergeCell ref="D24:F24"/>
    <mergeCell ref="B29:H29"/>
    <mergeCell ref="B30:F30"/>
    <mergeCell ref="B31:F31"/>
    <mergeCell ref="B20:D20"/>
    <mergeCell ref="B21:D21"/>
    <mergeCell ref="D43:F43"/>
    <mergeCell ref="D42:F42"/>
    <mergeCell ref="D44:F44"/>
    <mergeCell ref="K6:P7"/>
    <mergeCell ref="H2:K2"/>
    <mergeCell ref="D25:F25"/>
    <mergeCell ref="D33:F33"/>
    <mergeCell ref="D34:F34"/>
    <mergeCell ref="B38:H38"/>
    <mergeCell ref="B39:F39"/>
    <mergeCell ref="B40:F40"/>
    <mergeCell ref="B15:D15"/>
    <mergeCell ref="D10:F10"/>
    <mergeCell ref="D28:F28"/>
    <mergeCell ref="D37:F37"/>
    <mergeCell ref="D23:F2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CA0D19-DBB2-4DA4-86FD-D5BE0895FA6B}">
          <x14:formula1>
            <xm:f>'Te verbergen'!$A$2:$A$62</xm:f>
          </x14:formula1>
          <xm:sqref>H2:K2</xm:sqref>
        </x14:dataValidation>
        <x14:dataValidation type="list" allowBlank="1" showInputMessage="1" showErrorMessage="1" xr:uid="{7E03516D-7771-4CA6-8034-C878EF724F06}">
          <x14:formula1>
            <xm:f>'Te verbergen'!$L$2:$L$6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95D4-1513-4D4A-B010-23B0E76CA663}">
  <dimension ref="A1:P148"/>
  <sheetViews>
    <sheetView workbookViewId="0">
      <pane xSplit="7" ySplit="4" topLeftCell="H72" activePane="bottomRight" state="frozen"/>
      <selection pane="topRight" activeCell="H1" sqref="H1"/>
      <selection pane="bottomLeft" activeCell="A5" sqref="A5"/>
      <selection pane="bottomRight" activeCell="J9" sqref="J9"/>
    </sheetView>
  </sheetViews>
  <sheetFormatPr defaultColWidth="9.109375" defaultRowHeight="14.4" x14ac:dyDescent="0.3"/>
  <cols>
    <col min="1" max="1" width="2.88671875" customWidth="1"/>
    <col min="2" max="2" width="4.6640625" bestFit="1" customWidth="1"/>
    <col min="3" max="3" width="3.6640625" customWidth="1"/>
    <col min="6" max="6" width="22.5546875" customWidth="1"/>
    <col min="7" max="7" width="5.5546875" customWidth="1"/>
    <col min="8" max="8" width="14.6640625" customWidth="1"/>
    <col min="9" max="9" width="20.5546875" customWidth="1"/>
    <col min="10" max="10" width="18.6640625" customWidth="1"/>
    <col min="11" max="16" width="21.33203125" customWidth="1"/>
  </cols>
  <sheetData>
    <row r="1" spans="1:16" s="14" customFormat="1" ht="17.399999999999999" x14ac:dyDescent="0.35">
      <c r="A1" s="56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136" customFormat="1" ht="15.6" x14ac:dyDescent="0.3">
      <c r="A2" s="305" t="s">
        <v>38</v>
      </c>
      <c r="B2" s="306"/>
      <c r="C2" s="306"/>
      <c r="D2" s="306"/>
      <c r="E2" s="307" t="str">
        <f>Samenvatting!H2</f>
        <v>Maak uw keuze</v>
      </c>
      <c r="F2" s="307"/>
      <c r="G2" s="307"/>
      <c r="H2" s="307"/>
      <c r="I2" s="59"/>
      <c r="J2" s="59"/>
      <c r="K2" s="59"/>
      <c r="L2" s="59"/>
      <c r="M2" s="59"/>
      <c r="N2" s="59"/>
      <c r="O2" s="59"/>
      <c r="P2" s="59"/>
    </row>
    <row r="3" spans="1:16" s="136" customFormat="1" ht="16.2" thickBot="1" x14ac:dyDescent="0.35">
      <c r="A3" s="308" t="s">
        <v>39</v>
      </c>
      <c r="B3" s="309"/>
      <c r="C3" s="309"/>
      <c r="D3" s="309"/>
      <c r="E3" s="137">
        <f>Samenvatting!I3</f>
        <v>2024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s="139" customFormat="1" ht="43.8" thickBot="1" x14ac:dyDescent="0.35">
      <c r="A4" s="310"/>
      <c r="B4" s="311"/>
      <c r="C4" s="311"/>
      <c r="D4" s="311"/>
      <c r="E4" s="311"/>
      <c r="F4" s="311"/>
      <c r="G4" s="312"/>
      <c r="H4" s="174" t="s">
        <v>40</v>
      </c>
      <c r="I4" s="172" t="s">
        <v>41</v>
      </c>
      <c r="J4" s="173" t="s">
        <v>42</v>
      </c>
      <c r="K4" s="222" t="s">
        <v>293</v>
      </c>
      <c r="L4" s="222" t="s">
        <v>293</v>
      </c>
      <c r="M4" s="222" t="s">
        <v>293</v>
      </c>
      <c r="N4" s="222" t="s">
        <v>293</v>
      </c>
      <c r="O4" s="222" t="s">
        <v>293</v>
      </c>
      <c r="P4" s="222" t="s">
        <v>293</v>
      </c>
    </row>
    <row r="5" spans="1:16" s="139" customFormat="1" ht="15" customHeight="1" thickBot="1" x14ac:dyDescent="0.35">
      <c r="A5" s="313"/>
      <c r="B5" s="314"/>
      <c r="C5" s="314"/>
      <c r="D5" s="314"/>
      <c r="E5" s="314"/>
      <c r="F5" s="314"/>
      <c r="G5" s="314"/>
      <c r="H5" s="140"/>
      <c r="I5" s="140"/>
      <c r="J5" s="140"/>
      <c r="K5" s="140"/>
      <c r="L5" s="140"/>
      <c r="M5" s="140"/>
      <c r="N5" s="140"/>
      <c r="O5" s="140"/>
      <c r="P5" s="140"/>
    </row>
    <row r="6" spans="1:16" x14ac:dyDescent="0.3">
      <c r="A6" s="315" t="s">
        <v>43</v>
      </c>
      <c r="B6" s="316"/>
      <c r="C6" s="316"/>
      <c r="D6" s="316"/>
      <c r="E6" s="316"/>
      <c r="F6" s="316"/>
      <c r="G6" s="144"/>
      <c r="H6" s="276"/>
      <c r="I6" s="277"/>
      <c r="J6" s="277"/>
      <c r="K6" s="278"/>
    </row>
    <row r="7" spans="1:16" x14ac:dyDescent="0.3">
      <c r="A7" s="141"/>
      <c r="B7" s="107"/>
      <c r="C7" s="107"/>
      <c r="D7" s="107"/>
      <c r="E7" s="107"/>
      <c r="F7" s="107"/>
      <c r="G7" s="145"/>
      <c r="H7" s="279"/>
      <c r="I7" s="280"/>
      <c r="J7" s="280"/>
      <c r="K7" s="281"/>
    </row>
    <row r="8" spans="1:16" x14ac:dyDescent="0.3">
      <c r="A8" s="302" t="s">
        <v>287</v>
      </c>
      <c r="B8" s="303"/>
      <c r="C8" s="303"/>
      <c r="D8" s="303"/>
      <c r="E8" s="303"/>
      <c r="F8" s="303"/>
      <c r="G8" s="304"/>
      <c r="H8" s="55">
        <f t="shared" ref="H8:P8" si="0">SUM(H9:H15)</f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216"/>
      <c r="B9" s="317" t="s">
        <v>44</v>
      </c>
      <c r="C9" s="317"/>
      <c r="D9" s="317"/>
      <c r="E9" s="317"/>
      <c r="F9" s="317"/>
      <c r="G9" s="317"/>
      <c r="H9" s="51">
        <f>SUM(I9:P9)</f>
        <v>0</v>
      </c>
      <c r="I9" s="54">
        <f>VLOOKUP($E$2,'Te verbergen'!$A$1:I62,5,FALSE)</f>
        <v>0</v>
      </c>
      <c r="J9" s="54">
        <f>Samenvatting!G28</f>
        <v>0</v>
      </c>
      <c r="K9" s="54"/>
      <c r="L9" s="54"/>
      <c r="M9" s="54"/>
      <c r="N9" s="54"/>
      <c r="O9" s="54"/>
      <c r="P9" s="54"/>
    </row>
    <row r="10" spans="1:16" x14ac:dyDescent="0.3">
      <c r="A10" s="217"/>
      <c r="B10" s="318"/>
      <c r="C10" s="318"/>
      <c r="D10" s="318"/>
      <c r="E10" s="318"/>
      <c r="F10" s="318"/>
      <c r="G10" s="318"/>
      <c r="H10" s="51">
        <f t="shared" ref="H10:H15" si="1">SUM(I10:P10)</f>
        <v>0</v>
      </c>
      <c r="I10" s="45"/>
      <c r="J10" s="45"/>
      <c r="K10" s="45"/>
      <c r="L10" s="45"/>
      <c r="M10" s="45"/>
      <c r="N10" s="45"/>
      <c r="O10" s="45"/>
      <c r="P10" s="45"/>
    </row>
    <row r="11" spans="1:16" x14ac:dyDescent="0.3">
      <c r="A11" s="217"/>
      <c r="B11" s="318"/>
      <c r="C11" s="318"/>
      <c r="D11" s="318"/>
      <c r="E11" s="318"/>
      <c r="F11" s="318"/>
      <c r="G11" s="318"/>
      <c r="H11" s="51">
        <f t="shared" si="1"/>
        <v>0</v>
      </c>
      <c r="I11" s="45"/>
      <c r="J11" s="45"/>
      <c r="K11" s="45"/>
      <c r="L11" s="45"/>
      <c r="M11" s="45"/>
      <c r="N11" s="45"/>
      <c r="O11" s="45"/>
      <c r="P11" s="45"/>
    </row>
    <row r="12" spans="1:16" ht="15" customHeight="1" x14ac:dyDescent="0.3">
      <c r="A12" s="217"/>
      <c r="B12" s="319"/>
      <c r="C12" s="319"/>
      <c r="D12" s="319"/>
      <c r="E12" s="319"/>
      <c r="F12" s="319"/>
      <c r="G12" s="319"/>
      <c r="H12" s="51">
        <f t="shared" si="1"/>
        <v>0</v>
      </c>
      <c r="I12" s="45"/>
      <c r="J12" s="45"/>
      <c r="K12" s="45"/>
      <c r="L12" s="45"/>
      <c r="M12" s="45"/>
      <c r="N12" s="45"/>
      <c r="O12" s="45"/>
      <c r="P12" s="45"/>
    </row>
    <row r="13" spans="1:16" ht="15" customHeight="1" x14ac:dyDescent="0.3">
      <c r="A13" s="217"/>
      <c r="B13" s="320"/>
      <c r="C13" s="320"/>
      <c r="D13" s="320"/>
      <c r="E13" s="320"/>
      <c r="F13" s="320"/>
      <c r="G13" s="320"/>
      <c r="H13" s="51">
        <f t="shared" si="1"/>
        <v>0</v>
      </c>
      <c r="I13" s="45"/>
      <c r="J13" s="45"/>
      <c r="K13" s="45"/>
      <c r="L13" s="45"/>
      <c r="M13" s="45"/>
      <c r="N13" s="45"/>
      <c r="O13" s="45"/>
      <c r="P13" s="45"/>
    </row>
    <row r="14" spans="1:16" ht="15" customHeight="1" x14ac:dyDescent="0.3">
      <c r="A14" s="217"/>
      <c r="B14" s="319"/>
      <c r="C14" s="319"/>
      <c r="D14" s="319"/>
      <c r="E14" s="319"/>
      <c r="F14" s="319"/>
      <c r="G14" s="319"/>
      <c r="H14" s="51">
        <f t="shared" si="1"/>
        <v>0</v>
      </c>
      <c r="I14" s="45"/>
      <c r="J14" s="45"/>
      <c r="K14" s="45"/>
      <c r="L14" s="45"/>
      <c r="M14" s="45"/>
      <c r="N14" s="45"/>
      <c r="O14" s="45"/>
      <c r="P14" s="45"/>
    </row>
    <row r="15" spans="1:16" x14ac:dyDescent="0.3">
      <c r="A15" s="217"/>
      <c r="B15" s="290"/>
      <c r="C15" s="290"/>
      <c r="D15" s="290"/>
      <c r="E15" s="290"/>
      <c r="F15" s="290"/>
      <c r="G15" s="290"/>
      <c r="H15" s="51">
        <f t="shared" si="1"/>
        <v>0</v>
      </c>
      <c r="I15" s="45"/>
      <c r="J15" s="45"/>
      <c r="K15" s="45" t="s">
        <v>292</v>
      </c>
      <c r="L15" s="45"/>
      <c r="M15" s="45"/>
      <c r="N15" s="45"/>
      <c r="O15" s="45"/>
      <c r="P15" s="45"/>
    </row>
    <row r="16" spans="1:16" ht="15" customHeight="1" x14ac:dyDescent="0.3">
      <c r="A16" s="321" t="s">
        <v>288</v>
      </c>
      <c r="B16" s="321"/>
      <c r="C16" s="321"/>
      <c r="D16" s="321"/>
      <c r="E16" s="321"/>
      <c r="F16" s="321"/>
      <c r="G16" s="321"/>
      <c r="H16" s="55">
        <f>SUM(H17:H101)</f>
        <v>0</v>
      </c>
      <c r="I16" s="53">
        <f>SUM(I17:I101)</f>
        <v>0</v>
      </c>
      <c r="J16" s="53">
        <f t="shared" ref="J16:K16" si="2">SUM(J17:J101)</f>
        <v>0</v>
      </c>
      <c r="K16" s="53">
        <f t="shared" si="2"/>
        <v>0</v>
      </c>
      <c r="L16" s="53">
        <f t="shared" ref="L16:P16" si="3">SUM(L17:L101)</f>
        <v>0</v>
      </c>
      <c r="M16" s="53">
        <f t="shared" si="3"/>
        <v>0</v>
      </c>
      <c r="N16" s="53">
        <f t="shared" si="3"/>
        <v>0</v>
      </c>
      <c r="O16" s="53">
        <f t="shared" si="3"/>
        <v>0</v>
      </c>
      <c r="P16" s="53">
        <f t="shared" si="3"/>
        <v>0</v>
      </c>
    </row>
    <row r="17" spans="1:16" ht="15" customHeight="1" x14ac:dyDescent="0.3">
      <c r="A17" s="218"/>
      <c r="B17" s="322"/>
      <c r="C17" s="322"/>
      <c r="D17" s="322"/>
      <c r="E17" s="322"/>
      <c r="F17" s="322"/>
      <c r="G17" s="322"/>
      <c r="H17" s="52">
        <f>SUM(I17:P17)</f>
        <v>0</v>
      </c>
      <c r="I17" s="45"/>
      <c r="J17" s="45"/>
      <c r="K17" s="45"/>
      <c r="L17" s="45"/>
      <c r="M17" s="45"/>
      <c r="N17" s="45"/>
      <c r="O17" s="45"/>
      <c r="P17" s="45"/>
    </row>
    <row r="18" spans="1:16" ht="15" customHeight="1" x14ac:dyDescent="0.3">
      <c r="A18" s="218"/>
      <c r="B18" s="288"/>
      <c r="C18" s="288"/>
      <c r="D18" s="288"/>
      <c r="E18" s="288"/>
      <c r="F18" s="288"/>
      <c r="G18" s="288"/>
      <c r="H18" s="52">
        <f>SUM(I18:P18)</f>
        <v>0</v>
      </c>
      <c r="I18" s="45"/>
      <c r="J18" s="45"/>
      <c r="K18" s="45"/>
      <c r="L18" s="45"/>
      <c r="M18" s="45"/>
      <c r="N18" s="45"/>
      <c r="O18" s="45"/>
      <c r="P18" s="45"/>
    </row>
    <row r="19" spans="1:16" ht="15" customHeight="1" x14ac:dyDescent="0.3">
      <c r="A19" s="218"/>
      <c r="B19" s="288"/>
      <c r="C19" s="288"/>
      <c r="D19" s="288"/>
      <c r="E19" s="288"/>
      <c r="F19" s="288"/>
      <c r="G19" s="288"/>
      <c r="H19" s="52">
        <f t="shared" ref="H19:H82" si="4">SUM(I19:P19)</f>
        <v>0</v>
      </c>
      <c r="I19" s="45"/>
      <c r="J19" s="45"/>
      <c r="K19" s="45"/>
      <c r="L19" s="45"/>
      <c r="M19" s="45"/>
      <c r="N19" s="45"/>
      <c r="O19" s="45"/>
      <c r="P19" s="45"/>
    </row>
    <row r="20" spans="1:16" ht="15" customHeight="1" x14ac:dyDescent="0.3">
      <c r="A20" s="218"/>
      <c r="B20" s="288"/>
      <c r="C20" s="288"/>
      <c r="D20" s="288"/>
      <c r="E20" s="288"/>
      <c r="F20" s="288"/>
      <c r="G20" s="288"/>
      <c r="H20" s="52">
        <f t="shared" si="4"/>
        <v>0</v>
      </c>
      <c r="I20" s="46"/>
      <c r="J20" s="46"/>
      <c r="K20" s="46"/>
      <c r="L20" s="46"/>
      <c r="M20" s="46"/>
      <c r="N20" s="46"/>
      <c r="O20" s="46"/>
      <c r="P20" s="46"/>
    </row>
    <row r="21" spans="1:16" ht="15" customHeight="1" x14ac:dyDescent="0.3">
      <c r="A21" s="218"/>
      <c r="B21" s="288"/>
      <c r="C21" s="288"/>
      <c r="D21" s="288"/>
      <c r="E21" s="288"/>
      <c r="F21" s="288"/>
      <c r="G21" s="288"/>
      <c r="H21" s="52">
        <f t="shared" si="4"/>
        <v>0</v>
      </c>
      <c r="I21" s="46"/>
      <c r="J21" s="46"/>
      <c r="K21" s="46"/>
      <c r="L21" s="46"/>
      <c r="M21" s="46"/>
      <c r="N21" s="46"/>
      <c r="O21" s="46"/>
      <c r="P21" s="46"/>
    </row>
    <row r="22" spans="1:16" ht="15" customHeight="1" x14ac:dyDescent="0.3">
      <c r="A22" s="218"/>
      <c r="B22" s="288"/>
      <c r="C22" s="288"/>
      <c r="D22" s="288"/>
      <c r="E22" s="288"/>
      <c r="F22" s="288"/>
      <c r="G22" s="288"/>
      <c r="H22" s="52">
        <f t="shared" si="4"/>
        <v>0</v>
      </c>
      <c r="I22" s="46"/>
      <c r="J22" s="46"/>
      <c r="K22" s="46"/>
      <c r="L22" s="46"/>
      <c r="M22" s="46"/>
      <c r="N22" s="46"/>
      <c r="O22" s="46"/>
      <c r="P22" s="46"/>
    </row>
    <row r="23" spans="1:16" ht="15" customHeight="1" x14ac:dyDescent="0.3">
      <c r="A23" s="218"/>
      <c r="B23" s="288"/>
      <c r="C23" s="288"/>
      <c r="D23" s="288"/>
      <c r="E23" s="288"/>
      <c r="F23" s="288"/>
      <c r="G23" s="288"/>
      <c r="H23" s="52">
        <f t="shared" si="4"/>
        <v>0</v>
      </c>
      <c r="I23" s="46"/>
      <c r="J23" s="46"/>
      <c r="K23" s="46"/>
      <c r="L23" s="46"/>
      <c r="M23" s="46"/>
      <c r="N23" s="46"/>
      <c r="O23" s="46"/>
      <c r="P23" s="46"/>
    </row>
    <row r="24" spans="1:16" ht="15" customHeight="1" x14ac:dyDescent="0.3">
      <c r="A24" s="218"/>
      <c r="B24" s="287"/>
      <c r="C24" s="287"/>
      <c r="D24" s="287"/>
      <c r="E24" s="287"/>
      <c r="F24" s="287"/>
      <c r="G24" s="287"/>
      <c r="H24" s="52">
        <f t="shared" si="4"/>
        <v>0</v>
      </c>
      <c r="I24" s="46"/>
      <c r="J24" s="46"/>
      <c r="K24" s="46"/>
      <c r="L24" s="46"/>
      <c r="M24" s="46"/>
      <c r="N24" s="46"/>
      <c r="O24" s="46"/>
      <c r="P24" s="46"/>
    </row>
    <row r="25" spans="1:16" ht="15" customHeight="1" x14ac:dyDescent="0.3">
      <c r="A25" s="218"/>
      <c r="B25" s="288"/>
      <c r="C25" s="288"/>
      <c r="D25" s="288"/>
      <c r="E25" s="288"/>
      <c r="F25" s="288"/>
      <c r="G25" s="288"/>
      <c r="H25" s="52">
        <f t="shared" si="4"/>
        <v>0</v>
      </c>
      <c r="I25" s="46"/>
      <c r="J25" s="46"/>
      <c r="K25" s="46"/>
      <c r="L25" s="46"/>
      <c r="M25" s="46"/>
      <c r="N25" s="46"/>
      <c r="O25" s="46"/>
      <c r="P25" s="46"/>
    </row>
    <row r="26" spans="1:16" ht="15" customHeight="1" x14ac:dyDescent="0.3">
      <c r="A26" s="218"/>
      <c r="B26" s="288"/>
      <c r="C26" s="288"/>
      <c r="D26" s="288"/>
      <c r="E26" s="288"/>
      <c r="F26" s="288"/>
      <c r="G26" s="288"/>
      <c r="H26" s="52">
        <f t="shared" si="4"/>
        <v>0</v>
      </c>
      <c r="I26" s="46"/>
      <c r="J26" s="46"/>
      <c r="K26" s="46"/>
      <c r="L26" s="46"/>
      <c r="M26" s="46"/>
      <c r="N26" s="46"/>
      <c r="O26" s="46"/>
      <c r="P26" s="46"/>
    </row>
    <row r="27" spans="1:16" ht="15" customHeight="1" x14ac:dyDescent="0.3">
      <c r="A27" s="218"/>
      <c r="B27" s="288"/>
      <c r="C27" s="288"/>
      <c r="D27" s="288"/>
      <c r="E27" s="288"/>
      <c r="F27" s="288"/>
      <c r="G27" s="288"/>
      <c r="H27" s="52">
        <f t="shared" si="4"/>
        <v>0</v>
      </c>
      <c r="I27" s="46"/>
      <c r="J27" s="46"/>
      <c r="K27" s="46"/>
      <c r="L27" s="46"/>
      <c r="M27" s="46"/>
      <c r="N27" s="46"/>
      <c r="O27" s="46"/>
      <c r="P27" s="46"/>
    </row>
    <row r="28" spans="1:16" ht="15" customHeight="1" x14ac:dyDescent="0.3">
      <c r="A28" s="218"/>
      <c r="B28" s="288"/>
      <c r="C28" s="288"/>
      <c r="D28" s="288"/>
      <c r="E28" s="288"/>
      <c r="F28" s="288"/>
      <c r="G28" s="288"/>
      <c r="H28" s="52">
        <f t="shared" si="4"/>
        <v>0</v>
      </c>
      <c r="I28" s="46"/>
      <c r="J28" s="46"/>
      <c r="K28" s="46"/>
      <c r="L28" s="46"/>
      <c r="M28" s="46"/>
      <c r="N28" s="46"/>
      <c r="O28" s="46"/>
      <c r="P28" s="46"/>
    </row>
    <row r="29" spans="1:16" ht="15" customHeight="1" x14ac:dyDescent="0.3">
      <c r="A29" s="218"/>
      <c r="B29" s="288"/>
      <c r="C29" s="288"/>
      <c r="D29" s="288"/>
      <c r="E29" s="288"/>
      <c r="F29" s="288"/>
      <c r="G29" s="288"/>
      <c r="H29" s="52">
        <f t="shared" si="4"/>
        <v>0</v>
      </c>
      <c r="I29" s="46"/>
      <c r="J29" s="46"/>
      <c r="K29" s="46"/>
      <c r="L29" s="46"/>
      <c r="M29" s="46"/>
      <c r="N29" s="46"/>
      <c r="O29" s="46"/>
      <c r="P29" s="46"/>
    </row>
    <row r="30" spans="1:16" x14ac:dyDescent="0.3">
      <c r="A30" s="218"/>
      <c r="B30" s="288"/>
      <c r="C30" s="288"/>
      <c r="D30" s="288"/>
      <c r="E30" s="288"/>
      <c r="F30" s="288"/>
      <c r="G30" s="288"/>
      <c r="H30" s="52">
        <f t="shared" si="4"/>
        <v>0</v>
      </c>
      <c r="I30" s="46"/>
      <c r="J30" s="46"/>
      <c r="K30" s="46"/>
      <c r="L30" s="46"/>
      <c r="M30" s="46"/>
      <c r="N30" s="46"/>
      <c r="O30" s="46"/>
      <c r="P30" s="46"/>
    </row>
    <row r="31" spans="1:16" x14ac:dyDescent="0.3">
      <c r="A31" s="218"/>
      <c r="B31" s="288"/>
      <c r="C31" s="288"/>
      <c r="D31" s="288"/>
      <c r="E31" s="288"/>
      <c r="F31" s="288"/>
      <c r="G31" s="288"/>
      <c r="H31" s="52">
        <f t="shared" si="4"/>
        <v>0</v>
      </c>
      <c r="I31" s="46"/>
      <c r="J31" s="46"/>
      <c r="K31" s="46"/>
      <c r="L31" s="46"/>
      <c r="M31" s="46"/>
      <c r="N31" s="46"/>
      <c r="O31" s="46"/>
      <c r="P31" s="46"/>
    </row>
    <row r="32" spans="1:16" x14ac:dyDescent="0.3">
      <c r="A32" s="218"/>
      <c r="B32" s="288"/>
      <c r="C32" s="288"/>
      <c r="D32" s="288"/>
      <c r="E32" s="288"/>
      <c r="F32" s="288"/>
      <c r="G32" s="288"/>
      <c r="H32" s="52">
        <f t="shared" si="4"/>
        <v>0</v>
      </c>
      <c r="I32" s="46"/>
      <c r="J32" s="46"/>
      <c r="K32" s="46"/>
      <c r="L32" s="46"/>
      <c r="M32" s="46"/>
      <c r="N32" s="46"/>
      <c r="O32" s="46"/>
      <c r="P32" s="46"/>
    </row>
    <row r="33" spans="1:16" x14ac:dyDescent="0.3">
      <c r="A33" s="218"/>
      <c r="B33" s="288"/>
      <c r="C33" s="288"/>
      <c r="D33" s="288"/>
      <c r="E33" s="288"/>
      <c r="F33" s="288"/>
      <c r="G33" s="288"/>
      <c r="H33" s="52">
        <f t="shared" si="4"/>
        <v>0</v>
      </c>
      <c r="I33" s="46"/>
      <c r="J33" s="46"/>
      <c r="K33" s="46"/>
      <c r="L33" s="46"/>
      <c r="M33" s="46"/>
      <c r="N33" s="46"/>
      <c r="O33" s="46"/>
      <c r="P33" s="46"/>
    </row>
    <row r="34" spans="1:16" x14ac:dyDescent="0.3">
      <c r="A34" s="218"/>
      <c r="B34" s="288"/>
      <c r="C34" s="288"/>
      <c r="D34" s="288"/>
      <c r="E34" s="288"/>
      <c r="F34" s="288"/>
      <c r="G34" s="288"/>
      <c r="H34" s="52">
        <f t="shared" si="4"/>
        <v>0</v>
      </c>
      <c r="I34" s="46"/>
      <c r="J34" s="46"/>
      <c r="K34" s="46"/>
      <c r="L34" s="46"/>
      <c r="M34" s="46"/>
      <c r="N34" s="46"/>
      <c r="O34" s="46"/>
      <c r="P34" s="46"/>
    </row>
    <row r="35" spans="1:16" x14ac:dyDescent="0.3">
      <c r="A35" s="218"/>
      <c r="B35" s="288"/>
      <c r="C35" s="288"/>
      <c r="D35" s="288"/>
      <c r="E35" s="288"/>
      <c r="F35" s="288"/>
      <c r="G35" s="288"/>
      <c r="H35" s="52">
        <f t="shared" si="4"/>
        <v>0</v>
      </c>
      <c r="I35" s="46"/>
      <c r="J35" s="46"/>
      <c r="K35" s="46"/>
      <c r="L35" s="46"/>
      <c r="M35" s="46"/>
      <c r="N35" s="46"/>
      <c r="O35" s="46"/>
      <c r="P35" s="46"/>
    </row>
    <row r="36" spans="1:16" x14ac:dyDescent="0.3">
      <c r="A36" s="218"/>
      <c r="B36" s="288"/>
      <c r="C36" s="288"/>
      <c r="D36" s="288"/>
      <c r="E36" s="288"/>
      <c r="F36" s="288"/>
      <c r="G36" s="288"/>
      <c r="H36" s="52">
        <f t="shared" si="4"/>
        <v>0</v>
      </c>
      <c r="I36" s="46"/>
      <c r="J36" s="46"/>
      <c r="K36" s="46"/>
      <c r="L36" s="46"/>
      <c r="M36" s="46"/>
      <c r="N36" s="46"/>
      <c r="O36" s="46"/>
      <c r="P36" s="46"/>
    </row>
    <row r="37" spans="1:16" x14ac:dyDescent="0.3">
      <c r="A37" s="218"/>
      <c r="B37" s="288"/>
      <c r="C37" s="288"/>
      <c r="D37" s="288"/>
      <c r="E37" s="288"/>
      <c r="F37" s="288"/>
      <c r="G37" s="288"/>
      <c r="H37" s="52">
        <f t="shared" si="4"/>
        <v>0</v>
      </c>
      <c r="I37" s="46"/>
      <c r="J37" s="46"/>
      <c r="K37" s="46"/>
      <c r="L37" s="46"/>
      <c r="M37" s="46"/>
      <c r="N37" s="46"/>
      <c r="O37" s="46"/>
      <c r="P37" s="46"/>
    </row>
    <row r="38" spans="1:16" x14ac:dyDescent="0.3">
      <c r="A38" s="218"/>
      <c r="B38" s="288"/>
      <c r="C38" s="288"/>
      <c r="D38" s="288"/>
      <c r="E38" s="288"/>
      <c r="F38" s="288"/>
      <c r="G38" s="288"/>
      <c r="H38" s="52">
        <f t="shared" si="4"/>
        <v>0</v>
      </c>
      <c r="I38" s="46"/>
      <c r="J38" s="46"/>
      <c r="K38" s="46"/>
      <c r="L38" s="46"/>
      <c r="M38" s="46"/>
      <c r="N38" s="46"/>
      <c r="O38" s="46"/>
      <c r="P38" s="46"/>
    </row>
    <row r="39" spans="1:16" x14ac:dyDescent="0.3">
      <c r="A39" s="218"/>
      <c r="B39" s="288"/>
      <c r="C39" s="288"/>
      <c r="D39" s="288"/>
      <c r="E39" s="288"/>
      <c r="F39" s="288"/>
      <c r="G39" s="288"/>
      <c r="H39" s="52">
        <f t="shared" si="4"/>
        <v>0</v>
      </c>
      <c r="I39" s="46"/>
      <c r="J39" s="46"/>
      <c r="K39" s="46"/>
      <c r="L39" s="46"/>
      <c r="M39" s="46"/>
      <c r="N39" s="46"/>
      <c r="O39" s="46"/>
      <c r="P39" s="46"/>
    </row>
    <row r="40" spans="1:16" x14ac:dyDescent="0.3">
      <c r="A40" s="218"/>
      <c r="B40" s="288"/>
      <c r="C40" s="288"/>
      <c r="D40" s="288"/>
      <c r="E40" s="288"/>
      <c r="F40" s="288"/>
      <c r="G40" s="288"/>
      <c r="H40" s="52">
        <f t="shared" si="4"/>
        <v>0</v>
      </c>
      <c r="I40" s="46"/>
      <c r="J40" s="46"/>
      <c r="K40" s="46"/>
      <c r="L40" s="46"/>
      <c r="M40" s="46"/>
      <c r="N40" s="46"/>
      <c r="O40" s="46"/>
      <c r="P40" s="46"/>
    </row>
    <row r="41" spans="1:16" x14ac:dyDescent="0.3">
      <c r="A41" s="218"/>
      <c r="B41" s="289"/>
      <c r="C41" s="289"/>
      <c r="D41" s="289"/>
      <c r="E41" s="289"/>
      <c r="F41" s="289"/>
      <c r="G41" s="289"/>
      <c r="H41" s="52">
        <f t="shared" si="4"/>
        <v>0</v>
      </c>
      <c r="I41" s="46"/>
      <c r="J41" s="46"/>
      <c r="K41" s="46"/>
      <c r="L41" s="46"/>
      <c r="M41" s="46"/>
      <c r="N41" s="46"/>
      <c r="O41" s="46"/>
      <c r="P41" s="46"/>
    </row>
    <row r="42" spans="1:16" x14ac:dyDescent="0.3">
      <c r="A42" s="218"/>
      <c r="B42" s="288"/>
      <c r="C42" s="288"/>
      <c r="D42" s="288"/>
      <c r="E42" s="288"/>
      <c r="F42" s="288"/>
      <c r="G42" s="288"/>
      <c r="H42" s="52">
        <f t="shared" si="4"/>
        <v>0</v>
      </c>
      <c r="I42" s="46"/>
      <c r="J42" s="46"/>
      <c r="K42" s="46"/>
      <c r="L42" s="46"/>
      <c r="M42" s="46"/>
      <c r="N42" s="46"/>
      <c r="O42" s="46"/>
      <c r="P42" s="46"/>
    </row>
    <row r="43" spans="1:16" x14ac:dyDescent="0.3">
      <c r="A43" s="218"/>
      <c r="B43" s="288"/>
      <c r="C43" s="288"/>
      <c r="D43" s="288"/>
      <c r="E43" s="288"/>
      <c r="F43" s="288"/>
      <c r="G43" s="288"/>
      <c r="H43" s="52">
        <f t="shared" si="4"/>
        <v>0</v>
      </c>
      <c r="I43" s="46"/>
      <c r="J43" s="46"/>
      <c r="K43" s="46"/>
      <c r="L43" s="46"/>
      <c r="M43" s="46"/>
      <c r="N43" s="46"/>
      <c r="O43" s="46"/>
      <c r="P43" s="46"/>
    </row>
    <row r="44" spans="1:16" x14ac:dyDescent="0.3">
      <c r="A44" s="218"/>
      <c r="B44" s="288"/>
      <c r="C44" s="288"/>
      <c r="D44" s="288"/>
      <c r="E44" s="288"/>
      <c r="F44" s="288"/>
      <c r="G44" s="288"/>
      <c r="H44" s="52">
        <f t="shared" si="4"/>
        <v>0</v>
      </c>
      <c r="I44" s="46"/>
      <c r="J44" s="46"/>
      <c r="K44" s="46"/>
      <c r="L44" s="46"/>
      <c r="M44" s="46"/>
      <c r="N44" s="46"/>
      <c r="O44" s="46"/>
      <c r="P44" s="46"/>
    </row>
    <row r="45" spans="1:16" x14ac:dyDescent="0.3">
      <c r="A45" s="218"/>
      <c r="B45" s="288"/>
      <c r="C45" s="288"/>
      <c r="D45" s="288"/>
      <c r="E45" s="288"/>
      <c r="F45" s="288"/>
      <c r="G45" s="288"/>
      <c r="H45" s="52">
        <f t="shared" si="4"/>
        <v>0</v>
      </c>
      <c r="I45" s="46"/>
      <c r="J45" s="46"/>
      <c r="K45" s="46"/>
      <c r="L45" s="46"/>
      <c r="M45" s="46"/>
      <c r="N45" s="46"/>
      <c r="O45" s="46"/>
      <c r="P45" s="46"/>
    </row>
    <row r="46" spans="1:16" ht="15" customHeight="1" x14ac:dyDescent="0.3">
      <c r="A46" s="218"/>
      <c r="B46" s="288"/>
      <c r="C46" s="288"/>
      <c r="D46" s="288"/>
      <c r="E46" s="288"/>
      <c r="F46" s="288"/>
      <c r="G46" s="288"/>
      <c r="H46" s="52">
        <f t="shared" si="4"/>
        <v>0</v>
      </c>
      <c r="I46" s="46"/>
      <c r="J46" s="46"/>
      <c r="K46" s="46"/>
      <c r="L46" s="46"/>
      <c r="M46" s="46"/>
      <c r="N46" s="46"/>
      <c r="O46" s="46"/>
      <c r="P46" s="46"/>
    </row>
    <row r="47" spans="1:16" ht="15" customHeight="1" x14ac:dyDescent="0.3">
      <c r="A47" s="218"/>
      <c r="B47" s="288"/>
      <c r="C47" s="288"/>
      <c r="D47" s="288"/>
      <c r="E47" s="288"/>
      <c r="F47" s="288"/>
      <c r="G47" s="288"/>
      <c r="H47" s="52">
        <f t="shared" si="4"/>
        <v>0</v>
      </c>
      <c r="I47" s="46"/>
      <c r="J47" s="46"/>
      <c r="K47" s="46"/>
      <c r="L47" s="46"/>
      <c r="M47" s="46"/>
      <c r="N47" s="46"/>
      <c r="O47" s="46"/>
      <c r="P47" s="46"/>
    </row>
    <row r="48" spans="1:16" ht="15" customHeight="1" x14ac:dyDescent="0.3">
      <c r="A48" s="218"/>
      <c r="B48" s="288"/>
      <c r="C48" s="288"/>
      <c r="D48" s="288"/>
      <c r="E48" s="288"/>
      <c r="F48" s="288"/>
      <c r="G48" s="288"/>
      <c r="H48" s="52">
        <f t="shared" si="4"/>
        <v>0</v>
      </c>
      <c r="I48" s="46"/>
      <c r="J48" s="46"/>
      <c r="K48" s="46"/>
      <c r="L48" s="46"/>
      <c r="M48" s="46"/>
      <c r="N48" s="46"/>
      <c r="O48" s="46"/>
      <c r="P48" s="46"/>
    </row>
    <row r="49" spans="1:16" ht="15" customHeight="1" x14ac:dyDescent="0.3">
      <c r="A49" s="218"/>
      <c r="B49" s="288"/>
      <c r="C49" s="288"/>
      <c r="D49" s="288"/>
      <c r="E49" s="288"/>
      <c r="F49" s="288"/>
      <c r="G49" s="288"/>
      <c r="H49" s="52">
        <f t="shared" si="4"/>
        <v>0</v>
      </c>
      <c r="I49" s="46"/>
      <c r="J49" s="46"/>
      <c r="K49" s="46"/>
      <c r="L49" s="46"/>
      <c r="M49" s="46"/>
      <c r="N49" s="46"/>
      <c r="O49" s="46"/>
      <c r="P49" s="46"/>
    </row>
    <row r="50" spans="1:16" ht="15" customHeight="1" x14ac:dyDescent="0.3">
      <c r="A50" s="218"/>
      <c r="B50" s="288"/>
      <c r="C50" s="288"/>
      <c r="D50" s="288"/>
      <c r="E50" s="288"/>
      <c r="F50" s="288"/>
      <c r="G50" s="288"/>
      <c r="H50" s="52">
        <f t="shared" si="4"/>
        <v>0</v>
      </c>
      <c r="I50" s="46"/>
      <c r="J50" s="46"/>
      <c r="K50" s="46"/>
      <c r="L50" s="46"/>
      <c r="M50" s="46"/>
      <c r="N50" s="46"/>
      <c r="O50" s="46"/>
      <c r="P50" s="46"/>
    </row>
    <row r="51" spans="1:16" ht="15" customHeight="1" x14ac:dyDescent="0.3">
      <c r="A51" s="218"/>
      <c r="B51" s="288"/>
      <c r="C51" s="288"/>
      <c r="D51" s="288"/>
      <c r="E51" s="288"/>
      <c r="F51" s="288"/>
      <c r="G51" s="288"/>
      <c r="H51" s="52">
        <f t="shared" si="4"/>
        <v>0</v>
      </c>
      <c r="I51" s="46"/>
      <c r="J51" s="46"/>
      <c r="K51" s="46"/>
      <c r="L51" s="46"/>
      <c r="M51" s="46"/>
      <c r="N51" s="46"/>
      <c r="O51" s="46"/>
      <c r="P51" s="46"/>
    </row>
    <row r="52" spans="1:16" ht="15" customHeight="1" x14ac:dyDescent="0.3">
      <c r="A52" s="218"/>
      <c r="B52" s="288"/>
      <c r="C52" s="288"/>
      <c r="D52" s="288"/>
      <c r="E52" s="288"/>
      <c r="F52" s="288"/>
      <c r="G52" s="288"/>
      <c r="H52" s="52">
        <f t="shared" si="4"/>
        <v>0</v>
      </c>
      <c r="I52" s="45"/>
      <c r="J52" s="45"/>
      <c r="K52" s="45"/>
      <c r="L52" s="45"/>
      <c r="M52" s="45"/>
      <c r="N52" s="45"/>
      <c r="O52" s="45"/>
      <c r="P52" s="45"/>
    </row>
    <row r="53" spans="1:16" ht="15" customHeight="1" x14ac:dyDescent="0.3">
      <c r="A53" s="218"/>
      <c r="B53" s="288"/>
      <c r="C53" s="288"/>
      <c r="D53" s="288"/>
      <c r="E53" s="288"/>
      <c r="F53" s="288"/>
      <c r="G53" s="288"/>
      <c r="H53" s="52">
        <f t="shared" si="4"/>
        <v>0</v>
      </c>
      <c r="I53" s="45"/>
      <c r="J53" s="45"/>
      <c r="K53" s="45"/>
      <c r="L53" s="45"/>
      <c r="M53" s="45"/>
      <c r="N53" s="45"/>
      <c r="O53" s="45"/>
      <c r="P53" s="45"/>
    </row>
    <row r="54" spans="1:16" ht="15" customHeight="1" x14ac:dyDescent="0.3">
      <c r="A54" s="218"/>
      <c r="B54" s="288"/>
      <c r="C54" s="288"/>
      <c r="D54" s="288"/>
      <c r="E54" s="288"/>
      <c r="F54" s="288"/>
      <c r="G54" s="288"/>
      <c r="H54" s="52">
        <f t="shared" si="4"/>
        <v>0</v>
      </c>
      <c r="I54" s="45"/>
      <c r="J54" s="45"/>
      <c r="K54" s="45"/>
      <c r="L54" s="45"/>
      <c r="M54" s="45"/>
      <c r="N54" s="45"/>
      <c r="O54" s="45"/>
      <c r="P54" s="45"/>
    </row>
    <row r="55" spans="1:16" ht="15" customHeight="1" x14ac:dyDescent="0.3">
      <c r="A55" s="218"/>
      <c r="B55" s="288"/>
      <c r="C55" s="288"/>
      <c r="D55" s="288"/>
      <c r="E55" s="288"/>
      <c r="F55" s="288"/>
      <c r="G55" s="288"/>
      <c r="H55" s="52">
        <f t="shared" si="4"/>
        <v>0</v>
      </c>
      <c r="I55" s="45"/>
      <c r="J55" s="45"/>
      <c r="K55" s="45"/>
      <c r="L55" s="45"/>
      <c r="M55" s="45"/>
      <c r="N55" s="45"/>
      <c r="O55" s="45"/>
      <c r="P55" s="45"/>
    </row>
    <row r="56" spans="1:16" ht="15" customHeight="1" x14ac:dyDescent="0.3">
      <c r="A56" s="218"/>
      <c r="B56" s="288"/>
      <c r="C56" s="288"/>
      <c r="D56" s="288"/>
      <c r="E56" s="288"/>
      <c r="F56" s="288"/>
      <c r="G56" s="288"/>
      <c r="H56" s="52">
        <f t="shared" si="4"/>
        <v>0</v>
      </c>
      <c r="I56" s="46"/>
      <c r="J56" s="45"/>
      <c r="K56" s="45"/>
      <c r="L56" s="45"/>
      <c r="M56" s="45"/>
      <c r="N56" s="45"/>
      <c r="O56" s="45"/>
      <c r="P56" s="45"/>
    </row>
    <row r="57" spans="1:16" x14ac:dyDescent="0.3">
      <c r="A57" s="218"/>
      <c r="B57" s="289"/>
      <c r="C57" s="289"/>
      <c r="D57" s="289"/>
      <c r="E57" s="289"/>
      <c r="F57" s="289"/>
      <c r="G57" s="289"/>
      <c r="H57" s="52">
        <f t="shared" si="4"/>
        <v>0</v>
      </c>
      <c r="I57" s="46"/>
      <c r="J57" s="47"/>
      <c r="K57" s="46"/>
      <c r="L57" s="46"/>
      <c r="M57" s="46"/>
      <c r="N57" s="46"/>
      <c r="O57" s="46"/>
      <c r="P57" s="46"/>
    </row>
    <row r="58" spans="1:16" ht="15" customHeight="1" x14ac:dyDescent="0.3">
      <c r="A58" s="218"/>
      <c r="B58" s="288"/>
      <c r="C58" s="288"/>
      <c r="D58" s="288"/>
      <c r="E58" s="288"/>
      <c r="F58" s="288"/>
      <c r="G58" s="288"/>
      <c r="H58" s="52">
        <f t="shared" si="4"/>
        <v>0</v>
      </c>
      <c r="I58" s="45"/>
      <c r="J58" s="45"/>
      <c r="K58" s="45"/>
      <c r="L58" s="45"/>
      <c r="M58" s="45"/>
      <c r="N58" s="45"/>
      <c r="O58" s="45"/>
      <c r="P58" s="45"/>
    </row>
    <row r="59" spans="1:16" ht="15" customHeight="1" x14ac:dyDescent="0.3">
      <c r="A59" s="218"/>
      <c r="B59" s="288"/>
      <c r="C59" s="288"/>
      <c r="D59" s="288"/>
      <c r="E59" s="288"/>
      <c r="F59" s="288"/>
      <c r="G59" s="288"/>
      <c r="H59" s="52">
        <f t="shared" si="4"/>
        <v>0</v>
      </c>
      <c r="I59" s="45"/>
      <c r="J59" s="45"/>
      <c r="K59" s="45"/>
      <c r="L59" s="45"/>
      <c r="M59" s="45"/>
      <c r="N59" s="45"/>
      <c r="O59" s="45"/>
      <c r="P59" s="45"/>
    </row>
    <row r="60" spans="1:16" ht="15" customHeight="1" x14ac:dyDescent="0.3">
      <c r="A60" s="218"/>
      <c r="B60" s="288"/>
      <c r="C60" s="288"/>
      <c r="D60" s="288"/>
      <c r="E60" s="288"/>
      <c r="F60" s="288"/>
      <c r="G60" s="288"/>
      <c r="H60" s="52">
        <f t="shared" si="4"/>
        <v>0</v>
      </c>
      <c r="I60" s="45"/>
      <c r="J60" s="45"/>
      <c r="K60" s="45"/>
      <c r="L60" s="45"/>
      <c r="M60" s="45"/>
      <c r="N60" s="45"/>
      <c r="O60" s="45"/>
      <c r="P60" s="45"/>
    </row>
    <row r="61" spans="1:16" ht="15" customHeight="1" x14ac:dyDescent="0.3">
      <c r="A61" s="218"/>
      <c r="B61" s="288"/>
      <c r="C61" s="288"/>
      <c r="D61" s="288"/>
      <c r="E61" s="288"/>
      <c r="F61" s="288"/>
      <c r="G61" s="288"/>
      <c r="H61" s="52">
        <f t="shared" si="4"/>
        <v>0</v>
      </c>
      <c r="I61" s="45"/>
      <c r="J61" s="45"/>
      <c r="K61" s="45"/>
      <c r="L61" s="45"/>
      <c r="M61" s="45"/>
      <c r="N61" s="45"/>
      <c r="O61" s="45"/>
      <c r="P61" s="45"/>
    </row>
    <row r="62" spans="1:16" ht="15" customHeight="1" x14ac:dyDescent="0.3">
      <c r="A62" s="218"/>
      <c r="B62" s="288"/>
      <c r="C62" s="288"/>
      <c r="D62" s="288"/>
      <c r="E62" s="288"/>
      <c r="F62" s="288"/>
      <c r="G62" s="288"/>
      <c r="H62" s="52">
        <f t="shared" si="4"/>
        <v>0</v>
      </c>
      <c r="I62" s="46"/>
      <c r="J62" s="47"/>
      <c r="K62" s="46"/>
      <c r="L62" s="46"/>
      <c r="M62" s="46"/>
      <c r="N62" s="46"/>
      <c r="O62" s="46"/>
      <c r="P62" s="46"/>
    </row>
    <row r="63" spans="1:16" ht="15" customHeight="1" x14ac:dyDescent="0.3">
      <c r="A63" s="218"/>
      <c r="B63" s="288"/>
      <c r="C63" s="288"/>
      <c r="D63" s="288"/>
      <c r="E63" s="288"/>
      <c r="F63" s="288"/>
      <c r="G63" s="288"/>
      <c r="H63" s="52">
        <f t="shared" si="4"/>
        <v>0</v>
      </c>
      <c r="I63" s="45"/>
      <c r="J63" s="45"/>
      <c r="K63" s="45"/>
      <c r="L63" s="45"/>
      <c r="M63" s="45"/>
      <c r="N63" s="45"/>
      <c r="O63" s="45"/>
      <c r="P63" s="45"/>
    </row>
    <row r="64" spans="1:16" ht="15" customHeight="1" x14ac:dyDescent="0.3">
      <c r="A64" s="218"/>
      <c r="B64" s="288"/>
      <c r="C64" s="288"/>
      <c r="D64" s="288"/>
      <c r="E64" s="288"/>
      <c r="F64" s="288"/>
      <c r="G64" s="288"/>
      <c r="H64" s="52">
        <f t="shared" si="4"/>
        <v>0</v>
      </c>
      <c r="I64" s="45"/>
      <c r="J64" s="45"/>
      <c r="K64" s="45"/>
      <c r="L64" s="45"/>
      <c r="M64" s="45"/>
      <c r="N64" s="45"/>
      <c r="O64" s="45"/>
      <c r="P64" s="45"/>
    </row>
    <row r="65" spans="1:16" ht="15" customHeight="1" x14ac:dyDescent="0.3">
      <c r="A65" s="218"/>
      <c r="B65" s="288"/>
      <c r="C65" s="288"/>
      <c r="D65" s="288"/>
      <c r="E65" s="288"/>
      <c r="F65" s="288"/>
      <c r="G65" s="288"/>
      <c r="H65" s="52">
        <f t="shared" si="4"/>
        <v>0</v>
      </c>
      <c r="I65" s="45"/>
      <c r="J65" s="45"/>
      <c r="K65" s="45"/>
      <c r="L65" s="45"/>
      <c r="M65" s="45"/>
      <c r="N65" s="45"/>
      <c r="O65" s="45"/>
      <c r="P65" s="45"/>
    </row>
    <row r="66" spans="1:16" ht="15" customHeight="1" x14ac:dyDescent="0.3">
      <c r="A66" s="218"/>
      <c r="B66" s="288"/>
      <c r="C66" s="288"/>
      <c r="D66" s="288"/>
      <c r="E66" s="288"/>
      <c r="F66" s="288"/>
      <c r="G66" s="288"/>
      <c r="H66" s="52">
        <f t="shared" si="4"/>
        <v>0</v>
      </c>
      <c r="I66" s="45"/>
      <c r="J66" s="45"/>
      <c r="K66" s="45"/>
      <c r="L66" s="45"/>
      <c r="M66" s="45"/>
      <c r="N66" s="45"/>
      <c r="O66" s="45"/>
      <c r="P66" s="45"/>
    </row>
    <row r="67" spans="1:16" ht="15" customHeight="1" x14ac:dyDescent="0.3">
      <c r="A67" s="218"/>
      <c r="B67" s="288"/>
      <c r="C67" s="288"/>
      <c r="D67" s="288"/>
      <c r="E67" s="288"/>
      <c r="F67" s="288"/>
      <c r="G67" s="288"/>
      <c r="H67" s="52">
        <f t="shared" si="4"/>
        <v>0</v>
      </c>
      <c r="I67" s="45"/>
      <c r="J67" s="45"/>
      <c r="K67" s="45"/>
      <c r="L67" s="45"/>
      <c r="M67" s="45"/>
      <c r="N67" s="45"/>
      <c r="O67" s="45"/>
      <c r="P67" s="45"/>
    </row>
    <row r="68" spans="1:16" x14ac:dyDescent="0.3">
      <c r="A68" s="218"/>
      <c r="B68" s="289"/>
      <c r="C68" s="289"/>
      <c r="D68" s="289"/>
      <c r="E68" s="289"/>
      <c r="F68" s="289"/>
      <c r="G68" s="289"/>
      <c r="H68" s="52">
        <f t="shared" si="4"/>
        <v>0</v>
      </c>
      <c r="I68" s="45"/>
      <c r="J68" s="45"/>
      <c r="K68" s="45"/>
      <c r="L68" s="45"/>
      <c r="M68" s="45"/>
      <c r="N68" s="45"/>
      <c r="O68" s="45"/>
      <c r="P68" s="45"/>
    </row>
    <row r="69" spans="1:16" x14ac:dyDescent="0.3">
      <c r="A69" s="218"/>
      <c r="B69" s="289"/>
      <c r="C69" s="289"/>
      <c r="D69" s="289"/>
      <c r="E69" s="289"/>
      <c r="F69" s="289"/>
      <c r="G69" s="289"/>
      <c r="H69" s="52">
        <f t="shared" si="4"/>
        <v>0</v>
      </c>
      <c r="I69" s="45"/>
      <c r="J69" s="45"/>
      <c r="K69" s="45"/>
      <c r="L69" s="45"/>
      <c r="M69" s="45"/>
      <c r="N69" s="45"/>
      <c r="O69" s="45"/>
      <c r="P69" s="45"/>
    </row>
    <row r="70" spans="1:16" ht="15" customHeight="1" x14ac:dyDescent="0.3">
      <c r="A70" s="218"/>
      <c r="B70" s="288"/>
      <c r="C70" s="288"/>
      <c r="D70" s="288"/>
      <c r="E70" s="288"/>
      <c r="F70" s="288"/>
      <c r="G70" s="288"/>
      <c r="H70" s="52">
        <f t="shared" si="4"/>
        <v>0</v>
      </c>
      <c r="I70" s="45"/>
      <c r="J70" s="45"/>
      <c r="K70" s="45"/>
      <c r="L70" s="45"/>
      <c r="M70" s="45"/>
      <c r="N70" s="45"/>
      <c r="O70" s="45"/>
      <c r="P70" s="45"/>
    </row>
    <row r="71" spans="1:16" ht="15" customHeight="1" x14ac:dyDescent="0.3">
      <c r="A71" s="218"/>
      <c r="B71" s="288"/>
      <c r="C71" s="288"/>
      <c r="D71" s="288"/>
      <c r="E71" s="288"/>
      <c r="F71" s="288"/>
      <c r="G71" s="288"/>
      <c r="H71" s="52">
        <f t="shared" si="4"/>
        <v>0</v>
      </c>
      <c r="I71" s="45"/>
      <c r="J71" s="45"/>
      <c r="K71" s="45"/>
      <c r="L71" s="45"/>
      <c r="M71" s="45"/>
      <c r="N71" s="45"/>
      <c r="O71" s="45"/>
      <c r="P71" s="45"/>
    </row>
    <row r="72" spans="1:16" ht="15" customHeight="1" x14ac:dyDescent="0.3">
      <c r="A72" s="218"/>
      <c r="B72" s="288"/>
      <c r="C72" s="288"/>
      <c r="D72" s="288"/>
      <c r="E72" s="288"/>
      <c r="F72" s="288"/>
      <c r="G72" s="288"/>
      <c r="H72" s="52">
        <f t="shared" si="4"/>
        <v>0</v>
      </c>
      <c r="I72" s="45"/>
      <c r="J72" s="45"/>
      <c r="K72" s="45"/>
      <c r="L72" s="45"/>
      <c r="M72" s="45"/>
      <c r="N72" s="45"/>
      <c r="O72" s="45"/>
      <c r="P72" s="45"/>
    </row>
    <row r="73" spans="1:16" ht="15" customHeight="1" x14ac:dyDescent="0.3">
      <c r="A73" s="218"/>
      <c r="B73" s="288"/>
      <c r="C73" s="288"/>
      <c r="D73" s="288"/>
      <c r="E73" s="288"/>
      <c r="F73" s="288"/>
      <c r="G73" s="288"/>
      <c r="H73" s="52">
        <f t="shared" si="4"/>
        <v>0</v>
      </c>
      <c r="I73" s="45"/>
      <c r="J73" s="45"/>
      <c r="K73" s="45"/>
      <c r="L73" s="45"/>
      <c r="M73" s="45"/>
      <c r="N73" s="45"/>
      <c r="O73" s="45"/>
      <c r="P73" s="45"/>
    </row>
    <row r="74" spans="1:16" ht="15" customHeight="1" x14ac:dyDescent="0.3">
      <c r="A74" s="218"/>
      <c r="B74" s="288"/>
      <c r="C74" s="288"/>
      <c r="D74" s="288"/>
      <c r="E74" s="288"/>
      <c r="F74" s="288"/>
      <c r="G74" s="288"/>
      <c r="H74" s="52">
        <f t="shared" si="4"/>
        <v>0</v>
      </c>
      <c r="I74" s="46"/>
      <c r="J74" s="47"/>
      <c r="K74" s="46"/>
      <c r="L74" s="46"/>
      <c r="M74" s="46"/>
      <c r="N74" s="46"/>
      <c r="O74" s="46"/>
      <c r="P74" s="46"/>
    </row>
    <row r="75" spans="1:16" ht="15" customHeight="1" x14ac:dyDescent="0.3">
      <c r="A75" s="218"/>
      <c r="B75" s="288"/>
      <c r="C75" s="288"/>
      <c r="D75" s="288"/>
      <c r="E75" s="288"/>
      <c r="F75" s="288"/>
      <c r="G75" s="288"/>
      <c r="H75" s="52">
        <f t="shared" si="4"/>
        <v>0</v>
      </c>
      <c r="I75" s="45"/>
      <c r="J75" s="45"/>
      <c r="K75" s="45"/>
      <c r="L75" s="45"/>
      <c r="M75" s="45"/>
      <c r="N75" s="45"/>
      <c r="O75" s="45"/>
      <c r="P75" s="45"/>
    </row>
    <row r="76" spans="1:16" ht="15" customHeight="1" x14ac:dyDescent="0.3">
      <c r="A76" s="218"/>
      <c r="B76" s="288"/>
      <c r="C76" s="288"/>
      <c r="D76" s="288"/>
      <c r="E76" s="288"/>
      <c r="F76" s="288"/>
      <c r="G76" s="288"/>
      <c r="H76" s="52">
        <f t="shared" si="4"/>
        <v>0</v>
      </c>
      <c r="I76" s="45"/>
      <c r="J76" s="45"/>
      <c r="K76" s="45"/>
      <c r="L76" s="45"/>
      <c r="M76" s="45"/>
      <c r="N76" s="45"/>
      <c r="O76" s="45"/>
      <c r="P76" s="45"/>
    </row>
    <row r="77" spans="1:16" ht="15" customHeight="1" x14ac:dyDescent="0.3">
      <c r="A77" s="218"/>
      <c r="B77" s="288"/>
      <c r="C77" s="288"/>
      <c r="D77" s="288"/>
      <c r="E77" s="288"/>
      <c r="F77" s="288"/>
      <c r="G77" s="288"/>
      <c r="H77" s="52">
        <f t="shared" si="4"/>
        <v>0</v>
      </c>
      <c r="I77" s="45"/>
      <c r="J77" s="45"/>
      <c r="K77" s="45"/>
      <c r="L77" s="45"/>
      <c r="M77" s="45"/>
      <c r="N77" s="45"/>
      <c r="O77" s="45"/>
      <c r="P77" s="45"/>
    </row>
    <row r="78" spans="1:16" ht="15" customHeight="1" x14ac:dyDescent="0.3">
      <c r="A78" s="218"/>
      <c r="B78" s="288"/>
      <c r="C78" s="288"/>
      <c r="D78" s="288"/>
      <c r="E78" s="288"/>
      <c r="F78" s="288"/>
      <c r="G78" s="288"/>
      <c r="H78" s="52">
        <f t="shared" si="4"/>
        <v>0</v>
      </c>
      <c r="I78" s="45"/>
      <c r="J78" s="45"/>
      <c r="K78" s="45"/>
      <c r="L78" s="45"/>
      <c r="M78" s="45"/>
      <c r="N78" s="45"/>
      <c r="O78" s="45"/>
      <c r="P78" s="45"/>
    </row>
    <row r="79" spans="1:16" ht="15" customHeight="1" x14ac:dyDescent="0.3">
      <c r="A79" s="218"/>
      <c r="B79" s="288"/>
      <c r="C79" s="288"/>
      <c r="D79" s="288"/>
      <c r="E79" s="288"/>
      <c r="F79" s="288"/>
      <c r="G79" s="288"/>
      <c r="H79" s="52">
        <f t="shared" si="4"/>
        <v>0</v>
      </c>
      <c r="I79" s="46"/>
      <c r="J79" s="45"/>
      <c r="K79" s="45"/>
      <c r="L79" s="45"/>
      <c r="M79" s="45"/>
      <c r="N79" s="45"/>
      <c r="O79" s="45"/>
      <c r="P79" s="45"/>
    </row>
    <row r="80" spans="1:16" x14ac:dyDescent="0.3">
      <c r="A80" s="218"/>
      <c r="B80" s="289"/>
      <c r="C80" s="289"/>
      <c r="D80" s="289"/>
      <c r="E80" s="289"/>
      <c r="F80" s="289"/>
      <c r="G80" s="289"/>
      <c r="H80" s="52">
        <f t="shared" si="4"/>
        <v>0</v>
      </c>
      <c r="I80" s="46"/>
      <c r="J80" s="47"/>
      <c r="K80" s="46"/>
      <c r="L80" s="46"/>
      <c r="M80" s="46"/>
      <c r="N80" s="46"/>
      <c r="O80" s="46"/>
      <c r="P80" s="46"/>
    </row>
    <row r="81" spans="1:16" ht="15" customHeight="1" x14ac:dyDescent="0.3">
      <c r="A81" s="218"/>
      <c r="B81" s="288"/>
      <c r="C81" s="288"/>
      <c r="D81" s="288"/>
      <c r="E81" s="288"/>
      <c r="F81" s="288"/>
      <c r="G81" s="288"/>
      <c r="H81" s="52">
        <f t="shared" si="4"/>
        <v>0</v>
      </c>
      <c r="I81" s="45"/>
      <c r="J81" s="45"/>
      <c r="K81" s="45"/>
      <c r="L81" s="45"/>
      <c r="M81" s="45"/>
      <c r="N81" s="45"/>
      <c r="O81" s="45"/>
      <c r="P81" s="45"/>
    </row>
    <row r="82" spans="1:16" ht="15" customHeight="1" x14ac:dyDescent="0.3">
      <c r="A82" s="218"/>
      <c r="B82" s="288"/>
      <c r="C82" s="288"/>
      <c r="D82" s="288"/>
      <c r="E82" s="288"/>
      <c r="F82" s="288"/>
      <c r="G82" s="288"/>
      <c r="H82" s="52">
        <f t="shared" si="4"/>
        <v>0</v>
      </c>
      <c r="I82" s="45"/>
      <c r="J82" s="45"/>
      <c r="K82" s="45"/>
      <c r="L82" s="45"/>
      <c r="M82" s="45"/>
      <c r="N82" s="45"/>
      <c r="O82" s="45"/>
      <c r="P82" s="45"/>
    </row>
    <row r="83" spans="1:16" ht="15" customHeight="1" x14ac:dyDescent="0.3">
      <c r="A83" s="218"/>
      <c r="B83" s="288"/>
      <c r="C83" s="288"/>
      <c r="D83" s="288"/>
      <c r="E83" s="288"/>
      <c r="F83" s="288"/>
      <c r="G83" s="288"/>
      <c r="H83" s="52">
        <f t="shared" ref="H83:H86" si="5">SUM(I83:P83)</f>
        <v>0</v>
      </c>
      <c r="I83" s="45"/>
      <c r="J83" s="45"/>
      <c r="K83" s="45"/>
      <c r="L83" s="45"/>
      <c r="M83" s="45"/>
      <c r="N83" s="45"/>
      <c r="O83" s="45"/>
      <c r="P83" s="45"/>
    </row>
    <row r="84" spans="1:16" ht="15" customHeight="1" x14ac:dyDescent="0.3">
      <c r="A84" s="218"/>
      <c r="B84" s="296" t="s">
        <v>277</v>
      </c>
      <c r="C84" s="296"/>
      <c r="D84" s="296"/>
      <c r="E84" s="296"/>
      <c r="F84" s="296"/>
      <c r="G84" s="296"/>
      <c r="H84" s="52">
        <f t="shared" si="5"/>
        <v>0</v>
      </c>
      <c r="I84" s="45">
        <f>Afschrijvingen!G37</f>
        <v>0</v>
      </c>
      <c r="J84" s="45"/>
      <c r="K84" s="45"/>
      <c r="L84" s="45"/>
      <c r="M84" s="45"/>
      <c r="N84" s="45"/>
      <c r="O84" s="45"/>
      <c r="P84" s="45"/>
    </row>
    <row r="85" spans="1:16" ht="15" customHeight="1" x14ac:dyDescent="0.3">
      <c r="A85" s="218"/>
      <c r="B85" s="296" t="s">
        <v>285</v>
      </c>
      <c r="C85" s="296"/>
      <c r="D85" s="296"/>
      <c r="E85" s="296"/>
      <c r="F85" s="296"/>
      <c r="G85" s="296"/>
      <c r="H85" s="52">
        <f t="shared" si="5"/>
        <v>0</v>
      </c>
      <c r="I85" s="46"/>
      <c r="J85" s="47"/>
      <c r="K85" s="46"/>
      <c r="L85" s="46"/>
      <c r="M85" s="46"/>
      <c r="N85" s="46"/>
      <c r="O85" s="46"/>
      <c r="P85" s="46"/>
    </row>
    <row r="86" spans="1:16" ht="15" customHeight="1" x14ac:dyDescent="0.3">
      <c r="A86" s="218"/>
      <c r="B86" s="288"/>
      <c r="C86" s="288"/>
      <c r="D86" s="288"/>
      <c r="E86" s="288"/>
      <c r="F86" s="288"/>
      <c r="G86" s="288"/>
      <c r="H86" s="52">
        <f t="shared" si="5"/>
        <v>0</v>
      </c>
      <c r="I86" s="45"/>
      <c r="J86" s="45"/>
      <c r="K86" s="45"/>
      <c r="L86" s="45"/>
      <c r="M86" s="45"/>
      <c r="N86" s="45"/>
      <c r="O86" s="45"/>
      <c r="P86" s="45"/>
    </row>
    <row r="87" spans="1:16" ht="15" customHeight="1" x14ac:dyDescent="0.3">
      <c r="A87" s="218"/>
      <c r="B87" s="296" t="s">
        <v>268</v>
      </c>
      <c r="C87" s="296"/>
      <c r="D87" s="296"/>
      <c r="E87" s="296"/>
      <c r="F87" s="296"/>
      <c r="G87" s="296"/>
      <c r="H87" s="323"/>
      <c r="I87" s="323"/>
      <c r="J87" s="323"/>
      <c r="K87" s="324"/>
    </row>
    <row r="88" spans="1:16" ht="15" customHeight="1" x14ac:dyDescent="0.3">
      <c r="A88" s="218"/>
      <c r="B88" s="288"/>
      <c r="C88" s="288"/>
      <c r="D88" s="288"/>
      <c r="E88" s="288"/>
      <c r="F88" s="288"/>
      <c r="G88" s="288"/>
      <c r="H88" s="52">
        <f>SUM(I88:P88)</f>
        <v>0</v>
      </c>
      <c r="I88" s="45"/>
      <c r="J88" s="45"/>
      <c r="K88" s="45"/>
      <c r="L88" s="45"/>
      <c r="M88" s="45"/>
      <c r="N88" s="45"/>
      <c r="O88" s="45"/>
      <c r="P88" s="45"/>
    </row>
    <row r="89" spans="1:16" ht="15" customHeight="1" x14ac:dyDescent="0.3">
      <c r="A89" s="218"/>
      <c r="B89" s="288"/>
      <c r="C89" s="288"/>
      <c r="D89" s="288"/>
      <c r="E89" s="288"/>
      <c r="F89" s="288"/>
      <c r="G89" s="288"/>
      <c r="H89" s="52">
        <f t="shared" ref="H89:H101" si="6">SUM(I89:P89)</f>
        <v>0</v>
      </c>
      <c r="I89" s="45"/>
      <c r="J89" s="45"/>
      <c r="K89" s="45"/>
      <c r="L89" s="45"/>
      <c r="M89" s="45"/>
      <c r="N89" s="45"/>
      <c r="O89" s="45"/>
      <c r="P89" s="45"/>
    </row>
    <row r="90" spans="1:16" ht="15" customHeight="1" x14ac:dyDescent="0.3">
      <c r="A90" s="218"/>
      <c r="B90" s="288"/>
      <c r="C90" s="288"/>
      <c r="D90" s="288"/>
      <c r="E90" s="288"/>
      <c r="F90" s="288"/>
      <c r="G90" s="288"/>
      <c r="H90" s="52">
        <f t="shared" si="6"/>
        <v>0</v>
      </c>
      <c r="I90" s="45"/>
      <c r="J90" s="45"/>
      <c r="K90" s="45"/>
      <c r="L90" s="45"/>
      <c r="M90" s="45"/>
      <c r="N90" s="45"/>
      <c r="O90" s="45"/>
      <c r="P90" s="45"/>
    </row>
    <row r="91" spans="1:16" ht="15" customHeight="1" x14ac:dyDescent="0.3">
      <c r="A91" s="218"/>
      <c r="B91" s="288"/>
      <c r="C91" s="288"/>
      <c r="D91" s="288"/>
      <c r="E91" s="288"/>
      <c r="F91" s="288"/>
      <c r="G91" s="288"/>
      <c r="H91" s="52">
        <f t="shared" si="6"/>
        <v>0</v>
      </c>
      <c r="I91" s="45"/>
      <c r="J91" s="45"/>
      <c r="K91" s="45"/>
      <c r="L91" s="45"/>
      <c r="M91" s="45"/>
      <c r="N91" s="45"/>
      <c r="O91" s="45"/>
      <c r="P91" s="45"/>
    </row>
    <row r="92" spans="1:16" ht="15" customHeight="1" x14ac:dyDescent="0.3">
      <c r="A92" s="218"/>
      <c r="B92" s="288"/>
      <c r="C92" s="288"/>
      <c r="D92" s="288"/>
      <c r="E92" s="288"/>
      <c r="F92" s="288"/>
      <c r="G92" s="288"/>
      <c r="H92" s="52">
        <f t="shared" si="6"/>
        <v>0</v>
      </c>
      <c r="I92" s="45"/>
      <c r="J92" s="45"/>
      <c r="K92" s="45"/>
      <c r="L92" s="45"/>
      <c r="M92" s="45"/>
      <c r="N92" s="45"/>
      <c r="O92" s="45"/>
      <c r="P92" s="45"/>
    </row>
    <row r="93" spans="1:16" ht="15" customHeight="1" x14ac:dyDescent="0.3">
      <c r="A93" s="218"/>
      <c r="B93" s="289"/>
      <c r="C93" s="289"/>
      <c r="D93" s="289"/>
      <c r="E93" s="289"/>
      <c r="F93" s="289"/>
      <c r="G93" s="289"/>
      <c r="H93" s="52">
        <f t="shared" si="6"/>
        <v>0</v>
      </c>
      <c r="I93" s="45"/>
      <c r="J93" s="45"/>
      <c r="K93" s="45"/>
      <c r="L93" s="45"/>
      <c r="M93" s="45"/>
      <c r="N93" s="45"/>
      <c r="O93" s="45"/>
      <c r="P93" s="45"/>
    </row>
    <row r="94" spans="1:16" ht="15" customHeight="1" x14ac:dyDescent="0.3">
      <c r="A94" s="218"/>
      <c r="B94" s="288"/>
      <c r="C94" s="288"/>
      <c r="D94" s="288"/>
      <c r="E94" s="288"/>
      <c r="F94" s="288"/>
      <c r="G94" s="288"/>
      <c r="H94" s="52">
        <f t="shared" si="6"/>
        <v>0</v>
      </c>
      <c r="I94" s="45"/>
      <c r="J94" s="45"/>
      <c r="K94" s="45"/>
      <c r="L94" s="45"/>
      <c r="M94" s="45"/>
      <c r="N94" s="45"/>
      <c r="O94" s="45"/>
      <c r="P94" s="45"/>
    </row>
    <row r="95" spans="1:16" ht="15" customHeight="1" x14ac:dyDescent="0.3">
      <c r="A95" s="218"/>
      <c r="B95" s="288"/>
      <c r="C95" s="288"/>
      <c r="D95" s="288"/>
      <c r="E95" s="288"/>
      <c r="F95" s="288"/>
      <c r="G95" s="288"/>
      <c r="H95" s="52">
        <f t="shared" si="6"/>
        <v>0</v>
      </c>
      <c r="I95" s="45"/>
      <c r="J95" s="45"/>
      <c r="K95" s="45"/>
      <c r="L95" s="45"/>
      <c r="M95" s="45"/>
      <c r="N95" s="45"/>
      <c r="O95" s="45"/>
      <c r="P95" s="45"/>
    </row>
    <row r="96" spans="1:16" ht="15" customHeight="1" x14ac:dyDescent="0.3">
      <c r="A96" s="218"/>
      <c r="B96" s="288"/>
      <c r="C96" s="288"/>
      <c r="D96" s="288"/>
      <c r="E96" s="288"/>
      <c r="F96" s="288"/>
      <c r="G96" s="288"/>
      <c r="H96" s="52">
        <f t="shared" si="6"/>
        <v>0</v>
      </c>
      <c r="I96" s="45"/>
      <c r="J96" s="45"/>
      <c r="K96" s="45"/>
      <c r="L96" s="45"/>
      <c r="M96" s="45"/>
      <c r="N96" s="45"/>
      <c r="O96" s="45"/>
      <c r="P96" s="45"/>
    </row>
    <row r="97" spans="1:16" ht="15" customHeight="1" x14ac:dyDescent="0.3">
      <c r="A97" s="218"/>
      <c r="B97" s="288"/>
      <c r="C97" s="288"/>
      <c r="D97" s="288"/>
      <c r="E97" s="288"/>
      <c r="F97" s="288"/>
      <c r="G97" s="288"/>
      <c r="H97" s="52">
        <f t="shared" si="6"/>
        <v>0</v>
      </c>
      <c r="I97" s="45"/>
      <c r="J97" s="45"/>
      <c r="K97" s="45"/>
      <c r="L97" s="45"/>
      <c r="M97" s="45"/>
      <c r="N97" s="45"/>
      <c r="O97" s="45"/>
      <c r="P97" s="45"/>
    </row>
    <row r="98" spans="1:16" ht="15" customHeight="1" x14ac:dyDescent="0.3">
      <c r="A98" s="218"/>
      <c r="B98" s="288"/>
      <c r="C98" s="288"/>
      <c r="D98" s="288"/>
      <c r="E98" s="288"/>
      <c r="F98" s="288"/>
      <c r="G98" s="288"/>
      <c r="H98" s="52">
        <f t="shared" si="6"/>
        <v>0</v>
      </c>
      <c r="I98" s="45"/>
      <c r="J98" s="45"/>
      <c r="K98" s="45"/>
      <c r="L98" s="45"/>
      <c r="M98" s="45"/>
      <c r="N98" s="45"/>
      <c r="O98" s="45"/>
      <c r="P98" s="45"/>
    </row>
    <row r="99" spans="1:16" x14ac:dyDescent="0.3">
      <c r="A99" s="218"/>
      <c r="B99" s="289"/>
      <c r="C99" s="289"/>
      <c r="D99" s="289"/>
      <c r="E99" s="289"/>
      <c r="F99" s="289"/>
      <c r="G99" s="289"/>
      <c r="H99" s="52">
        <f t="shared" si="6"/>
        <v>0</v>
      </c>
      <c r="I99" s="45"/>
      <c r="J99" s="45"/>
      <c r="K99" s="45"/>
      <c r="L99" s="45"/>
      <c r="M99" s="45"/>
      <c r="N99" s="45"/>
      <c r="O99" s="45"/>
      <c r="P99" s="45"/>
    </row>
    <row r="100" spans="1:16" x14ac:dyDescent="0.3">
      <c r="A100" s="218"/>
      <c r="B100" s="289"/>
      <c r="C100" s="289"/>
      <c r="D100" s="289"/>
      <c r="E100" s="289"/>
      <c r="F100" s="289"/>
      <c r="G100" s="289"/>
      <c r="H100" s="52">
        <f t="shared" si="6"/>
        <v>0</v>
      </c>
      <c r="I100" s="45"/>
      <c r="J100" s="45"/>
      <c r="K100" s="45"/>
      <c r="L100" s="45"/>
      <c r="M100" s="45"/>
      <c r="N100" s="45"/>
      <c r="O100" s="45"/>
      <c r="P100" s="45"/>
    </row>
    <row r="101" spans="1:16" x14ac:dyDescent="0.3">
      <c r="A101" s="218"/>
      <c r="B101" s="301"/>
      <c r="C101" s="301"/>
      <c r="D101" s="301"/>
      <c r="E101" s="301"/>
      <c r="F101" s="301"/>
      <c r="G101" s="301"/>
      <c r="H101" s="52">
        <f t="shared" si="6"/>
        <v>0</v>
      </c>
      <c r="I101" s="45"/>
      <c r="J101" s="47"/>
      <c r="K101" s="46"/>
      <c r="L101" s="46"/>
      <c r="M101" s="46"/>
      <c r="N101" s="46"/>
      <c r="O101" s="46"/>
      <c r="P101" s="46"/>
    </row>
    <row r="102" spans="1:16" x14ac:dyDescent="0.3">
      <c r="A102" s="296" t="s">
        <v>289</v>
      </c>
      <c r="B102" s="296"/>
      <c r="C102" s="296"/>
      <c r="D102" s="296"/>
      <c r="E102" s="296"/>
      <c r="F102" s="296"/>
      <c r="G102" s="296"/>
      <c r="H102" s="55">
        <f>SUM(H103:H147)</f>
        <v>0</v>
      </c>
      <c r="I102" s="53">
        <f>SUM(I103:I147)</f>
        <v>0</v>
      </c>
      <c r="J102" s="53">
        <f t="shared" ref="J102:K102" si="7">SUM(J103:J147)</f>
        <v>0</v>
      </c>
      <c r="K102" s="53">
        <f t="shared" si="7"/>
        <v>0</v>
      </c>
      <c r="L102" s="53">
        <f t="shared" ref="L102:P102" si="8">SUM(L103:L147)</f>
        <v>0</v>
      </c>
      <c r="M102" s="53">
        <f t="shared" si="8"/>
        <v>0</v>
      </c>
      <c r="N102" s="53">
        <f t="shared" si="8"/>
        <v>0</v>
      </c>
      <c r="O102" s="53">
        <f t="shared" si="8"/>
        <v>0</v>
      </c>
      <c r="P102" s="53">
        <f t="shared" si="8"/>
        <v>0</v>
      </c>
    </row>
    <row r="103" spans="1:16" x14ac:dyDescent="0.3">
      <c r="A103" s="218"/>
      <c r="B103" s="297"/>
      <c r="C103" s="297"/>
      <c r="D103" s="297"/>
      <c r="E103" s="297"/>
      <c r="F103" s="297"/>
      <c r="G103" s="297"/>
      <c r="H103" s="52">
        <f>SUM(I103:P103)</f>
        <v>0</v>
      </c>
      <c r="I103" s="49"/>
      <c r="J103" s="46"/>
      <c r="K103" s="46"/>
      <c r="L103" s="46"/>
      <c r="M103" s="46"/>
      <c r="N103" s="46"/>
      <c r="O103" s="46"/>
      <c r="P103" s="46"/>
    </row>
    <row r="104" spans="1:16" x14ac:dyDescent="0.3">
      <c r="A104" s="219"/>
      <c r="B104" s="285"/>
      <c r="C104" s="285"/>
      <c r="D104" s="285"/>
      <c r="E104" s="285"/>
      <c r="F104" s="285"/>
      <c r="G104" s="285"/>
      <c r="H104" s="52">
        <f t="shared" ref="H104:H134" si="9">SUM(I104:P104)</f>
        <v>0</v>
      </c>
      <c r="I104" s="49"/>
      <c r="J104" s="46"/>
      <c r="K104" s="46"/>
      <c r="L104" s="46"/>
      <c r="M104" s="46"/>
      <c r="N104" s="46"/>
      <c r="O104" s="46"/>
      <c r="P104" s="46"/>
    </row>
    <row r="105" spans="1:16" x14ac:dyDescent="0.3">
      <c r="A105" s="219"/>
      <c r="B105" s="285"/>
      <c r="C105" s="285"/>
      <c r="D105" s="285"/>
      <c r="E105" s="285"/>
      <c r="F105" s="285"/>
      <c r="G105" s="285"/>
      <c r="H105" s="52">
        <f t="shared" si="9"/>
        <v>0</v>
      </c>
      <c r="I105" s="49"/>
      <c r="J105" s="46"/>
      <c r="K105" s="46"/>
      <c r="L105" s="46"/>
      <c r="M105" s="46"/>
      <c r="N105" s="46"/>
      <c r="O105" s="46"/>
      <c r="P105" s="46"/>
    </row>
    <row r="106" spans="1:16" x14ac:dyDescent="0.3">
      <c r="A106" s="219"/>
      <c r="B106" s="285"/>
      <c r="C106" s="285"/>
      <c r="D106" s="285"/>
      <c r="E106" s="285"/>
      <c r="F106" s="285"/>
      <c r="G106" s="285"/>
      <c r="H106" s="52">
        <f t="shared" si="9"/>
        <v>0</v>
      </c>
      <c r="I106" s="49"/>
      <c r="J106" s="46"/>
      <c r="K106" s="46"/>
      <c r="L106" s="46"/>
      <c r="M106" s="46"/>
      <c r="N106" s="46"/>
      <c r="O106" s="46"/>
      <c r="P106" s="46"/>
    </row>
    <row r="107" spans="1:16" x14ac:dyDescent="0.3">
      <c r="A107" s="219"/>
      <c r="B107" s="286"/>
      <c r="C107" s="286"/>
      <c r="D107" s="286"/>
      <c r="E107" s="286"/>
      <c r="F107" s="286"/>
      <c r="G107" s="286"/>
      <c r="H107" s="52">
        <f t="shared" si="9"/>
        <v>0</v>
      </c>
      <c r="I107" s="49"/>
      <c r="J107" s="46"/>
      <c r="K107" s="46"/>
      <c r="L107" s="46"/>
      <c r="M107" s="46"/>
      <c r="N107" s="46"/>
      <c r="O107" s="46"/>
      <c r="P107" s="46"/>
    </row>
    <row r="108" spans="1:16" x14ac:dyDescent="0.3">
      <c r="A108" s="219"/>
      <c r="B108" s="287"/>
      <c r="C108" s="287"/>
      <c r="D108" s="287"/>
      <c r="E108" s="287"/>
      <c r="F108" s="287"/>
      <c r="G108" s="287"/>
      <c r="H108" s="52">
        <f t="shared" si="9"/>
        <v>0</v>
      </c>
      <c r="I108" s="49"/>
      <c r="J108" s="46"/>
      <c r="K108" s="46"/>
      <c r="L108" s="46"/>
      <c r="M108" s="46"/>
      <c r="N108" s="46"/>
      <c r="O108" s="46"/>
      <c r="P108" s="46"/>
    </row>
    <row r="109" spans="1:16" x14ac:dyDescent="0.3">
      <c r="A109" s="219"/>
      <c r="B109" s="287"/>
      <c r="C109" s="287"/>
      <c r="D109" s="287"/>
      <c r="E109" s="287"/>
      <c r="F109" s="287"/>
      <c r="G109" s="287"/>
      <c r="H109" s="52">
        <f t="shared" si="9"/>
        <v>0</v>
      </c>
      <c r="I109" s="49"/>
      <c r="J109" s="46"/>
      <c r="K109" s="46"/>
      <c r="L109" s="46"/>
      <c r="M109" s="46"/>
      <c r="N109" s="46"/>
      <c r="O109" s="46"/>
      <c r="P109" s="46"/>
    </row>
    <row r="110" spans="1:16" x14ac:dyDescent="0.3">
      <c r="A110" s="219"/>
      <c r="B110" s="287"/>
      <c r="C110" s="287"/>
      <c r="D110" s="287"/>
      <c r="E110" s="287"/>
      <c r="F110" s="287"/>
      <c r="G110" s="287"/>
      <c r="H110" s="52">
        <f t="shared" si="9"/>
        <v>0</v>
      </c>
      <c r="I110" s="49"/>
      <c r="J110" s="46"/>
      <c r="K110" s="46"/>
      <c r="L110" s="46"/>
      <c r="M110" s="46"/>
      <c r="N110" s="46"/>
      <c r="O110" s="46"/>
      <c r="P110" s="46"/>
    </row>
    <row r="111" spans="1:16" x14ac:dyDescent="0.3">
      <c r="A111" s="219"/>
      <c r="B111" s="287"/>
      <c r="C111" s="287"/>
      <c r="D111" s="287"/>
      <c r="E111" s="287"/>
      <c r="F111" s="287"/>
      <c r="G111" s="287"/>
      <c r="H111" s="52">
        <f t="shared" si="9"/>
        <v>0</v>
      </c>
      <c r="I111" s="49"/>
      <c r="J111" s="46"/>
      <c r="K111" s="46"/>
      <c r="L111" s="46"/>
      <c r="M111" s="46"/>
      <c r="N111" s="46"/>
      <c r="O111" s="46"/>
      <c r="P111" s="46"/>
    </row>
    <row r="112" spans="1:16" x14ac:dyDescent="0.3">
      <c r="A112" s="219"/>
      <c r="B112" s="287"/>
      <c r="C112" s="287"/>
      <c r="D112" s="287"/>
      <c r="E112" s="287"/>
      <c r="F112" s="287"/>
      <c r="G112" s="287"/>
      <c r="H112" s="52">
        <f t="shared" si="9"/>
        <v>0</v>
      </c>
      <c r="I112" s="49"/>
      <c r="J112" s="46"/>
      <c r="K112" s="46"/>
      <c r="L112" s="46"/>
      <c r="M112" s="46"/>
      <c r="N112" s="46"/>
      <c r="O112" s="46"/>
      <c r="P112" s="46"/>
    </row>
    <row r="113" spans="1:16" x14ac:dyDescent="0.3">
      <c r="A113" s="219"/>
      <c r="B113" s="287"/>
      <c r="C113" s="287"/>
      <c r="D113" s="287"/>
      <c r="E113" s="287"/>
      <c r="F113" s="287"/>
      <c r="G113" s="287"/>
      <c r="H113" s="52">
        <f t="shared" si="9"/>
        <v>0</v>
      </c>
      <c r="I113" s="49"/>
      <c r="J113" s="46"/>
      <c r="K113" s="46"/>
      <c r="L113" s="46"/>
      <c r="M113" s="46"/>
      <c r="N113" s="46"/>
      <c r="O113" s="46"/>
      <c r="P113" s="46"/>
    </row>
    <row r="114" spans="1:16" x14ac:dyDescent="0.3">
      <c r="A114" s="219"/>
      <c r="B114" s="287"/>
      <c r="C114" s="287"/>
      <c r="D114" s="287"/>
      <c r="E114" s="287"/>
      <c r="F114" s="287"/>
      <c r="G114" s="287"/>
      <c r="H114" s="52">
        <f t="shared" si="9"/>
        <v>0</v>
      </c>
      <c r="I114" s="49"/>
      <c r="J114" s="46"/>
      <c r="K114" s="46"/>
      <c r="L114" s="46"/>
      <c r="M114" s="46"/>
      <c r="N114" s="46"/>
      <c r="O114" s="46"/>
      <c r="P114" s="46"/>
    </row>
    <row r="115" spans="1:16" x14ac:dyDescent="0.3">
      <c r="A115" s="219"/>
      <c r="B115" s="287"/>
      <c r="C115" s="287"/>
      <c r="D115" s="287"/>
      <c r="E115" s="287"/>
      <c r="F115" s="287"/>
      <c r="G115" s="287"/>
      <c r="H115" s="52">
        <f t="shared" si="9"/>
        <v>0</v>
      </c>
      <c r="I115" s="49"/>
      <c r="J115" s="46"/>
      <c r="K115" s="46"/>
      <c r="L115" s="46"/>
      <c r="M115" s="46"/>
      <c r="N115" s="46"/>
      <c r="O115" s="46"/>
      <c r="P115" s="46"/>
    </row>
    <row r="116" spans="1:16" x14ac:dyDescent="0.3">
      <c r="A116" s="219"/>
      <c r="B116" s="287"/>
      <c r="C116" s="287"/>
      <c r="D116" s="287"/>
      <c r="E116" s="287"/>
      <c r="F116" s="287"/>
      <c r="G116" s="287"/>
      <c r="H116" s="52">
        <f t="shared" si="9"/>
        <v>0</v>
      </c>
      <c r="I116" s="49"/>
      <c r="J116" s="46"/>
      <c r="K116" s="46"/>
      <c r="L116" s="46"/>
      <c r="M116" s="46"/>
      <c r="N116" s="46"/>
      <c r="O116" s="46"/>
      <c r="P116" s="46"/>
    </row>
    <row r="117" spans="1:16" x14ac:dyDescent="0.3">
      <c r="A117" s="219"/>
      <c r="B117" s="287"/>
      <c r="C117" s="287"/>
      <c r="D117" s="287"/>
      <c r="E117" s="287"/>
      <c r="F117" s="287"/>
      <c r="G117" s="287"/>
      <c r="H117" s="52">
        <f t="shared" si="9"/>
        <v>0</v>
      </c>
      <c r="I117" s="49"/>
      <c r="J117" s="46"/>
      <c r="K117" s="46"/>
      <c r="L117" s="46"/>
      <c r="M117" s="46"/>
      <c r="N117" s="46"/>
      <c r="O117" s="46"/>
      <c r="P117" s="46"/>
    </row>
    <row r="118" spans="1:16" x14ac:dyDescent="0.3">
      <c r="A118" s="219"/>
      <c r="B118" s="285"/>
      <c r="C118" s="285"/>
      <c r="D118" s="285"/>
      <c r="E118" s="285"/>
      <c r="F118" s="285"/>
      <c r="G118" s="285"/>
      <c r="H118" s="52">
        <f t="shared" si="9"/>
        <v>0</v>
      </c>
      <c r="I118" s="50"/>
      <c r="J118" s="45"/>
      <c r="K118" s="45"/>
      <c r="L118" s="45"/>
      <c r="M118" s="45"/>
      <c r="N118" s="45"/>
      <c r="O118" s="45"/>
      <c r="P118" s="45"/>
    </row>
    <row r="119" spans="1:16" x14ac:dyDescent="0.3">
      <c r="A119" s="220"/>
      <c r="B119" s="285"/>
      <c r="C119" s="285"/>
      <c r="D119" s="285"/>
      <c r="E119" s="285"/>
      <c r="F119" s="285"/>
      <c r="G119" s="285"/>
      <c r="H119" s="52">
        <f t="shared" si="9"/>
        <v>0</v>
      </c>
      <c r="I119" s="50"/>
      <c r="J119" s="45"/>
      <c r="K119" s="45"/>
      <c r="L119" s="45"/>
      <c r="M119" s="45"/>
      <c r="N119" s="45"/>
      <c r="O119" s="45"/>
      <c r="P119" s="45"/>
    </row>
    <row r="120" spans="1:16" x14ac:dyDescent="0.3">
      <c r="A120" s="221"/>
      <c r="B120" s="285"/>
      <c r="C120" s="285"/>
      <c r="D120" s="285"/>
      <c r="E120" s="285"/>
      <c r="F120" s="285"/>
      <c r="G120" s="285"/>
      <c r="H120" s="52">
        <f t="shared" si="9"/>
        <v>0</v>
      </c>
      <c r="I120" s="45"/>
      <c r="J120" s="45"/>
      <c r="K120" s="45"/>
      <c r="L120" s="45"/>
      <c r="M120" s="45"/>
      <c r="N120" s="45"/>
      <c r="O120" s="45"/>
      <c r="P120" s="45"/>
    </row>
    <row r="121" spans="1:16" x14ac:dyDescent="0.3">
      <c r="A121" s="218"/>
      <c r="B121" s="286"/>
      <c r="C121" s="286"/>
      <c r="D121" s="286"/>
      <c r="E121" s="286"/>
      <c r="F121" s="286"/>
      <c r="G121" s="286"/>
      <c r="H121" s="52">
        <f t="shared" si="9"/>
        <v>0</v>
      </c>
      <c r="I121" s="45"/>
      <c r="J121" s="45"/>
      <c r="K121" s="45"/>
      <c r="L121" s="45"/>
      <c r="M121" s="45"/>
      <c r="N121" s="45"/>
      <c r="O121" s="45"/>
      <c r="P121" s="45"/>
    </row>
    <row r="122" spans="1:16" ht="15" customHeight="1" x14ac:dyDescent="0.3">
      <c r="A122" s="218"/>
      <c r="B122" s="287"/>
      <c r="C122" s="287"/>
      <c r="D122" s="287"/>
      <c r="E122" s="287"/>
      <c r="F122" s="287"/>
      <c r="G122" s="287"/>
      <c r="H122" s="52">
        <f t="shared" si="9"/>
        <v>0</v>
      </c>
      <c r="I122" s="45"/>
      <c r="J122" s="45"/>
      <c r="K122" s="45"/>
      <c r="L122" s="45"/>
      <c r="M122" s="45"/>
      <c r="N122" s="45"/>
      <c r="O122" s="45"/>
      <c r="P122" s="45"/>
    </row>
    <row r="123" spans="1:16" ht="15" customHeight="1" x14ac:dyDescent="0.3">
      <c r="A123" s="218"/>
      <c r="B123" s="287"/>
      <c r="C123" s="287"/>
      <c r="D123" s="287"/>
      <c r="E123" s="287"/>
      <c r="F123" s="287"/>
      <c r="G123" s="287"/>
      <c r="H123" s="52">
        <f t="shared" si="9"/>
        <v>0</v>
      </c>
      <c r="I123" s="45"/>
      <c r="J123" s="45"/>
      <c r="K123" s="45"/>
      <c r="L123" s="45"/>
      <c r="M123" s="45"/>
      <c r="N123" s="45"/>
      <c r="O123" s="45"/>
      <c r="P123" s="45"/>
    </row>
    <row r="124" spans="1:16" ht="15" customHeight="1" x14ac:dyDescent="0.3">
      <c r="A124" s="218"/>
      <c r="B124" s="287"/>
      <c r="C124" s="287"/>
      <c r="D124" s="287"/>
      <c r="E124" s="287"/>
      <c r="F124" s="287"/>
      <c r="G124" s="287"/>
      <c r="H124" s="52">
        <f t="shared" si="9"/>
        <v>0</v>
      </c>
      <c r="I124" s="45"/>
      <c r="J124" s="45"/>
      <c r="K124" s="45"/>
      <c r="L124" s="45"/>
      <c r="M124" s="45"/>
      <c r="N124" s="45"/>
      <c r="O124" s="45"/>
      <c r="P124" s="45"/>
    </row>
    <row r="125" spans="1:16" ht="15" customHeight="1" x14ac:dyDescent="0.3">
      <c r="A125" s="218"/>
      <c r="B125" s="287"/>
      <c r="C125" s="287"/>
      <c r="D125" s="287"/>
      <c r="E125" s="287"/>
      <c r="F125" s="287"/>
      <c r="G125" s="287"/>
      <c r="H125" s="52">
        <f t="shared" si="9"/>
        <v>0</v>
      </c>
      <c r="I125" s="45"/>
      <c r="J125" s="45"/>
      <c r="K125" s="45"/>
      <c r="L125" s="45"/>
      <c r="M125" s="45"/>
      <c r="N125" s="45"/>
      <c r="O125" s="45"/>
      <c r="P125" s="45"/>
    </row>
    <row r="126" spans="1:16" ht="15" customHeight="1" x14ac:dyDescent="0.3">
      <c r="A126" s="218"/>
      <c r="B126" s="287"/>
      <c r="C126" s="287"/>
      <c r="D126" s="287"/>
      <c r="E126" s="287"/>
      <c r="F126" s="287"/>
      <c r="G126" s="287"/>
      <c r="H126" s="52">
        <f t="shared" si="9"/>
        <v>0</v>
      </c>
      <c r="I126" s="46"/>
      <c r="J126" s="47"/>
      <c r="K126" s="46"/>
      <c r="L126" s="46"/>
      <c r="M126" s="46"/>
      <c r="N126" s="46"/>
      <c r="O126" s="46"/>
      <c r="P126" s="46"/>
    </row>
    <row r="127" spans="1:16" ht="15" customHeight="1" x14ac:dyDescent="0.3">
      <c r="A127" s="218"/>
      <c r="B127" s="287"/>
      <c r="C127" s="287"/>
      <c r="D127" s="287"/>
      <c r="E127" s="287"/>
      <c r="F127" s="287"/>
      <c r="G127" s="287"/>
      <c r="H127" s="52">
        <f t="shared" si="9"/>
        <v>0</v>
      </c>
      <c r="I127" s="45"/>
      <c r="J127" s="45"/>
      <c r="K127" s="45"/>
      <c r="L127" s="45"/>
      <c r="M127" s="45"/>
      <c r="N127" s="45"/>
      <c r="O127" s="45"/>
      <c r="P127" s="45"/>
    </row>
    <row r="128" spans="1:16" ht="15" customHeight="1" x14ac:dyDescent="0.3">
      <c r="A128" s="218"/>
      <c r="B128" s="287"/>
      <c r="C128" s="287"/>
      <c r="D128" s="287"/>
      <c r="E128" s="287"/>
      <c r="F128" s="287"/>
      <c r="G128" s="287"/>
      <c r="H128" s="52">
        <f t="shared" si="9"/>
        <v>0</v>
      </c>
      <c r="I128" s="45"/>
      <c r="J128" s="45"/>
      <c r="K128" s="45"/>
      <c r="L128" s="45"/>
      <c r="M128" s="45"/>
      <c r="N128" s="45"/>
      <c r="O128" s="45"/>
      <c r="P128" s="45"/>
    </row>
    <row r="129" spans="1:16" ht="15" customHeight="1" x14ac:dyDescent="0.3">
      <c r="A129" s="218"/>
      <c r="B129" s="287"/>
      <c r="C129" s="287"/>
      <c r="D129" s="287"/>
      <c r="E129" s="287"/>
      <c r="F129" s="287"/>
      <c r="G129" s="287"/>
      <c r="H129" s="52">
        <f t="shared" si="9"/>
        <v>0</v>
      </c>
      <c r="I129" s="45"/>
      <c r="J129" s="45"/>
      <c r="K129" s="45"/>
      <c r="L129" s="45"/>
      <c r="M129" s="45"/>
      <c r="N129" s="45"/>
      <c r="O129" s="45"/>
      <c r="P129" s="45"/>
    </row>
    <row r="130" spans="1:16" ht="15" customHeight="1" x14ac:dyDescent="0.3">
      <c r="A130" s="218"/>
      <c r="B130" s="287"/>
      <c r="C130" s="287"/>
      <c r="D130" s="287"/>
      <c r="E130" s="287"/>
      <c r="F130" s="287"/>
      <c r="G130" s="287"/>
      <c r="H130" s="52">
        <f t="shared" si="9"/>
        <v>0</v>
      </c>
      <c r="I130" s="45"/>
      <c r="J130" s="45"/>
      <c r="K130" s="45"/>
      <c r="L130" s="45"/>
      <c r="M130" s="45"/>
      <c r="N130" s="45"/>
      <c r="O130" s="45"/>
      <c r="P130" s="45"/>
    </row>
    <row r="131" spans="1:16" ht="15" customHeight="1" x14ac:dyDescent="0.3">
      <c r="A131" s="218"/>
      <c r="B131" s="287"/>
      <c r="C131" s="287"/>
      <c r="D131" s="287"/>
      <c r="E131" s="287"/>
      <c r="F131" s="287"/>
      <c r="G131" s="287"/>
      <c r="H131" s="52">
        <f t="shared" si="9"/>
        <v>0</v>
      </c>
      <c r="I131" s="46"/>
      <c r="J131" s="45"/>
      <c r="K131" s="45"/>
      <c r="L131" s="45"/>
      <c r="M131" s="45"/>
      <c r="N131" s="45"/>
      <c r="O131" s="45"/>
      <c r="P131" s="45"/>
    </row>
    <row r="132" spans="1:16" x14ac:dyDescent="0.3">
      <c r="A132" s="218"/>
      <c r="B132" s="294"/>
      <c r="C132" s="294"/>
      <c r="D132" s="294"/>
      <c r="E132" s="294"/>
      <c r="F132" s="294"/>
      <c r="G132" s="294"/>
      <c r="H132" s="52">
        <f t="shared" si="9"/>
        <v>0</v>
      </c>
      <c r="I132" s="46"/>
      <c r="J132" s="47"/>
      <c r="K132" s="46"/>
      <c r="L132" s="46"/>
      <c r="M132" s="46"/>
      <c r="N132" s="46"/>
      <c r="O132" s="46"/>
      <c r="P132" s="46"/>
    </row>
    <row r="133" spans="1:16" ht="15" customHeight="1" x14ac:dyDescent="0.3">
      <c r="A133" s="218"/>
      <c r="B133" s="287"/>
      <c r="C133" s="287"/>
      <c r="D133" s="287"/>
      <c r="E133" s="287"/>
      <c r="F133" s="287"/>
      <c r="G133" s="287"/>
      <c r="H133" s="52">
        <f t="shared" si="9"/>
        <v>0</v>
      </c>
      <c r="I133" s="45"/>
      <c r="J133" s="45"/>
      <c r="K133" s="45"/>
      <c r="L133" s="45"/>
      <c r="M133" s="45"/>
      <c r="N133" s="45"/>
      <c r="O133" s="45"/>
      <c r="P133" s="45"/>
    </row>
    <row r="134" spans="1:16" ht="15" customHeight="1" x14ac:dyDescent="0.3">
      <c r="A134" s="218"/>
      <c r="B134" s="287"/>
      <c r="C134" s="287"/>
      <c r="D134" s="287"/>
      <c r="E134" s="287"/>
      <c r="F134" s="287"/>
      <c r="G134" s="287"/>
      <c r="H134" s="52">
        <f t="shared" si="9"/>
        <v>0</v>
      </c>
      <c r="I134" s="45"/>
      <c r="J134" s="45"/>
      <c r="K134" s="45"/>
      <c r="L134" s="45"/>
      <c r="M134" s="45"/>
      <c r="N134" s="45"/>
      <c r="O134" s="45"/>
      <c r="P134" s="45"/>
    </row>
    <row r="135" spans="1:16" ht="15" customHeight="1" x14ac:dyDescent="0.3">
      <c r="A135" s="218"/>
      <c r="B135" s="296" t="s">
        <v>267</v>
      </c>
      <c r="C135" s="296"/>
      <c r="D135" s="296"/>
      <c r="E135" s="296"/>
      <c r="F135" s="296"/>
      <c r="G135" s="296"/>
      <c r="H135" s="323"/>
      <c r="I135" s="323"/>
      <c r="J135" s="323"/>
      <c r="K135" s="324"/>
    </row>
    <row r="136" spans="1:16" ht="15" customHeight="1" x14ac:dyDescent="0.3">
      <c r="A136" s="218"/>
      <c r="B136" s="287"/>
      <c r="C136" s="287"/>
      <c r="D136" s="287"/>
      <c r="E136" s="287"/>
      <c r="F136" s="287"/>
      <c r="G136" s="287"/>
      <c r="H136" s="52">
        <f>SUM(I136:P136)</f>
        <v>0</v>
      </c>
      <c r="I136" s="45"/>
      <c r="J136" s="45"/>
      <c r="K136" s="45"/>
      <c r="L136" s="45"/>
      <c r="M136" s="45"/>
      <c r="N136" s="45"/>
      <c r="O136" s="45"/>
      <c r="P136" s="45"/>
    </row>
    <row r="137" spans="1:16" x14ac:dyDescent="0.3">
      <c r="A137" s="218"/>
      <c r="B137" s="282"/>
      <c r="C137" s="283"/>
      <c r="D137" s="283"/>
      <c r="E137" s="283"/>
      <c r="F137" s="283"/>
      <c r="G137" s="284"/>
      <c r="H137" s="52">
        <f t="shared" ref="H137:H147" si="10">SUM(I137:P137)</f>
        <v>0</v>
      </c>
      <c r="I137" s="49"/>
      <c r="J137" s="46"/>
      <c r="K137" s="46"/>
      <c r="L137" s="46"/>
      <c r="M137" s="46"/>
      <c r="N137" s="46"/>
      <c r="O137" s="46"/>
      <c r="P137" s="46"/>
    </row>
    <row r="138" spans="1:16" x14ac:dyDescent="0.3">
      <c r="A138" s="218"/>
      <c r="B138" s="282"/>
      <c r="C138" s="283"/>
      <c r="D138" s="283"/>
      <c r="E138" s="283"/>
      <c r="F138" s="283"/>
      <c r="G138" s="284"/>
      <c r="H138" s="52">
        <f t="shared" si="10"/>
        <v>0</v>
      </c>
      <c r="I138" s="49"/>
      <c r="J138" s="46"/>
      <c r="K138" s="46"/>
      <c r="L138" s="46"/>
      <c r="M138" s="46"/>
      <c r="N138" s="46"/>
      <c r="O138" s="46"/>
      <c r="P138" s="46"/>
    </row>
    <row r="139" spans="1:16" x14ac:dyDescent="0.3">
      <c r="A139" s="218"/>
      <c r="B139" s="282"/>
      <c r="C139" s="283"/>
      <c r="D139" s="283"/>
      <c r="E139" s="283"/>
      <c r="F139" s="283"/>
      <c r="G139" s="284"/>
      <c r="H139" s="52">
        <f t="shared" si="10"/>
        <v>0</v>
      </c>
      <c r="I139" s="49"/>
      <c r="J139" s="46"/>
      <c r="K139" s="46"/>
      <c r="L139" s="46"/>
      <c r="M139" s="46"/>
      <c r="N139" s="46"/>
      <c r="O139" s="46"/>
      <c r="P139" s="46"/>
    </row>
    <row r="140" spans="1:16" x14ac:dyDescent="0.3">
      <c r="A140" s="218"/>
      <c r="B140" s="282"/>
      <c r="C140" s="283"/>
      <c r="D140" s="283"/>
      <c r="E140" s="283"/>
      <c r="F140" s="283"/>
      <c r="G140" s="284"/>
      <c r="H140" s="52">
        <f t="shared" si="10"/>
        <v>0</v>
      </c>
      <c r="I140" s="49"/>
      <c r="J140" s="46"/>
      <c r="K140" s="46"/>
      <c r="L140" s="46"/>
      <c r="M140" s="46"/>
      <c r="N140" s="46"/>
      <c r="O140" s="46"/>
      <c r="P140" s="46"/>
    </row>
    <row r="141" spans="1:16" x14ac:dyDescent="0.3">
      <c r="A141" s="218"/>
      <c r="B141" s="282"/>
      <c r="C141" s="283"/>
      <c r="D141" s="283"/>
      <c r="E141" s="283"/>
      <c r="F141" s="283"/>
      <c r="G141" s="284"/>
      <c r="H141" s="52">
        <f t="shared" si="10"/>
        <v>0</v>
      </c>
      <c r="I141" s="49"/>
      <c r="J141" s="46"/>
      <c r="K141" s="46"/>
      <c r="L141" s="46"/>
      <c r="M141" s="46"/>
      <c r="N141" s="46"/>
      <c r="O141" s="46"/>
      <c r="P141" s="46"/>
    </row>
    <row r="142" spans="1:16" x14ac:dyDescent="0.3">
      <c r="A142" s="219"/>
      <c r="B142" s="298"/>
      <c r="C142" s="299"/>
      <c r="D142" s="299"/>
      <c r="E142" s="299"/>
      <c r="F142" s="299"/>
      <c r="G142" s="300"/>
      <c r="H142" s="52">
        <f t="shared" si="10"/>
        <v>0</v>
      </c>
      <c r="I142" s="49"/>
      <c r="J142" s="46"/>
      <c r="K142" s="46"/>
      <c r="L142" s="46"/>
      <c r="M142" s="46"/>
      <c r="N142" s="46"/>
      <c r="O142" s="46"/>
      <c r="P142" s="46"/>
    </row>
    <row r="143" spans="1:16" x14ac:dyDescent="0.3">
      <c r="A143" s="220"/>
      <c r="B143" s="285"/>
      <c r="C143" s="285"/>
      <c r="D143" s="285"/>
      <c r="E143" s="285"/>
      <c r="F143" s="285"/>
      <c r="G143" s="285"/>
      <c r="H143" s="52">
        <f t="shared" si="10"/>
        <v>0</v>
      </c>
      <c r="I143" s="49"/>
      <c r="J143" s="46"/>
      <c r="K143" s="46"/>
      <c r="L143" s="46"/>
      <c r="M143" s="46"/>
      <c r="N143" s="46"/>
      <c r="O143" s="46"/>
      <c r="P143" s="46"/>
    </row>
    <row r="144" spans="1:16" x14ac:dyDescent="0.3">
      <c r="A144" s="219"/>
      <c r="B144" s="286"/>
      <c r="C144" s="286"/>
      <c r="D144" s="286"/>
      <c r="E144" s="286"/>
      <c r="F144" s="286"/>
      <c r="G144" s="286"/>
      <c r="H144" s="52">
        <f t="shared" si="10"/>
        <v>0</v>
      </c>
      <c r="I144" s="50"/>
      <c r="J144" s="45"/>
      <c r="K144" s="45"/>
      <c r="L144" s="45"/>
      <c r="M144" s="45"/>
      <c r="N144" s="45"/>
      <c r="O144" s="45"/>
      <c r="P144" s="45"/>
    </row>
    <row r="145" spans="1:16" x14ac:dyDescent="0.3">
      <c r="A145" s="218"/>
      <c r="B145" s="285"/>
      <c r="C145" s="285"/>
      <c r="D145" s="285"/>
      <c r="E145" s="285"/>
      <c r="F145" s="285"/>
      <c r="G145" s="285"/>
      <c r="H145" s="52">
        <f t="shared" si="10"/>
        <v>0</v>
      </c>
      <c r="I145" s="47"/>
      <c r="J145" s="48"/>
      <c r="K145" s="48"/>
      <c r="L145" s="48"/>
      <c r="M145" s="48"/>
      <c r="N145" s="48"/>
      <c r="O145" s="48"/>
      <c r="P145" s="48"/>
    </row>
    <row r="146" spans="1:16" x14ac:dyDescent="0.3">
      <c r="A146" s="221"/>
      <c r="B146" s="285"/>
      <c r="C146" s="285"/>
      <c r="D146" s="285"/>
      <c r="E146" s="285"/>
      <c r="F146" s="285"/>
      <c r="G146" s="285"/>
      <c r="H146" s="52">
        <f t="shared" si="10"/>
        <v>0</v>
      </c>
      <c r="I146" s="45"/>
      <c r="J146" s="45"/>
      <c r="K146" s="45"/>
      <c r="L146" s="45"/>
      <c r="M146" s="45"/>
      <c r="N146" s="45"/>
      <c r="O146" s="45"/>
      <c r="P146" s="45"/>
    </row>
    <row r="147" spans="1:16" ht="15" thickBot="1" x14ac:dyDescent="0.35">
      <c r="A147" s="218"/>
      <c r="B147" s="295"/>
      <c r="C147" s="295"/>
      <c r="D147" s="295"/>
      <c r="E147" s="295"/>
      <c r="F147" s="295"/>
      <c r="G147" s="295"/>
      <c r="H147" s="52">
        <f t="shared" si="10"/>
        <v>0</v>
      </c>
      <c r="I147" s="47"/>
      <c r="J147" s="48"/>
      <c r="K147" s="48"/>
      <c r="L147" s="48"/>
      <c r="M147" s="48"/>
      <c r="N147" s="48"/>
      <c r="O147" s="48"/>
      <c r="P147" s="48"/>
    </row>
    <row r="148" spans="1:16" ht="15" thickBot="1" x14ac:dyDescent="0.35">
      <c r="A148" s="291" t="s">
        <v>290</v>
      </c>
      <c r="B148" s="292"/>
      <c r="C148" s="292"/>
      <c r="D148" s="292"/>
      <c r="E148" s="292"/>
      <c r="F148" s="292"/>
      <c r="G148" s="293"/>
      <c r="H148" s="60">
        <f t="shared" ref="H148:P148" si="11">H8-H16-H102</f>
        <v>0</v>
      </c>
      <c r="I148" s="142">
        <f t="shared" si="11"/>
        <v>0</v>
      </c>
      <c r="J148" s="143">
        <f t="shared" si="11"/>
        <v>0</v>
      </c>
      <c r="K148" s="143">
        <f t="shared" si="11"/>
        <v>0</v>
      </c>
      <c r="L148" s="143">
        <f t="shared" si="11"/>
        <v>0</v>
      </c>
      <c r="M148" s="143">
        <f t="shared" si="11"/>
        <v>0</v>
      </c>
      <c r="N148" s="143">
        <f t="shared" si="11"/>
        <v>0</v>
      </c>
      <c r="O148" s="143">
        <f t="shared" si="11"/>
        <v>0</v>
      </c>
      <c r="P148" s="143">
        <f t="shared" si="11"/>
        <v>0</v>
      </c>
    </row>
  </sheetData>
  <sheetProtection algorithmName="SHA-512" hashValue="F736aQKWfLtg5TiDhgxTNLcoany0NoB9HBH4ukompcSj7WsTU9ufKBNhZto8zIJfkG/iQyMdL04ZGGAK0yXthg==" saltValue="mSB1wWxG8Pn8jKogH2NTiw==" spinCount="100000" sheet="1" formatColumns="0" formatRows="0" insertColumns="0" insertRows="0"/>
  <mergeCells count="150">
    <mergeCell ref="H87:K87"/>
    <mergeCell ref="H135:K135"/>
    <mergeCell ref="B57:G57"/>
    <mergeCell ref="B58:G58"/>
    <mergeCell ref="B59:G59"/>
    <mergeCell ref="B60:G60"/>
    <mergeCell ref="B61:G61"/>
    <mergeCell ref="B62:G62"/>
    <mergeCell ref="B56:G56"/>
    <mergeCell ref="B98:G98"/>
    <mergeCell ref="B79:G79"/>
    <mergeCell ref="B63:G63"/>
    <mergeCell ref="B64:G64"/>
    <mergeCell ref="B65:G65"/>
    <mergeCell ref="B66:G66"/>
    <mergeCell ref="B24:G24"/>
    <mergeCell ref="B30:G30"/>
    <mergeCell ref="B31:G31"/>
    <mergeCell ref="B32:G32"/>
    <mergeCell ref="B33:G33"/>
    <mergeCell ref="B34:G34"/>
    <mergeCell ref="A8:G8"/>
    <mergeCell ref="A2:D2"/>
    <mergeCell ref="E2:H2"/>
    <mergeCell ref="A3:D3"/>
    <mergeCell ref="A4:G4"/>
    <mergeCell ref="A5:G5"/>
    <mergeCell ref="A6:F6"/>
    <mergeCell ref="B9:G9"/>
    <mergeCell ref="B10:G10"/>
    <mergeCell ref="B11:G11"/>
    <mergeCell ref="B12:G12"/>
    <mergeCell ref="B13:G13"/>
    <mergeCell ref="B14:G14"/>
    <mergeCell ref="A16:G16"/>
    <mergeCell ref="B17:G17"/>
    <mergeCell ref="B18:G18"/>
    <mergeCell ref="B19:G19"/>
    <mergeCell ref="B20:G20"/>
    <mergeCell ref="B52:G52"/>
    <mergeCell ref="B53:G53"/>
    <mergeCell ref="B54:G54"/>
    <mergeCell ref="B55:G55"/>
    <mergeCell ref="B51:G51"/>
    <mergeCell ref="B72:G72"/>
    <mergeCell ref="B73:G73"/>
    <mergeCell ref="B25:G25"/>
    <mergeCell ref="B26:G26"/>
    <mergeCell ref="B27:G27"/>
    <mergeCell ref="B28:G28"/>
    <mergeCell ref="B29:G29"/>
    <mergeCell ref="B68:G68"/>
    <mergeCell ref="B69:G69"/>
    <mergeCell ref="B70:G70"/>
    <mergeCell ref="B71:G71"/>
    <mergeCell ref="B46:G46"/>
    <mergeCell ref="B47:G47"/>
    <mergeCell ref="B48:G48"/>
    <mergeCell ref="B49:G49"/>
    <mergeCell ref="B21:G21"/>
    <mergeCell ref="B22:G22"/>
    <mergeCell ref="B23:G23"/>
    <mergeCell ref="B101:G101"/>
    <mergeCell ref="B118:G118"/>
    <mergeCell ref="B119:G119"/>
    <mergeCell ref="B120:G120"/>
    <mergeCell ref="B121:G121"/>
    <mergeCell ref="B127:G127"/>
    <mergeCell ref="B43:G43"/>
    <mergeCell ref="B44:G44"/>
    <mergeCell ref="B45:G45"/>
    <mergeCell ref="B40:G40"/>
    <mergeCell ref="B41:G41"/>
    <mergeCell ref="B42:G42"/>
    <mergeCell ref="B83:G83"/>
    <mergeCell ref="B84:G84"/>
    <mergeCell ref="B74:G74"/>
    <mergeCell ref="B75:G75"/>
    <mergeCell ref="B76:G76"/>
    <mergeCell ref="B77:G77"/>
    <mergeCell ref="B82:G82"/>
    <mergeCell ref="B78:G78"/>
    <mergeCell ref="B67:G67"/>
    <mergeCell ref="B142:G142"/>
    <mergeCell ref="B143:G143"/>
    <mergeCell ref="B85:G85"/>
    <mergeCell ref="B86:G86"/>
    <mergeCell ref="B87:G87"/>
    <mergeCell ref="B88:G88"/>
    <mergeCell ref="B97:G97"/>
    <mergeCell ref="B90:G90"/>
    <mergeCell ref="B91:G91"/>
    <mergeCell ref="B92:G92"/>
    <mergeCell ref="B93:G93"/>
    <mergeCell ref="B94:G94"/>
    <mergeCell ref="B95:G95"/>
    <mergeCell ref="B96:G96"/>
    <mergeCell ref="B135:G135"/>
    <mergeCell ref="B136:G136"/>
    <mergeCell ref="B137:G137"/>
    <mergeCell ref="B138:G138"/>
    <mergeCell ref="B89:G89"/>
    <mergeCell ref="B15:G15"/>
    <mergeCell ref="A148:G148"/>
    <mergeCell ref="B128:G128"/>
    <mergeCell ref="B129:G129"/>
    <mergeCell ref="B130:G130"/>
    <mergeCell ref="B131:G131"/>
    <mergeCell ref="B132:G132"/>
    <mergeCell ref="B133:G133"/>
    <mergeCell ref="B122:G122"/>
    <mergeCell ref="B123:G123"/>
    <mergeCell ref="B124:G124"/>
    <mergeCell ref="B125:G125"/>
    <mergeCell ref="B126:G126"/>
    <mergeCell ref="B145:G145"/>
    <mergeCell ref="B144:G144"/>
    <mergeCell ref="B134:G134"/>
    <mergeCell ref="B146:G146"/>
    <mergeCell ref="B147:G147"/>
    <mergeCell ref="B99:G99"/>
    <mergeCell ref="B100:G100"/>
    <mergeCell ref="A102:G102"/>
    <mergeCell ref="B103:G103"/>
    <mergeCell ref="B104:G104"/>
    <mergeCell ref="B105:G105"/>
    <mergeCell ref="H6:K7"/>
    <mergeCell ref="B139:G139"/>
    <mergeCell ref="B140:G140"/>
    <mergeCell ref="B141:G141"/>
    <mergeCell ref="B106:G106"/>
    <mergeCell ref="B107:G107"/>
    <mergeCell ref="B108:G108"/>
    <mergeCell ref="B109:G109"/>
    <mergeCell ref="B110:G110"/>
    <mergeCell ref="B111:G111"/>
    <mergeCell ref="B112:G112"/>
    <mergeCell ref="B113:G113"/>
    <mergeCell ref="B114:G114"/>
    <mergeCell ref="B115:G115"/>
    <mergeCell ref="B116:G116"/>
    <mergeCell ref="B117:G117"/>
    <mergeCell ref="B35:G35"/>
    <mergeCell ref="B36:G36"/>
    <mergeCell ref="B37:G37"/>
    <mergeCell ref="B38:G38"/>
    <mergeCell ref="B39:G39"/>
    <mergeCell ref="B50:G50"/>
    <mergeCell ref="B80:G80"/>
    <mergeCell ref="B81:G8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9A1A-C664-4FAC-A617-6EE54CAA90CA}">
  <dimension ref="A1:AB376"/>
  <sheetViews>
    <sheetView workbookViewId="0">
      <selection activeCell="C12" sqref="C12"/>
    </sheetView>
  </sheetViews>
  <sheetFormatPr defaultColWidth="9.109375" defaultRowHeight="14.4" x14ac:dyDescent="0.3"/>
  <cols>
    <col min="1" max="1" width="3.5546875" customWidth="1"/>
    <col min="2" max="2" width="52.109375" customWidth="1"/>
    <col min="3" max="3" width="23.44140625" customWidth="1"/>
    <col min="4" max="4" width="45.33203125" bestFit="1" customWidth="1"/>
    <col min="5" max="5" width="4.109375" customWidth="1"/>
    <col min="6" max="6" width="5.44140625" customWidth="1"/>
    <col min="11" max="11" width="54.88671875" customWidth="1"/>
  </cols>
  <sheetData>
    <row r="1" spans="1:28" ht="15" thickBot="1" x14ac:dyDescent="0.35">
      <c r="A1" s="92"/>
      <c r="B1" s="93"/>
      <c r="C1" s="93"/>
      <c r="D1" s="93"/>
      <c r="E1" s="94"/>
    </row>
    <row r="2" spans="1:28" ht="17.399999999999999" x14ac:dyDescent="0.35">
      <c r="A2" s="84"/>
      <c r="B2" s="56" t="s">
        <v>45</v>
      </c>
      <c r="C2" s="57"/>
      <c r="D2" s="58"/>
      <c r="E2" s="103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</row>
    <row r="3" spans="1:28" ht="15.6" x14ac:dyDescent="0.3">
      <c r="A3" s="84"/>
      <c r="B3" s="61" t="s">
        <v>38</v>
      </c>
      <c r="C3" s="59" t="str">
        <f>Samenvatting!H2</f>
        <v>Maak uw keuze</v>
      </c>
      <c r="D3" s="62"/>
      <c r="E3" s="99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spans="1:28" ht="16.2" thickBot="1" x14ac:dyDescent="0.35">
      <c r="A4" s="84"/>
      <c r="B4" s="63" t="s">
        <v>39</v>
      </c>
      <c r="C4" s="146">
        <f>Samenvatting!I3</f>
        <v>2024</v>
      </c>
      <c r="D4" s="147"/>
      <c r="E4" s="99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1:28" ht="15" thickBot="1" x14ac:dyDescent="0.35">
      <c r="A5" s="84"/>
      <c r="B5" s="83"/>
      <c r="C5" s="83"/>
      <c r="D5" s="83"/>
      <c r="E5" s="85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 ht="15" thickBot="1" x14ac:dyDescent="0.35">
      <c r="A6" s="84"/>
      <c r="B6" s="148" t="s">
        <v>46</v>
      </c>
      <c r="C6" s="149" t="s">
        <v>47</v>
      </c>
      <c r="D6" s="150" t="s">
        <v>21</v>
      </c>
      <c r="E6" s="151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28" x14ac:dyDescent="0.3">
      <c r="A7" s="84"/>
      <c r="B7" s="29" t="s">
        <v>48</v>
      </c>
      <c r="C7" s="64">
        <f>VLOOKUP($C$3,'Te verbergen'!$A$1:$J$62,5,FALSE)</f>
        <v>0</v>
      </c>
      <c r="D7" s="153"/>
      <c r="E7" s="100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28" ht="15.75" customHeight="1" x14ac:dyDescent="0.3">
      <c r="A8" s="84"/>
      <c r="B8" s="30" t="s">
        <v>49</v>
      </c>
      <c r="C8" s="65">
        <f>VLOOKUP($C$3,'Te verbergen'!$A$1:$J$62,10,FALSE)</f>
        <v>0</v>
      </c>
      <c r="D8" s="154"/>
      <c r="E8" s="101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</row>
    <row r="9" spans="1:28" x14ac:dyDescent="0.3">
      <c r="A9" s="84"/>
      <c r="B9" s="30"/>
      <c r="C9" s="65"/>
      <c r="D9" s="154"/>
      <c r="E9" s="101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 x14ac:dyDescent="0.3">
      <c r="A10" s="84"/>
      <c r="B10" s="28" t="s">
        <v>50</v>
      </c>
      <c r="C10" s="155">
        <f>IF(Verantwoording_Kosten!I148&lt;0,Verantwoording_Kosten!I148,0)</f>
        <v>0</v>
      </c>
      <c r="D10" s="154" t="str">
        <f>IF(C10&lt;&gt;0,"Standaard het resultaat van de jaarlijkse subsidie", " ")</f>
        <v xml:space="preserve"> </v>
      </c>
      <c r="E10" s="101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 x14ac:dyDescent="0.3">
      <c r="A11" s="84"/>
      <c r="B11" s="28"/>
      <c r="C11" s="152"/>
      <c r="D11" s="154"/>
      <c r="E11" s="101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x14ac:dyDescent="0.3">
      <c r="A12" s="84"/>
      <c r="B12" s="28" t="s">
        <v>51</v>
      </c>
      <c r="C12" s="66">
        <f>IF(Verantwoording_Kosten!I148&gt;=0,Verantwoording_Kosten!I148,0)</f>
        <v>0</v>
      </c>
      <c r="D12" s="154" t="str">
        <f>IF(C12&lt;&gt;0,"Standaard het resultaat van de jaarlijkse subsidie", " ")</f>
        <v xml:space="preserve"> </v>
      </c>
      <c r="E12" s="101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 x14ac:dyDescent="0.3">
      <c r="A13" s="84"/>
      <c r="B13" s="328" t="s">
        <v>52</v>
      </c>
      <c r="C13" s="325" t="str">
        <f>IF(C12&lt;=(C7*0.2),"OK","Reserve verminderen tot max. 20%")</f>
        <v>OK</v>
      </c>
      <c r="D13" s="331"/>
      <c r="E13" s="102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 x14ac:dyDescent="0.3">
      <c r="A14" s="84"/>
      <c r="B14" s="329"/>
      <c r="C14" s="326"/>
      <c r="D14" s="331"/>
      <c r="E14" s="102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x14ac:dyDescent="0.3">
      <c r="A15" s="84"/>
      <c r="B15" s="28" t="s">
        <v>53</v>
      </c>
      <c r="C15" s="67">
        <f>C8+C10+C12</f>
        <v>0</v>
      </c>
      <c r="D15" s="154"/>
      <c r="E15" s="101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</row>
    <row r="16" spans="1:28" x14ac:dyDescent="0.3">
      <c r="A16" s="84"/>
      <c r="B16" s="328" t="s">
        <v>54</v>
      </c>
      <c r="C16" s="325" t="str">
        <f>IF(C15&lt;=(C7/2),"OK","Jaarlijkse reserve verminderen zodat cum. Reserve max. 50% bedraagt.")</f>
        <v>OK</v>
      </c>
      <c r="D16" s="331"/>
      <c r="E16" s="102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 ht="49.5" customHeight="1" thickBot="1" x14ac:dyDescent="0.35">
      <c r="A17" s="84"/>
      <c r="B17" s="330"/>
      <c r="C17" s="327"/>
      <c r="D17" s="332"/>
      <c r="E17" s="102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15" thickBot="1" x14ac:dyDescent="0.35">
      <c r="A18" s="86"/>
      <c r="B18" s="87"/>
      <c r="C18" s="87"/>
      <c r="D18" s="87"/>
      <c r="E18" s="88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x14ac:dyDescent="0.3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x14ac:dyDescent="0.3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 x14ac:dyDescent="0.3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 x14ac:dyDescent="0.3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 x14ac:dyDescent="0.3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 x14ac:dyDescent="0.3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 x14ac:dyDescent="0.3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x14ac:dyDescent="0.3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</row>
    <row r="27" spans="1:28" x14ac:dyDescent="0.3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 x14ac:dyDescent="0.3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 x14ac:dyDescent="0.3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 x14ac:dyDescent="0.3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 x14ac:dyDescent="0.3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 x14ac:dyDescent="0.3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 x14ac:dyDescent="0.3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 x14ac:dyDescent="0.3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 x14ac:dyDescent="0.3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x14ac:dyDescent="0.3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 x14ac:dyDescent="0.3"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x14ac:dyDescent="0.3"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x14ac:dyDescent="0.3"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</row>
    <row r="40" spans="1:28" x14ac:dyDescent="0.3"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 x14ac:dyDescent="0.3"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</row>
    <row r="42" spans="1:28" x14ac:dyDescent="0.3"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</row>
    <row r="43" spans="1:28" x14ac:dyDescent="0.3"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</row>
    <row r="44" spans="1:28" x14ac:dyDescent="0.3"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</row>
    <row r="45" spans="1:28" x14ac:dyDescent="0.3"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</row>
    <row r="46" spans="1:28" x14ac:dyDescent="0.3"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</row>
    <row r="47" spans="1:28" x14ac:dyDescent="0.3"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</row>
    <row r="48" spans="1:28" x14ac:dyDescent="0.3"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</row>
    <row r="49" spans="6:28" x14ac:dyDescent="0.3"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</row>
    <row r="50" spans="6:28" x14ac:dyDescent="0.3"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</row>
    <row r="51" spans="6:28" x14ac:dyDescent="0.3"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</row>
    <row r="52" spans="6:28" x14ac:dyDescent="0.3"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</row>
    <row r="53" spans="6:28" x14ac:dyDescent="0.3"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</row>
    <row r="54" spans="6:28" x14ac:dyDescent="0.3"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</row>
    <row r="55" spans="6:28" x14ac:dyDescent="0.3"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</row>
    <row r="56" spans="6:28" x14ac:dyDescent="0.3"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</row>
    <row r="57" spans="6:28" x14ac:dyDescent="0.3"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</row>
    <row r="58" spans="6:28" x14ac:dyDescent="0.3"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</row>
    <row r="59" spans="6:28" x14ac:dyDescent="0.3"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</row>
    <row r="60" spans="6:28" x14ac:dyDescent="0.3"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</row>
    <row r="61" spans="6:28" x14ac:dyDescent="0.3"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</row>
    <row r="62" spans="6:28" x14ac:dyDescent="0.3"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</row>
    <row r="63" spans="6:28" x14ac:dyDescent="0.3"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</row>
    <row r="64" spans="6:28" x14ac:dyDescent="0.3"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</row>
    <row r="65" spans="6:28" x14ac:dyDescent="0.3"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</row>
    <row r="66" spans="6:28" x14ac:dyDescent="0.3"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</row>
    <row r="67" spans="6:28" x14ac:dyDescent="0.3"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</row>
    <row r="68" spans="6:28" x14ac:dyDescent="0.3"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</row>
    <row r="69" spans="6:28" x14ac:dyDescent="0.3"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</row>
    <row r="70" spans="6:28" x14ac:dyDescent="0.3"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</row>
    <row r="71" spans="6:28" x14ac:dyDescent="0.3"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</row>
    <row r="72" spans="6:28" x14ac:dyDescent="0.3"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</row>
    <row r="73" spans="6:28" x14ac:dyDescent="0.3"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</row>
    <row r="74" spans="6:28" x14ac:dyDescent="0.3"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</row>
    <row r="75" spans="6:28" x14ac:dyDescent="0.3"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</row>
    <row r="76" spans="6:28" x14ac:dyDescent="0.3"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</row>
    <row r="77" spans="6:28" x14ac:dyDescent="0.3"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</row>
    <row r="78" spans="6:28" x14ac:dyDescent="0.3"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</row>
    <row r="79" spans="6:28" x14ac:dyDescent="0.3"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</row>
    <row r="80" spans="6:28" x14ac:dyDescent="0.3"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</row>
    <row r="81" spans="6:28" x14ac:dyDescent="0.3"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</row>
    <row r="82" spans="6:28" x14ac:dyDescent="0.3"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</row>
    <row r="83" spans="6:28" x14ac:dyDescent="0.3"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</row>
    <row r="84" spans="6:28" x14ac:dyDescent="0.3"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</row>
    <row r="85" spans="6:28" x14ac:dyDescent="0.3"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</row>
    <row r="86" spans="6:28" x14ac:dyDescent="0.3"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</row>
    <row r="87" spans="6:28" x14ac:dyDescent="0.3"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</row>
    <row r="88" spans="6:28" x14ac:dyDescent="0.3"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</row>
    <row r="89" spans="6:28" x14ac:dyDescent="0.3"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</row>
    <row r="90" spans="6:28" x14ac:dyDescent="0.3"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</row>
    <row r="91" spans="6:28" x14ac:dyDescent="0.3"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</row>
    <row r="92" spans="6:28" x14ac:dyDescent="0.3"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</row>
    <row r="93" spans="6:28" x14ac:dyDescent="0.3"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</row>
    <row r="94" spans="6:28" x14ac:dyDescent="0.3"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</row>
    <row r="95" spans="6:28" x14ac:dyDescent="0.3"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</row>
    <row r="96" spans="6:28" x14ac:dyDescent="0.3"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</row>
    <row r="97" spans="6:28" x14ac:dyDescent="0.3"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</row>
    <row r="98" spans="6:28" x14ac:dyDescent="0.3"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</row>
    <row r="99" spans="6:28" x14ac:dyDescent="0.3"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</row>
    <row r="100" spans="6:28" x14ac:dyDescent="0.3"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</row>
    <row r="101" spans="6:28" x14ac:dyDescent="0.3"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</row>
    <row r="102" spans="6:28" x14ac:dyDescent="0.3"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</row>
    <row r="103" spans="6:28" x14ac:dyDescent="0.3"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</row>
    <row r="104" spans="6:28" x14ac:dyDescent="0.3"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</row>
    <row r="105" spans="6:28" x14ac:dyDescent="0.3"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</row>
    <row r="106" spans="6:28" x14ac:dyDescent="0.3"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</row>
    <row r="107" spans="6:28" x14ac:dyDescent="0.3"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</row>
    <row r="108" spans="6:28" x14ac:dyDescent="0.3"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</row>
    <row r="109" spans="6:28" x14ac:dyDescent="0.3"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</row>
    <row r="110" spans="6:28" x14ac:dyDescent="0.3"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</row>
    <row r="111" spans="6:28" x14ac:dyDescent="0.3"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</row>
    <row r="112" spans="6:28" x14ac:dyDescent="0.3"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</row>
    <row r="113" spans="6:28" x14ac:dyDescent="0.3"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</row>
    <row r="114" spans="6:28" x14ac:dyDescent="0.3"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</row>
    <row r="115" spans="6:28" x14ac:dyDescent="0.3"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</row>
    <row r="116" spans="6:28" x14ac:dyDescent="0.3"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</row>
    <row r="117" spans="6:28" x14ac:dyDescent="0.3"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</row>
    <row r="118" spans="6:28" x14ac:dyDescent="0.3"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</row>
    <row r="119" spans="6:28" x14ac:dyDescent="0.3"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</row>
    <row r="120" spans="6:28" x14ac:dyDescent="0.3"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</row>
    <row r="121" spans="6:28" x14ac:dyDescent="0.3"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</row>
    <row r="122" spans="6:28" x14ac:dyDescent="0.3"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</row>
    <row r="123" spans="6:28" x14ac:dyDescent="0.3"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</row>
    <row r="124" spans="6:28" x14ac:dyDescent="0.3"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</row>
    <row r="125" spans="6:28" x14ac:dyDescent="0.3"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</row>
    <row r="126" spans="6:28" x14ac:dyDescent="0.3"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</row>
    <row r="127" spans="6:28" x14ac:dyDescent="0.3"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</row>
    <row r="128" spans="6:28" x14ac:dyDescent="0.3"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</row>
    <row r="129" spans="6:28" x14ac:dyDescent="0.3"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</row>
    <row r="130" spans="6:28" x14ac:dyDescent="0.3"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</row>
    <row r="131" spans="6:28" x14ac:dyDescent="0.3"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</row>
    <row r="132" spans="6:28" x14ac:dyDescent="0.3"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</row>
    <row r="133" spans="6:28" x14ac:dyDescent="0.3"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</row>
    <row r="134" spans="6:28" x14ac:dyDescent="0.3"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</row>
    <row r="135" spans="6:28" x14ac:dyDescent="0.3"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</row>
    <row r="136" spans="6:28" x14ac:dyDescent="0.3"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</row>
    <row r="137" spans="6:28" x14ac:dyDescent="0.3"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</row>
    <row r="138" spans="6:28" x14ac:dyDescent="0.3"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</row>
    <row r="139" spans="6:28" x14ac:dyDescent="0.3"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</row>
    <row r="140" spans="6:28" x14ac:dyDescent="0.3"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</row>
    <row r="141" spans="6:28" x14ac:dyDescent="0.3"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</row>
    <row r="142" spans="6:28" x14ac:dyDescent="0.3"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</row>
    <row r="143" spans="6:28" x14ac:dyDescent="0.3"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</row>
    <row r="144" spans="6:28" x14ac:dyDescent="0.3"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</row>
    <row r="145" spans="6:28" x14ac:dyDescent="0.3"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</row>
    <row r="146" spans="6:28" x14ac:dyDescent="0.3"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</row>
    <row r="147" spans="6:28" x14ac:dyDescent="0.3"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</row>
    <row r="148" spans="6:28" x14ac:dyDescent="0.3"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</row>
    <row r="149" spans="6:28" x14ac:dyDescent="0.3"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</row>
    <row r="150" spans="6:28" x14ac:dyDescent="0.3"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</row>
    <row r="151" spans="6:28" x14ac:dyDescent="0.3"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</row>
    <row r="152" spans="6:28" x14ac:dyDescent="0.3"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</row>
    <row r="153" spans="6:28" x14ac:dyDescent="0.3"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</row>
    <row r="154" spans="6:28" x14ac:dyDescent="0.3"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</row>
    <row r="155" spans="6:28" x14ac:dyDescent="0.3"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</row>
    <row r="156" spans="6:28" x14ac:dyDescent="0.3"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</row>
    <row r="157" spans="6:28" x14ac:dyDescent="0.3"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</row>
    <row r="158" spans="6:28" x14ac:dyDescent="0.3"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</row>
    <row r="159" spans="6:28" x14ac:dyDescent="0.3"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</row>
    <row r="160" spans="6:28" x14ac:dyDescent="0.3"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</row>
    <row r="161" spans="6:28" x14ac:dyDescent="0.3"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</row>
    <row r="162" spans="6:28" x14ac:dyDescent="0.3"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</row>
    <row r="163" spans="6:28" x14ac:dyDescent="0.3"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</row>
    <row r="164" spans="6:28" x14ac:dyDescent="0.3"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</row>
    <row r="165" spans="6:28" x14ac:dyDescent="0.3"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</row>
    <row r="166" spans="6:28" x14ac:dyDescent="0.3"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</row>
    <row r="167" spans="6:28" x14ac:dyDescent="0.3"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</row>
    <row r="168" spans="6:28" x14ac:dyDescent="0.3"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</row>
    <row r="169" spans="6:28" x14ac:dyDescent="0.3"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</row>
    <row r="170" spans="6:28" x14ac:dyDescent="0.3"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</row>
    <row r="171" spans="6:28" x14ac:dyDescent="0.3"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</row>
    <row r="172" spans="6:28" x14ac:dyDescent="0.3"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</row>
    <row r="173" spans="6:28" x14ac:dyDescent="0.3"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</row>
    <row r="174" spans="6:28" x14ac:dyDescent="0.3"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</row>
    <row r="175" spans="6:28" x14ac:dyDescent="0.3"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</row>
    <row r="176" spans="6:28" x14ac:dyDescent="0.3"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</row>
    <row r="177" spans="6:28" x14ac:dyDescent="0.3"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</row>
    <row r="178" spans="6:28" x14ac:dyDescent="0.3"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</row>
    <row r="179" spans="6:28" x14ac:dyDescent="0.3"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</row>
    <row r="180" spans="6:28" x14ac:dyDescent="0.3"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</row>
    <row r="181" spans="6:28" x14ac:dyDescent="0.3"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</row>
    <row r="182" spans="6:28" x14ac:dyDescent="0.3"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</row>
    <row r="183" spans="6:28" x14ac:dyDescent="0.3"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</row>
    <row r="184" spans="6:28" x14ac:dyDescent="0.3"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</row>
    <row r="185" spans="6:28" x14ac:dyDescent="0.3"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</row>
    <row r="186" spans="6:28" x14ac:dyDescent="0.3"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</row>
    <row r="187" spans="6:28" x14ac:dyDescent="0.3"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</row>
    <row r="188" spans="6:28" x14ac:dyDescent="0.3"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</row>
    <row r="189" spans="6:28" x14ac:dyDescent="0.3"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</row>
    <row r="190" spans="6:28" x14ac:dyDescent="0.3"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</row>
    <row r="191" spans="6:28" x14ac:dyDescent="0.3"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</row>
    <row r="192" spans="6:28" x14ac:dyDescent="0.3"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</row>
    <row r="193" spans="6:28" x14ac:dyDescent="0.3"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</row>
    <row r="194" spans="6:28" x14ac:dyDescent="0.3"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</row>
    <row r="195" spans="6:28" x14ac:dyDescent="0.3"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</row>
    <row r="196" spans="6:28" x14ac:dyDescent="0.3"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</row>
    <row r="197" spans="6:28" x14ac:dyDescent="0.3"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</row>
    <row r="198" spans="6:28" x14ac:dyDescent="0.3"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</row>
    <row r="199" spans="6:28" x14ac:dyDescent="0.3"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</row>
    <row r="200" spans="6:28" x14ac:dyDescent="0.3"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</row>
    <row r="201" spans="6:28" x14ac:dyDescent="0.3"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</row>
    <row r="202" spans="6:28" x14ac:dyDescent="0.3"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</row>
    <row r="203" spans="6:28" x14ac:dyDescent="0.3"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</row>
    <row r="204" spans="6:28" x14ac:dyDescent="0.3"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</row>
    <row r="205" spans="6:28" x14ac:dyDescent="0.3"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</row>
    <row r="206" spans="6:28" x14ac:dyDescent="0.3"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</row>
    <row r="207" spans="6:28" x14ac:dyDescent="0.3"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</row>
    <row r="208" spans="6:28" x14ac:dyDescent="0.3"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</row>
    <row r="209" spans="6:28" x14ac:dyDescent="0.3"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</row>
    <row r="210" spans="6:28" x14ac:dyDescent="0.3"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</row>
    <row r="211" spans="6:28" x14ac:dyDescent="0.3"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</row>
    <row r="212" spans="6:28" x14ac:dyDescent="0.3"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</row>
    <row r="213" spans="6:28" x14ac:dyDescent="0.3"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</row>
    <row r="214" spans="6:28" x14ac:dyDescent="0.3"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</row>
    <row r="215" spans="6:28" x14ac:dyDescent="0.3"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</row>
    <row r="216" spans="6:28" x14ac:dyDescent="0.3"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</row>
    <row r="217" spans="6:28" x14ac:dyDescent="0.3"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</row>
    <row r="218" spans="6:28" x14ac:dyDescent="0.3"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</row>
    <row r="219" spans="6:28" x14ac:dyDescent="0.3"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</row>
    <row r="220" spans="6:28" x14ac:dyDescent="0.3"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</row>
    <row r="221" spans="6:28" x14ac:dyDescent="0.3"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</row>
    <row r="222" spans="6:28" x14ac:dyDescent="0.3"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</row>
    <row r="223" spans="6:28" x14ac:dyDescent="0.3"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</row>
    <row r="224" spans="6:28" x14ac:dyDescent="0.3"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</row>
    <row r="225" spans="6:28" x14ac:dyDescent="0.3"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</row>
    <row r="226" spans="6:28" x14ac:dyDescent="0.3"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</row>
    <row r="227" spans="6:28" x14ac:dyDescent="0.3"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</row>
    <row r="228" spans="6:28" x14ac:dyDescent="0.3"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</row>
    <row r="229" spans="6:28" x14ac:dyDescent="0.3"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</row>
    <row r="230" spans="6:28" x14ac:dyDescent="0.3"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</row>
    <row r="231" spans="6:28" x14ac:dyDescent="0.3"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</row>
    <row r="232" spans="6:28" x14ac:dyDescent="0.3"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</row>
    <row r="233" spans="6:28" x14ac:dyDescent="0.3"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</row>
    <row r="234" spans="6:28" x14ac:dyDescent="0.3"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</row>
    <row r="235" spans="6:28" x14ac:dyDescent="0.3"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</row>
    <row r="236" spans="6:28" x14ac:dyDescent="0.3"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</row>
    <row r="237" spans="6:28" x14ac:dyDescent="0.3"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</row>
    <row r="238" spans="6:28" x14ac:dyDescent="0.3"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</row>
    <row r="239" spans="6:28" x14ac:dyDescent="0.3"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</row>
    <row r="240" spans="6:28" x14ac:dyDescent="0.3"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</row>
    <row r="241" spans="6:28" x14ac:dyDescent="0.3"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</row>
    <row r="242" spans="6:28" x14ac:dyDescent="0.3"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</row>
    <row r="243" spans="6:28" x14ac:dyDescent="0.3"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</row>
    <row r="244" spans="6:28" x14ac:dyDescent="0.3"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</row>
    <row r="245" spans="6:28" x14ac:dyDescent="0.3"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</row>
    <row r="246" spans="6:28" x14ac:dyDescent="0.3"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</row>
    <row r="247" spans="6:28" x14ac:dyDescent="0.3"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</row>
    <row r="248" spans="6:28" x14ac:dyDescent="0.3"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</row>
    <row r="249" spans="6:28" x14ac:dyDescent="0.3"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</row>
    <row r="250" spans="6:28" x14ac:dyDescent="0.3"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</row>
    <row r="251" spans="6:28" x14ac:dyDescent="0.3"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</row>
    <row r="252" spans="6:28" x14ac:dyDescent="0.3"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</row>
    <row r="253" spans="6:28" x14ac:dyDescent="0.3"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</row>
    <row r="254" spans="6:28" x14ac:dyDescent="0.3"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</row>
    <row r="255" spans="6:28" x14ac:dyDescent="0.3"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</row>
    <row r="256" spans="6:28" x14ac:dyDescent="0.3"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</row>
    <row r="257" spans="6:28" x14ac:dyDescent="0.3"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</row>
    <row r="258" spans="6:28" x14ac:dyDescent="0.3"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</row>
    <row r="259" spans="6:28" x14ac:dyDescent="0.3"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</row>
    <row r="260" spans="6:28" x14ac:dyDescent="0.3"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</row>
    <row r="261" spans="6:28" x14ac:dyDescent="0.3"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</row>
    <row r="262" spans="6:28" x14ac:dyDescent="0.3"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</row>
    <row r="263" spans="6:28" x14ac:dyDescent="0.3"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</row>
    <row r="264" spans="6:28" x14ac:dyDescent="0.3"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</row>
    <row r="265" spans="6:28" x14ac:dyDescent="0.3"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</row>
    <row r="266" spans="6:28" x14ac:dyDescent="0.3"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</row>
    <row r="267" spans="6:28" x14ac:dyDescent="0.3"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</row>
    <row r="268" spans="6:28" x14ac:dyDescent="0.3"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</row>
    <row r="269" spans="6:28" x14ac:dyDescent="0.3"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</row>
    <row r="270" spans="6:28" x14ac:dyDescent="0.3"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</row>
    <row r="271" spans="6:28" x14ac:dyDescent="0.3"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</row>
    <row r="272" spans="6:28" x14ac:dyDescent="0.3"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</row>
    <row r="273" spans="6:28" x14ac:dyDescent="0.3"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</row>
    <row r="274" spans="6:28" x14ac:dyDescent="0.3"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</row>
    <row r="275" spans="6:28" x14ac:dyDescent="0.3"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</row>
    <row r="276" spans="6:28" x14ac:dyDescent="0.3"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</row>
    <row r="277" spans="6:28" x14ac:dyDescent="0.3"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</row>
    <row r="278" spans="6:28" x14ac:dyDescent="0.3"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</row>
    <row r="279" spans="6:28" x14ac:dyDescent="0.3"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</row>
    <row r="280" spans="6:28" x14ac:dyDescent="0.3"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</row>
    <row r="281" spans="6:28" x14ac:dyDescent="0.3"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</row>
    <row r="282" spans="6:28" x14ac:dyDescent="0.3"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</row>
    <row r="283" spans="6:28" x14ac:dyDescent="0.3"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</row>
    <row r="284" spans="6:28" x14ac:dyDescent="0.3"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</row>
    <row r="285" spans="6:28" x14ac:dyDescent="0.3"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</row>
    <row r="286" spans="6:28" x14ac:dyDescent="0.3"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</row>
    <row r="287" spans="6:28" x14ac:dyDescent="0.3"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</row>
    <row r="288" spans="6:28" x14ac:dyDescent="0.3"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</row>
    <row r="289" spans="6:28" x14ac:dyDescent="0.3"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</row>
    <row r="290" spans="6:28" x14ac:dyDescent="0.3"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</row>
    <row r="291" spans="6:28" x14ac:dyDescent="0.3"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</row>
    <row r="292" spans="6:28" x14ac:dyDescent="0.3"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</row>
    <row r="293" spans="6:28" x14ac:dyDescent="0.3"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</row>
    <row r="294" spans="6:28" x14ac:dyDescent="0.3"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</row>
    <row r="295" spans="6:28" x14ac:dyDescent="0.3"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</row>
    <row r="296" spans="6:28" x14ac:dyDescent="0.3"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</row>
    <row r="297" spans="6:28" x14ac:dyDescent="0.3"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</row>
    <row r="298" spans="6:28" x14ac:dyDescent="0.3"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</row>
    <row r="299" spans="6:28" x14ac:dyDescent="0.3"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</row>
    <row r="300" spans="6:28" x14ac:dyDescent="0.3"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</row>
    <row r="301" spans="6:28" x14ac:dyDescent="0.3"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</row>
    <row r="302" spans="6:28" x14ac:dyDescent="0.3"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</row>
    <row r="303" spans="6:28" x14ac:dyDescent="0.3"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</row>
    <row r="304" spans="6:28" x14ac:dyDescent="0.3"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</row>
    <row r="305" spans="6:28" x14ac:dyDescent="0.3"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</row>
    <row r="306" spans="6:28" x14ac:dyDescent="0.3"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</row>
    <row r="307" spans="6:28" x14ac:dyDescent="0.3"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</row>
    <row r="308" spans="6:28" x14ac:dyDescent="0.3"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</row>
    <row r="309" spans="6:28" x14ac:dyDescent="0.3"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</row>
    <row r="310" spans="6:28" x14ac:dyDescent="0.3"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</row>
    <row r="311" spans="6:28" x14ac:dyDescent="0.3"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</row>
    <row r="312" spans="6:28" x14ac:dyDescent="0.3"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</row>
    <row r="313" spans="6:28" x14ac:dyDescent="0.3"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</row>
    <row r="314" spans="6:28" x14ac:dyDescent="0.3"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</row>
    <row r="315" spans="6:28" x14ac:dyDescent="0.3"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</row>
    <row r="316" spans="6:28" x14ac:dyDescent="0.3"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</row>
    <row r="317" spans="6:28" x14ac:dyDescent="0.3"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</row>
    <row r="318" spans="6:28" x14ac:dyDescent="0.3"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</row>
    <row r="319" spans="6:28" x14ac:dyDescent="0.3"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</row>
    <row r="320" spans="6:28" x14ac:dyDescent="0.3"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</row>
    <row r="321" spans="6:28" x14ac:dyDescent="0.3"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</row>
    <row r="322" spans="6:28" x14ac:dyDescent="0.3"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</row>
    <row r="323" spans="6:28" x14ac:dyDescent="0.3"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</row>
    <row r="324" spans="6:28" x14ac:dyDescent="0.3"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</row>
    <row r="325" spans="6:28" x14ac:dyDescent="0.3"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</row>
    <row r="326" spans="6:28" x14ac:dyDescent="0.3"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</row>
    <row r="327" spans="6:28" x14ac:dyDescent="0.3"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</row>
    <row r="328" spans="6:28" x14ac:dyDescent="0.3"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</row>
    <row r="329" spans="6:28" x14ac:dyDescent="0.3"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</row>
    <row r="330" spans="6:28" x14ac:dyDescent="0.3"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</row>
    <row r="331" spans="6:28" x14ac:dyDescent="0.3"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</row>
    <row r="332" spans="6:28" x14ac:dyDescent="0.3"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</row>
    <row r="333" spans="6:28" x14ac:dyDescent="0.3"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</row>
    <row r="334" spans="6:28" x14ac:dyDescent="0.3"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</row>
    <row r="335" spans="6:28" x14ac:dyDescent="0.3"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</row>
    <row r="336" spans="6:28" x14ac:dyDescent="0.3"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</row>
    <row r="337" spans="6:28" x14ac:dyDescent="0.3"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</row>
    <row r="338" spans="6:28" x14ac:dyDescent="0.3"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</row>
    <row r="339" spans="6:28" x14ac:dyDescent="0.3"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</row>
    <row r="340" spans="6:28" x14ac:dyDescent="0.3"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</row>
    <row r="341" spans="6:28" x14ac:dyDescent="0.3"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</row>
    <row r="342" spans="6:28" x14ac:dyDescent="0.3"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</row>
    <row r="343" spans="6:28" x14ac:dyDescent="0.3"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</row>
    <row r="344" spans="6:28" x14ac:dyDescent="0.3"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</row>
    <row r="345" spans="6:28" x14ac:dyDescent="0.3"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</row>
    <row r="346" spans="6:28" x14ac:dyDescent="0.3"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</row>
    <row r="347" spans="6:28" x14ac:dyDescent="0.3"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</row>
    <row r="348" spans="6:28" x14ac:dyDescent="0.3"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</row>
    <row r="349" spans="6:28" x14ac:dyDescent="0.3"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</row>
    <row r="350" spans="6:28" x14ac:dyDescent="0.3"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</row>
    <row r="351" spans="6:28" x14ac:dyDescent="0.3"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</row>
    <row r="352" spans="6:28" x14ac:dyDescent="0.3"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</row>
    <row r="353" spans="6:28" x14ac:dyDescent="0.3"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</row>
    <row r="354" spans="6:28" x14ac:dyDescent="0.3"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</row>
    <row r="355" spans="6:28" x14ac:dyDescent="0.3"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</row>
    <row r="356" spans="6:28" x14ac:dyDescent="0.3"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</row>
    <row r="357" spans="6:28" x14ac:dyDescent="0.3"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</row>
    <row r="358" spans="6:28" x14ac:dyDescent="0.3"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</row>
    <row r="359" spans="6:28" x14ac:dyDescent="0.3"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</row>
    <row r="360" spans="6:28" x14ac:dyDescent="0.3"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</row>
    <row r="361" spans="6:28" x14ac:dyDescent="0.3"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</row>
    <row r="362" spans="6:28" x14ac:dyDescent="0.3"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</row>
    <row r="363" spans="6:28" x14ac:dyDescent="0.3"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</row>
    <row r="364" spans="6:28" x14ac:dyDescent="0.3"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</row>
    <row r="365" spans="6:28" x14ac:dyDescent="0.3"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</row>
    <row r="366" spans="6:28" x14ac:dyDescent="0.3"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</row>
    <row r="367" spans="6:28" x14ac:dyDescent="0.3"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</row>
    <row r="368" spans="6:28" x14ac:dyDescent="0.3"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</row>
    <row r="369" spans="6:28" x14ac:dyDescent="0.3"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</row>
    <row r="370" spans="6:28" x14ac:dyDescent="0.3"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</row>
    <row r="371" spans="6:28" x14ac:dyDescent="0.3"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</row>
    <row r="372" spans="6:28" x14ac:dyDescent="0.3"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</row>
    <row r="373" spans="6:28" x14ac:dyDescent="0.3"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</row>
    <row r="374" spans="6:28" x14ac:dyDescent="0.3"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</row>
    <row r="375" spans="6:28" x14ac:dyDescent="0.3"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</row>
    <row r="376" spans="6:28" x14ac:dyDescent="0.3"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</row>
  </sheetData>
  <sheetProtection algorithmName="SHA-512" hashValue="ZqqjOz5ZrrZS1yDiC6XXGBjfd6TUCw9X7BNpDBmQutefK5ezvJMLuC1FJ8iABFf/37UNw9Ld+a8ua8JA6qLdHg==" saltValue="5jVmezbUU37AleZyQeUt2w==" spinCount="100000" sheet="1" objects="1" scenarios="1" selectLockedCells="1"/>
  <mergeCells count="6">
    <mergeCell ref="C13:C14"/>
    <mergeCell ref="C16:C17"/>
    <mergeCell ref="B13:B14"/>
    <mergeCell ref="B16:B17"/>
    <mergeCell ref="D13:D14"/>
    <mergeCell ref="D16:D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5216-C19D-41FB-AD25-C74C32465E1E}">
  <dimension ref="A1:AH48"/>
  <sheetViews>
    <sheetView workbookViewId="0">
      <selection activeCell="C22" sqref="C22"/>
    </sheetView>
  </sheetViews>
  <sheetFormatPr defaultRowHeight="14.4" x14ac:dyDescent="0.3"/>
  <cols>
    <col min="1" max="1" width="27.44140625" customWidth="1"/>
    <col min="2" max="2" width="59.109375" customWidth="1"/>
    <col min="3" max="3" width="28.6640625" customWidth="1"/>
    <col min="4" max="4" width="22.6640625" customWidth="1"/>
  </cols>
  <sheetData>
    <row r="1" spans="1:34" s="14" customFormat="1" ht="17.399999999999999" x14ac:dyDescent="0.35">
      <c r="A1" s="56" t="s">
        <v>55</v>
      </c>
      <c r="B1" s="57"/>
      <c r="C1" s="57"/>
      <c r="D1" s="58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ht="15.6" x14ac:dyDescent="0.3">
      <c r="A2" s="61" t="s">
        <v>38</v>
      </c>
      <c r="B2" s="68" t="str">
        <f>Verantwoording_Kosten!E2</f>
        <v>Maak uw keuze</v>
      </c>
      <c r="C2" s="69"/>
      <c r="D2" s="70"/>
    </row>
    <row r="3" spans="1:34" ht="16.2" thickBot="1" x14ac:dyDescent="0.35">
      <c r="A3" s="63" t="s">
        <v>39</v>
      </c>
      <c r="B3" s="41">
        <f>Samenvatting!I3</f>
        <v>2024</v>
      </c>
      <c r="C3" s="42"/>
      <c r="D3" s="43"/>
    </row>
    <row r="4" spans="1:34" ht="12" customHeight="1" thickBot="1" x14ac:dyDescent="0.35"/>
    <row r="5" spans="1:34" ht="15" thickBot="1" x14ac:dyDescent="0.35">
      <c r="A5" s="15">
        <v>73</v>
      </c>
      <c r="B5" s="337" t="s">
        <v>56</v>
      </c>
      <c r="C5" s="338"/>
      <c r="D5" s="16">
        <f>SUM(D6:D11)</f>
        <v>0</v>
      </c>
    </row>
    <row r="6" spans="1:34" x14ac:dyDescent="0.3">
      <c r="A6" s="17">
        <v>730</v>
      </c>
      <c r="B6" s="339" t="s">
        <v>57</v>
      </c>
      <c r="C6" s="340"/>
      <c r="D6" s="177"/>
    </row>
    <row r="7" spans="1:34" x14ac:dyDescent="0.3">
      <c r="A7" s="17">
        <v>731</v>
      </c>
      <c r="B7" s="341" t="s">
        <v>58</v>
      </c>
      <c r="C7" s="342"/>
      <c r="D7" s="178"/>
    </row>
    <row r="8" spans="1:34" x14ac:dyDescent="0.3">
      <c r="A8" s="175">
        <v>732</v>
      </c>
      <c r="B8" s="343" t="s">
        <v>59</v>
      </c>
      <c r="C8" s="344"/>
      <c r="D8" s="179"/>
    </row>
    <row r="9" spans="1:34" ht="15" customHeight="1" x14ac:dyDescent="0.3">
      <c r="A9" s="175"/>
      <c r="B9" s="333" t="s">
        <v>60</v>
      </c>
      <c r="C9" s="334"/>
      <c r="D9" s="178"/>
    </row>
    <row r="10" spans="1:34" x14ac:dyDescent="0.3">
      <c r="A10" s="175">
        <v>733</v>
      </c>
      <c r="B10" s="333" t="s">
        <v>61</v>
      </c>
      <c r="C10" s="334"/>
      <c r="D10" s="178"/>
    </row>
    <row r="11" spans="1:34" ht="15" thickBot="1" x14ac:dyDescent="0.35">
      <c r="A11" s="176">
        <v>733</v>
      </c>
      <c r="B11" s="335" t="s">
        <v>62</v>
      </c>
      <c r="C11" s="336"/>
      <c r="D11" s="180"/>
    </row>
    <row r="12" spans="1:34" ht="15" thickBot="1" x14ac:dyDescent="0.35">
      <c r="A12" s="18" t="s">
        <v>63</v>
      </c>
      <c r="B12" s="19" t="s">
        <v>64</v>
      </c>
      <c r="C12" s="18" t="s">
        <v>65</v>
      </c>
      <c r="D12" s="20" t="s">
        <v>47</v>
      </c>
    </row>
    <row r="13" spans="1:34" x14ac:dyDescent="0.3">
      <c r="A13" s="166" t="s">
        <v>66</v>
      </c>
      <c r="B13" s="167" t="s">
        <v>67</v>
      </c>
      <c r="C13" s="168" t="str">
        <f>Verantwoording_Kosten!I4</f>
        <v>Jaarlijkse sub VO (incl. VIA 6)</v>
      </c>
      <c r="D13" s="169">
        <f>Verantwoording_Kosten!I9</f>
        <v>0</v>
      </c>
    </row>
    <row r="14" spans="1:34" x14ac:dyDescent="0.3">
      <c r="A14" s="166" t="s">
        <v>66</v>
      </c>
      <c r="B14" s="167" t="s">
        <v>67</v>
      </c>
      <c r="C14" s="168" t="str">
        <f>Verantwoording_Kosten!J4</f>
        <v>Versterking Zorgraden</v>
      </c>
      <c r="D14" s="169">
        <f>Verantwoording_Kosten!J9</f>
        <v>0</v>
      </c>
    </row>
    <row r="15" spans="1:34" x14ac:dyDescent="0.3">
      <c r="A15" s="156"/>
      <c r="B15" s="157"/>
      <c r="C15" s="158"/>
      <c r="D15" s="159"/>
    </row>
    <row r="16" spans="1:34" x14ac:dyDescent="0.3">
      <c r="A16" s="156"/>
      <c r="B16" s="157"/>
      <c r="C16" s="158"/>
      <c r="D16" s="159"/>
    </row>
    <row r="17" spans="1:4" x14ac:dyDescent="0.3">
      <c r="A17" s="156"/>
      <c r="B17" s="157"/>
      <c r="C17" s="158"/>
      <c r="D17" s="159"/>
    </row>
    <row r="18" spans="1:4" x14ac:dyDescent="0.3">
      <c r="A18" s="156"/>
      <c r="B18" s="157"/>
      <c r="C18" s="158"/>
      <c r="D18" s="159"/>
    </row>
    <row r="19" spans="1:4" x14ac:dyDescent="0.3">
      <c r="A19" s="156"/>
      <c r="B19" s="157"/>
      <c r="C19" s="158"/>
      <c r="D19" s="159"/>
    </row>
    <row r="20" spans="1:4" x14ac:dyDescent="0.3">
      <c r="A20" s="156"/>
      <c r="B20" s="157"/>
      <c r="C20" s="158"/>
      <c r="D20" s="159"/>
    </row>
    <row r="21" spans="1:4" x14ac:dyDescent="0.3">
      <c r="A21" s="156"/>
      <c r="B21" s="157"/>
      <c r="C21" s="158"/>
      <c r="D21" s="159"/>
    </row>
    <row r="22" spans="1:4" x14ac:dyDescent="0.3">
      <c r="A22" s="156"/>
      <c r="B22" s="157"/>
      <c r="C22" s="158"/>
      <c r="D22" s="159"/>
    </row>
    <row r="23" spans="1:4" x14ac:dyDescent="0.3">
      <c r="A23" s="156"/>
      <c r="B23" s="157"/>
      <c r="C23" s="158"/>
      <c r="D23" s="159"/>
    </row>
    <row r="24" spans="1:4" x14ac:dyDescent="0.3">
      <c r="A24" s="156"/>
      <c r="B24" s="157"/>
      <c r="C24" s="158"/>
      <c r="D24" s="159"/>
    </row>
    <row r="25" spans="1:4" x14ac:dyDescent="0.3">
      <c r="A25" s="156"/>
      <c r="B25" s="157"/>
      <c r="C25" s="158"/>
      <c r="D25" s="159"/>
    </row>
    <row r="26" spans="1:4" x14ac:dyDescent="0.3">
      <c r="A26" s="156"/>
      <c r="B26" s="157"/>
      <c r="C26" s="158"/>
      <c r="D26" s="159"/>
    </row>
    <row r="27" spans="1:4" x14ac:dyDescent="0.3">
      <c r="A27" s="156"/>
      <c r="B27" s="157"/>
      <c r="C27" s="158"/>
      <c r="D27" s="159"/>
    </row>
    <row r="28" spans="1:4" x14ac:dyDescent="0.3">
      <c r="A28" s="156"/>
      <c r="B28" s="157"/>
      <c r="C28" s="158"/>
      <c r="D28" s="159"/>
    </row>
    <row r="29" spans="1:4" x14ac:dyDescent="0.3">
      <c r="A29" s="156"/>
      <c r="B29" s="157"/>
      <c r="C29" s="158"/>
      <c r="D29" s="159"/>
    </row>
    <row r="30" spans="1:4" x14ac:dyDescent="0.3">
      <c r="A30" s="156"/>
      <c r="B30" s="157"/>
      <c r="C30" s="158"/>
      <c r="D30" s="159"/>
    </row>
    <row r="31" spans="1:4" x14ac:dyDescent="0.3">
      <c r="A31" s="156"/>
      <c r="B31" s="157"/>
      <c r="C31" s="158"/>
      <c r="D31" s="159"/>
    </row>
    <row r="32" spans="1:4" x14ac:dyDescent="0.3">
      <c r="A32" s="156"/>
      <c r="B32" s="157"/>
      <c r="C32" s="158"/>
      <c r="D32" s="159"/>
    </row>
    <row r="33" spans="1:4" x14ac:dyDescent="0.3">
      <c r="A33" s="156"/>
      <c r="B33" s="157"/>
      <c r="C33" s="158"/>
      <c r="D33" s="159"/>
    </row>
    <row r="34" spans="1:4" x14ac:dyDescent="0.3">
      <c r="A34" s="156"/>
      <c r="B34" s="157"/>
      <c r="C34" s="158"/>
      <c r="D34" s="159"/>
    </row>
    <row r="35" spans="1:4" x14ac:dyDescent="0.3">
      <c r="A35" s="156"/>
      <c r="B35" s="157"/>
      <c r="C35" s="158"/>
      <c r="D35" s="159"/>
    </row>
    <row r="36" spans="1:4" x14ac:dyDescent="0.3">
      <c r="A36" s="156"/>
      <c r="B36" s="157"/>
      <c r="C36" s="158"/>
      <c r="D36" s="159"/>
    </row>
    <row r="37" spans="1:4" x14ac:dyDescent="0.3">
      <c r="A37" s="156"/>
      <c r="B37" s="157"/>
      <c r="C37" s="158"/>
      <c r="D37" s="159"/>
    </row>
    <row r="38" spans="1:4" x14ac:dyDescent="0.3">
      <c r="A38" s="156"/>
      <c r="B38" s="157"/>
      <c r="C38" s="158"/>
      <c r="D38" s="159"/>
    </row>
    <row r="39" spans="1:4" x14ac:dyDescent="0.3">
      <c r="A39" s="156"/>
      <c r="B39" s="157"/>
      <c r="C39" s="158"/>
      <c r="D39" s="159"/>
    </row>
    <row r="40" spans="1:4" x14ac:dyDescent="0.3">
      <c r="A40" s="156"/>
      <c r="B40" s="157"/>
      <c r="C40" s="158"/>
      <c r="D40" s="159"/>
    </row>
    <row r="41" spans="1:4" x14ac:dyDescent="0.3">
      <c r="A41" s="156"/>
      <c r="B41" s="157"/>
      <c r="C41" s="158"/>
      <c r="D41" s="159"/>
    </row>
    <row r="42" spans="1:4" x14ac:dyDescent="0.3">
      <c r="A42" s="156"/>
      <c r="B42" s="157"/>
      <c r="C42" s="158"/>
      <c r="D42" s="159"/>
    </row>
    <row r="43" spans="1:4" x14ac:dyDescent="0.3">
      <c r="A43" s="160"/>
      <c r="B43" s="44"/>
      <c r="C43" s="161"/>
      <c r="D43" s="135"/>
    </row>
    <row r="44" spans="1:4" x14ac:dyDescent="0.3">
      <c r="A44" s="160"/>
      <c r="B44" s="44"/>
      <c r="C44" s="161"/>
      <c r="D44" s="135"/>
    </row>
    <row r="45" spans="1:4" x14ac:dyDescent="0.3">
      <c r="A45" s="160"/>
      <c r="B45" s="44"/>
      <c r="C45" s="161"/>
      <c r="D45" s="135"/>
    </row>
    <row r="46" spans="1:4" x14ac:dyDescent="0.3">
      <c r="A46" s="160"/>
      <c r="B46" s="44"/>
      <c r="C46" s="161"/>
      <c r="D46" s="135"/>
    </row>
    <row r="47" spans="1:4" x14ac:dyDescent="0.3">
      <c r="A47" s="160"/>
      <c r="B47" s="44"/>
      <c r="C47" s="161"/>
      <c r="D47" s="135"/>
    </row>
    <row r="48" spans="1:4" ht="15" thickBot="1" x14ac:dyDescent="0.35">
      <c r="A48" s="162"/>
      <c r="B48" s="163"/>
      <c r="C48" s="164"/>
      <c r="D48" s="165"/>
    </row>
  </sheetData>
  <sheetProtection algorithmName="SHA-512" hashValue="pbzcFwHA/srZPeSEpr8euFSLLqAvM2rLhmdvjd6YJ/WJtenJQVxZYAv+xQQpXFzkyCwDEGnFYZShuv17B1dXcg==" saltValue="74XM8lPL56DPKu35wZE4zA==" spinCount="100000" sheet="1" formatColumns="0" formatRows="0" insertColumns="0" insertRows="0"/>
  <mergeCells count="7">
    <mergeCell ref="B10:C10"/>
    <mergeCell ref="B11:C11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F14B-E148-451F-9A2C-1C58DCAD4919}">
  <dimension ref="A1:AI396"/>
  <sheetViews>
    <sheetView topLeftCell="B1" workbookViewId="0">
      <selection activeCell="E18" sqref="E18"/>
    </sheetView>
  </sheetViews>
  <sheetFormatPr defaultColWidth="9.109375" defaultRowHeight="14.4" x14ac:dyDescent="0.3"/>
  <cols>
    <col min="1" max="1" width="3.5546875" customWidth="1"/>
    <col min="2" max="2" width="52.109375" customWidth="1"/>
    <col min="3" max="5" width="23.44140625" customWidth="1"/>
    <col min="6" max="10" width="29.5546875" customWidth="1"/>
    <col min="11" max="11" width="29" bestFit="1" customWidth="1"/>
    <col min="12" max="12" width="9.44140625" customWidth="1"/>
    <col min="13" max="13" width="5.44140625" customWidth="1"/>
    <col min="18" max="18" width="54.88671875" customWidth="1"/>
  </cols>
  <sheetData>
    <row r="1" spans="1:35" ht="15" thickBot="1" x14ac:dyDescent="0.3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35" ht="17.399999999999999" x14ac:dyDescent="0.35">
      <c r="A2" s="84"/>
      <c r="B2" s="56" t="s">
        <v>271</v>
      </c>
      <c r="C2" s="57"/>
      <c r="D2" s="57"/>
      <c r="E2" s="57"/>
      <c r="F2" s="57"/>
      <c r="G2" s="57"/>
      <c r="H2" s="57"/>
      <c r="I2" s="57"/>
      <c r="J2" s="57"/>
      <c r="K2" s="58"/>
      <c r="L2" s="103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 ht="15.6" x14ac:dyDescent="0.3">
      <c r="A3" s="84"/>
      <c r="B3" s="61" t="s">
        <v>38</v>
      </c>
      <c r="C3" s="59" t="str">
        <f>Samenvatting!H2</f>
        <v>Maak uw keuze</v>
      </c>
      <c r="D3" s="59"/>
      <c r="E3" s="59"/>
      <c r="F3" s="59"/>
      <c r="G3" s="59"/>
      <c r="H3" s="59"/>
      <c r="I3" s="59"/>
      <c r="J3" s="59"/>
      <c r="K3" s="62"/>
      <c r="L3" s="99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</row>
    <row r="4" spans="1:35" ht="16.2" thickBot="1" x14ac:dyDescent="0.35">
      <c r="A4" s="84"/>
      <c r="B4" s="63" t="s">
        <v>39</v>
      </c>
      <c r="C4" s="146">
        <f>Samenvatting!I3</f>
        <v>2024</v>
      </c>
      <c r="D4" s="146"/>
      <c r="E4" s="146"/>
      <c r="F4" s="146"/>
      <c r="G4" s="146"/>
      <c r="H4" s="146"/>
      <c r="I4" s="146"/>
      <c r="J4" s="146"/>
      <c r="K4" s="147"/>
      <c r="L4" s="99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</row>
    <row r="5" spans="1:35" ht="15" thickBot="1" x14ac:dyDescent="0.35">
      <c r="A5" s="84"/>
      <c r="B5" s="83"/>
      <c r="C5" s="83"/>
      <c r="D5" s="83"/>
      <c r="E5" s="83"/>
      <c r="F5" s="83"/>
      <c r="G5" s="83"/>
      <c r="H5" s="83"/>
      <c r="I5" s="83"/>
      <c r="J5" s="83"/>
      <c r="K5" s="83"/>
      <c r="L5" s="85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</row>
    <row r="6" spans="1:35" ht="15" thickBot="1" x14ac:dyDescent="0.35">
      <c r="A6" s="84"/>
      <c r="B6" s="148" t="s">
        <v>270</v>
      </c>
      <c r="C6" s="149" t="s">
        <v>272</v>
      </c>
      <c r="D6" s="203" t="s">
        <v>278</v>
      </c>
      <c r="E6" s="149" t="s">
        <v>279</v>
      </c>
      <c r="F6" s="148" t="s">
        <v>273</v>
      </c>
      <c r="G6" s="148" t="s">
        <v>274</v>
      </c>
      <c r="H6" s="148" t="s">
        <v>280</v>
      </c>
      <c r="I6" s="148" t="s">
        <v>275</v>
      </c>
      <c r="J6" s="148" t="s">
        <v>281</v>
      </c>
      <c r="K6" s="148" t="s">
        <v>21</v>
      </c>
      <c r="L6" s="151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</row>
    <row r="7" spans="1:35" x14ac:dyDescent="0.3">
      <c r="A7" s="84"/>
      <c r="B7" s="208"/>
      <c r="C7" s="208"/>
      <c r="D7" s="208"/>
      <c r="E7" s="209"/>
      <c r="F7" s="209"/>
      <c r="G7" s="209"/>
      <c r="H7" s="209"/>
      <c r="I7" s="46"/>
      <c r="J7" s="207" t="str">
        <f>IF(E7&lt;&gt;F7+G7+H7+I7,"De som van alle afschrijvingen moet gelijk zijn aan het aankoopbedrag"," ")</f>
        <v xml:space="preserve"> </v>
      </c>
      <c r="K7" s="214"/>
      <c r="L7" s="100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</row>
    <row r="8" spans="1:35" ht="15.75" customHeight="1" x14ac:dyDescent="0.3">
      <c r="A8" s="84"/>
      <c r="B8" s="210"/>
      <c r="C8" s="210"/>
      <c r="D8" s="210"/>
      <c r="E8" s="211"/>
      <c r="F8" s="211"/>
      <c r="G8" s="211"/>
      <c r="H8" s="211"/>
      <c r="I8" s="45"/>
      <c r="J8" s="207" t="str">
        <f>IF(E8&lt;&gt;F8+G8+H8+I8,"De som van alle afschrijvingen moet gelijk zijn aan het aankoopbedrag"," ")</f>
        <v xml:space="preserve"> </v>
      </c>
      <c r="K8" s="44"/>
      <c r="L8" s="101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</row>
    <row r="9" spans="1:35" x14ac:dyDescent="0.3">
      <c r="A9" s="84"/>
      <c r="B9" s="210"/>
      <c r="C9" s="210"/>
      <c r="D9" s="210"/>
      <c r="E9" s="211"/>
      <c r="F9" s="211"/>
      <c r="G9" s="211"/>
      <c r="H9" s="211"/>
      <c r="I9" s="45"/>
      <c r="J9" s="207" t="str">
        <f>IF(E9&lt;&gt;F9+G9+H9+I9,"De som van alle afschrijvingen moet gelijk zijn aan het aankoopbedrag"," ")</f>
        <v xml:space="preserve"> </v>
      </c>
      <c r="K9" s="44"/>
      <c r="L9" s="101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</row>
    <row r="10" spans="1:35" x14ac:dyDescent="0.3">
      <c r="A10" s="84"/>
      <c r="B10" s="210"/>
      <c r="C10" s="210"/>
      <c r="D10" s="210"/>
      <c r="E10" s="211"/>
      <c r="F10" s="211"/>
      <c r="G10" s="211"/>
      <c r="H10" s="211"/>
      <c r="I10" s="45"/>
      <c r="J10" s="207" t="str">
        <f t="shared" ref="J10:J36" si="0">IF(E10&lt;&gt;F10+G10+H10+I10,"De som van alle afschrijvingen moet gelijk zijn aan het aankoopbedrag"," ")</f>
        <v xml:space="preserve"> </v>
      </c>
      <c r="K10" s="44"/>
      <c r="L10" s="101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</row>
    <row r="11" spans="1:35" x14ac:dyDescent="0.3">
      <c r="A11" s="84"/>
      <c r="B11" s="210"/>
      <c r="C11" s="210"/>
      <c r="D11" s="210"/>
      <c r="E11" s="211"/>
      <c r="F11" s="211"/>
      <c r="G11" s="211"/>
      <c r="H11" s="211"/>
      <c r="I11" s="45"/>
      <c r="J11" s="207" t="str">
        <f t="shared" si="0"/>
        <v xml:space="preserve"> </v>
      </c>
      <c r="K11" s="44"/>
      <c r="L11" s="101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</row>
    <row r="12" spans="1:35" x14ac:dyDescent="0.3">
      <c r="A12" s="84"/>
      <c r="B12" s="210"/>
      <c r="C12" s="210"/>
      <c r="D12" s="210"/>
      <c r="E12" s="211"/>
      <c r="F12" s="211"/>
      <c r="G12" s="211"/>
      <c r="H12" s="211"/>
      <c r="I12" s="45"/>
      <c r="J12" s="207" t="str">
        <f t="shared" si="0"/>
        <v xml:space="preserve"> </v>
      </c>
      <c r="K12" s="44"/>
      <c r="L12" s="101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</row>
    <row r="13" spans="1:35" x14ac:dyDescent="0.3">
      <c r="A13" s="84"/>
      <c r="B13" s="210"/>
      <c r="C13" s="210"/>
      <c r="D13" s="210"/>
      <c r="E13" s="211"/>
      <c r="F13" s="211"/>
      <c r="G13" s="211"/>
      <c r="H13" s="211"/>
      <c r="I13" s="45"/>
      <c r="J13" s="207" t="str">
        <f t="shared" si="0"/>
        <v xml:space="preserve"> </v>
      </c>
      <c r="K13" s="44"/>
      <c r="L13" s="101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</row>
    <row r="14" spans="1:35" x14ac:dyDescent="0.3">
      <c r="A14" s="84"/>
      <c r="B14" s="210"/>
      <c r="C14" s="210"/>
      <c r="D14" s="210"/>
      <c r="E14" s="211"/>
      <c r="F14" s="211"/>
      <c r="G14" s="211"/>
      <c r="H14" s="211"/>
      <c r="I14" s="45"/>
      <c r="J14" s="207" t="str">
        <f t="shared" si="0"/>
        <v xml:space="preserve"> </v>
      </c>
      <c r="K14" s="44"/>
      <c r="L14" s="101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5" x14ac:dyDescent="0.3">
      <c r="A15" s="84"/>
      <c r="B15" s="210"/>
      <c r="C15" s="210"/>
      <c r="D15" s="210"/>
      <c r="E15" s="211"/>
      <c r="F15" s="211"/>
      <c r="G15" s="211"/>
      <c r="H15" s="211"/>
      <c r="I15" s="45"/>
      <c r="J15" s="207" t="str">
        <f t="shared" si="0"/>
        <v xml:space="preserve"> </v>
      </c>
      <c r="K15" s="44"/>
      <c r="L15" s="101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</row>
    <row r="16" spans="1:35" x14ac:dyDescent="0.3">
      <c r="A16" s="84"/>
      <c r="B16" s="210"/>
      <c r="C16" s="210"/>
      <c r="D16" s="210"/>
      <c r="E16" s="211"/>
      <c r="F16" s="211"/>
      <c r="G16" s="211"/>
      <c r="H16" s="211"/>
      <c r="I16" s="45"/>
      <c r="J16" s="207" t="str">
        <f t="shared" si="0"/>
        <v xml:space="preserve"> </v>
      </c>
      <c r="K16" s="44"/>
      <c r="L16" s="101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</row>
    <row r="17" spans="1:35" x14ac:dyDescent="0.3">
      <c r="A17" s="84"/>
      <c r="B17" s="210"/>
      <c r="C17" s="210"/>
      <c r="D17" s="210"/>
      <c r="E17" s="211"/>
      <c r="F17" s="211"/>
      <c r="G17" s="211"/>
      <c r="H17" s="211"/>
      <c r="I17" s="45"/>
      <c r="J17" s="207" t="str">
        <f t="shared" si="0"/>
        <v xml:space="preserve"> </v>
      </c>
      <c r="K17" s="44"/>
      <c r="L17" s="101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</row>
    <row r="18" spans="1:35" x14ac:dyDescent="0.3">
      <c r="A18" s="84"/>
      <c r="B18" s="210"/>
      <c r="C18" s="210"/>
      <c r="D18" s="210"/>
      <c r="E18" s="211"/>
      <c r="F18" s="211"/>
      <c r="G18" s="211"/>
      <c r="H18" s="211"/>
      <c r="I18" s="45"/>
      <c r="J18" s="207" t="str">
        <f t="shared" si="0"/>
        <v xml:space="preserve"> </v>
      </c>
      <c r="K18" s="44"/>
      <c r="L18" s="101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</row>
    <row r="19" spans="1:35" x14ac:dyDescent="0.3">
      <c r="A19" s="84"/>
      <c r="B19" s="210"/>
      <c r="C19" s="210"/>
      <c r="D19" s="210"/>
      <c r="E19" s="211"/>
      <c r="F19" s="211"/>
      <c r="G19" s="211"/>
      <c r="H19" s="211"/>
      <c r="I19" s="45"/>
      <c r="J19" s="207" t="str">
        <f t="shared" si="0"/>
        <v xml:space="preserve"> </v>
      </c>
      <c r="K19" s="44"/>
      <c r="L19" s="101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</row>
    <row r="20" spans="1:35" x14ac:dyDescent="0.3">
      <c r="A20" s="84"/>
      <c r="B20" s="210"/>
      <c r="C20" s="210"/>
      <c r="D20" s="210"/>
      <c r="E20" s="211"/>
      <c r="F20" s="211"/>
      <c r="G20" s="211"/>
      <c r="H20" s="211"/>
      <c r="I20" s="45"/>
      <c r="J20" s="207" t="str">
        <f t="shared" si="0"/>
        <v xml:space="preserve"> </v>
      </c>
      <c r="K20" s="44"/>
      <c r="L20" s="101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</row>
    <row r="21" spans="1:35" x14ac:dyDescent="0.3">
      <c r="A21" s="84"/>
      <c r="B21" s="210"/>
      <c r="C21" s="210"/>
      <c r="D21" s="210"/>
      <c r="E21" s="211"/>
      <c r="F21" s="211"/>
      <c r="G21" s="211"/>
      <c r="H21" s="211"/>
      <c r="I21" s="45"/>
      <c r="J21" s="207" t="str">
        <f t="shared" si="0"/>
        <v xml:space="preserve"> </v>
      </c>
      <c r="K21" s="44"/>
      <c r="L21" s="101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</row>
    <row r="22" spans="1:35" x14ac:dyDescent="0.3">
      <c r="A22" s="84"/>
      <c r="B22" s="210"/>
      <c r="C22" s="210"/>
      <c r="D22" s="210"/>
      <c r="E22" s="211"/>
      <c r="F22" s="211"/>
      <c r="G22" s="211"/>
      <c r="H22" s="211"/>
      <c r="I22" s="45"/>
      <c r="J22" s="207" t="str">
        <f t="shared" si="0"/>
        <v xml:space="preserve"> </v>
      </c>
      <c r="K22" s="44"/>
      <c r="L22" s="101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</row>
    <row r="23" spans="1:35" x14ac:dyDescent="0.3">
      <c r="A23" s="84"/>
      <c r="B23" s="210"/>
      <c r="C23" s="210"/>
      <c r="D23" s="210"/>
      <c r="E23" s="211"/>
      <c r="F23" s="211"/>
      <c r="G23" s="211"/>
      <c r="H23" s="211"/>
      <c r="I23" s="45"/>
      <c r="J23" s="207" t="str">
        <f t="shared" si="0"/>
        <v xml:space="preserve"> </v>
      </c>
      <c r="K23" s="44"/>
      <c r="L23" s="101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</row>
    <row r="24" spans="1:35" x14ac:dyDescent="0.3">
      <c r="A24" s="84"/>
      <c r="B24" s="210"/>
      <c r="C24" s="210"/>
      <c r="D24" s="210"/>
      <c r="E24" s="211"/>
      <c r="F24" s="211"/>
      <c r="G24" s="211"/>
      <c r="H24" s="211"/>
      <c r="I24" s="45"/>
      <c r="J24" s="207" t="str">
        <f t="shared" si="0"/>
        <v xml:space="preserve"> </v>
      </c>
      <c r="K24" s="44"/>
      <c r="L24" s="101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</row>
    <row r="25" spans="1:35" x14ac:dyDescent="0.3">
      <c r="A25" s="84"/>
      <c r="B25" s="210"/>
      <c r="C25" s="210"/>
      <c r="D25" s="210"/>
      <c r="E25" s="211"/>
      <c r="F25" s="211"/>
      <c r="G25" s="211"/>
      <c r="H25" s="211"/>
      <c r="I25" s="45"/>
      <c r="J25" s="207" t="str">
        <f t="shared" si="0"/>
        <v xml:space="preserve"> </v>
      </c>
      <c r="K25" s="44"/>
      <c r="L25" s="101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</row>
    <row r="26" spans="1:35" x14ac:dyDescent="0.3">
      <c r="A26" s="84"/>
      <c r="B26" s="210"/>
      <c r="C26" s="210"/>
      <c r="D26" s="210"/>
      <c r="E26" s="211"/>
      <c r="F26" s="211"/>
      <c r="G26" s="211"/>
      <c r="H26" s="211"/>
      <c r="I26" s="45"/>
      <c r="J26" s="207" t="str">
        <f t="shared" si="0"/>
        <v xml:space="preserve"> </v>
      </c>
      <c r="K26" s="44"/>
      <c r="L26" s="101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</row>
    <row r="27" spans="1:35" x14ac:dyDescent="0.3">
      <c r="A27" s="84"/>
      <c r="B27" s="210"/>
      <c r="C27" s="210"/>
      <c r="D27" s="210"/>
      <c r="E27" s="211"/>
      <c r="F27" s="211"/>
      <c r="G27" s="211"/>
      <c r="H27" s="211"/>
      <c r="I27" s="45"/>
      <c r="J27" s="207" t="str">
        <f t="shared" si="0"/>
        <v xml:space="preserve"> </v>
      </c>
      <c r="K27" s="44"/>
      <c r="L27" s="101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</row>
    <row r="28" spans="1:35" x14ac:dyDescent="0.3">
      <c r="A28" s="84"/>
      <c r="B28" s="210"/>
      <c r="C28" s="210"/>
      <c r="D28" s="210"/>
      <c r="E28" s="211"/>
      <c r="F28" s="211"/>
      <c r="G28" s="211"/>
      <c r="H28" s="211"/>
      <c r="I28" s="45"/>
      <c r="J28" s="207" t="str">
        <f t="shared" si="0"/>
        <v xml:space="preserve"> </v>
      </c>
      <c r="K28" s="44"/>
      <c r="L28" s="101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</row>
    <row r="29" spans="1:35" x14ac:dyDescent="0.3">
      <c r="A29" s="84"/>
      <c r="B29" s="210"/>
      <c r="C29" s="210"/>
      <c r="D29" s="210"/>
      <c r="E29" s="211"/>
      <c r="F29" s="211"/>
      <c r="G29" s="211"/>
      <c r="H29" s="211"/>
      <c r="I29" s="45"/>
      <c r="J29" s="207" t="str">
        <f t="shared" si="0"/>
        <v xml:space="preserve"> </v>
      </c>
      <c r="K29" s="44"/>
      <c r="L29" s="101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</row>
    <row r="30" spans="1:35" x14ac:dyDescent="0.3">
      <c r="A30" s="84"/>
      <c r="B30" s="210"/>
      <c r="C30" s="210"/>
      <c r="D30" s="210"/>
      <c r="E30" s="211"/>
      <c r="F30" s="211"/>
      <c r="G30" s="211"/>
      <c r="H30" s="211"/>
      <c r="I30" s="45"/>
      <c r="J30" s="207" t="str">
        <f t="shared" si="0"/>
        <v xml:space="preserve"> </v>
      </c>
      <c r="K30" s="44"/>
      <c r="L30" s="101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</row>
    <row r="31" spans="1:35" x14ac:dyDescent="0.3">
      <c r="A31" s="84"/>
      <c r="B31" s="210"/>
      <c r="C31" s="210"/>
      <c r="D31" s="210"/>
      <c r="E31" s="211"/>
      <c r="F31" s="211"/>
      <c r="G31" s="211"/>
      <c r="H31" s="211"/>
      <c r="I31" s="45"/>
      <c r="J31" s="207" t="str">
        <f t="shared" si="0"/>
        <v xml:space="preserve"> </v>
      </c>
      <c r="K31" s="44"/>
      <c r="L31" s="101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</row>
    <row r="32" spans="1:35" x14ac:dyDescent="0.3">
      <c r="A32" s="84"/>
      <c r="B32" s="210"/>
      <c r="C32" s="210"/>
      <c r="D32" s="210"/>
      <c r="E32" s="211"/>
      <c r="F32" s="211"/>
      <c r="G32" s="211"/>
      <c r="H32" s="211"/>
      <c r="I32" s="45"/>
      <c r="J32" s="207" t="str">
        <f t="shared" si="0"/>
        <v xml:space="preserve"> </v>
      </c>
      <c r="K32" s="44"/>
      <c r="L32" s="101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</row>
    <row r="33" spans="1:35" x14ac:dyDescent="0.3">
      <c r="A33" s="84"/>
      <c r="B33" s="212"/>
      <c r="C33" s="212"/>
      <c r="D33" s="212"/>
      <c r="E33" s="213"/>
      <c r="F33" s="213"/>
      <c r="G33" s="213"/>
      <c r="H33" s="213"/>
      <c r="I33" s="45"/>
      <c r="J33" s="207" t="str">
        <f t="shared" si="0"/>
        <v xml:space="preserve"> </v>
      </c>
      <c r="K33" s="44"/>
      <c r="L33" s="102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</row>
    <row r="34" spans="1:35" x14ac:dyDescent="0.3">
      <c r="A34" s="84"/>
      <c r="B34" s="212"/>
      <c r="C34" s="212"/>
      <c r="D34" s="212"/>
      <c r="E34" s="213"/>
      <c r="F34" s="213"/>
      <c r="G34" s="213"/>
      <c r="H34" s="213"/>
      <c r="I34" s="45"/>
      <c r="J34" s="207" t="str">
        <f t="shared" si="0"/>
        <v xml:space="preserve"> </v>
      </c>
      <c r="K34" s="44"/>
      <c r="L34" s="102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</row>
    <row r="35" spans="1:35" x14ac:dyDescent="0.3">
      <c r="A35" s="84"/>
      <c r="B35" s="210"/>
      <c r="C35" s="210"/>
      <c r="D35" s="210"/>
      <c r="E35" s="211"/>
      <c r="F35" s="211"/>
      <c r="G35" s="211"/>
      <c r="H35" s="211"/>
      <c r="I35" s="45"/>
      <c r="J35" s="207" t="str">
        <f t="shared" si="0"/>
        <v xml:space="preserve"> </v>
      </c>
      <c r="K35" s="44"/>
      <c r="L35" s="101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</row>
    <row r="36" spans="1:35" x14ac:dyDescent="0.3">
      <c r="A36" s="84"/>
      <c r="B36" s="212"/>
      <c r="C36" s="212"/>
      <c r="D36" s="212"/>
      <c r="E36" s="213"/>
      <c r="F36" s="213"/>
      <c r="G36" s="213"/>
      <c r="H36" s="213"/>
      <c r="I36" s="45"/>
      <c r="J36" s="207" t="str">
        <f t="shared" si="0"/>
        <v xml:space="preserve"> </v>
      </c>
      <c r="K36" s="44"/>
      <c r="L36" s="102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</row>
    <row r="37" spans="1:35" x14ac:dyDescent="0.3">
      <c r="A37" s="84"/>
      <c r="B37" s="205" t="s">
        <v>40</v>
      </c>
      <c r="C37" s="206"/>
      <c r="D37" s="206"/>
      <c r="E37" s="206"/>
      <c r="F37" s="204">
        <f>SUM(F7:F36)</f>
        <v>0</v>
      </c>
      <c r="G37" s="204">
        <f>SUM(G7:G36)</f>
        <v>0</v>
      </c>
      <c r="H37" s="204">
        <f t="shared" ref="H37:I37" si="1">SUM(H7:H36)</f>
        <v>0</v>
      </c>
      <c r="I37" s="204">
        <f t="shared" si="1"/>
        <v>0</v>
      </c>
      <c r="J37" s="345"/>
      <c r="K37" s="346"/>
      <c r="L37" s="102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</row>
    <row r="38" spans="1:35" ht="15" thickBot="1" x14ac:dyDescent="0.3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8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</row>
    <row r="39" spans="1:35" x14ac:dyDescent="0.3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</row>
    <row r="40" spans="1:35" x14ac:dyDescent="0.3">
      <c r="A40" s="107"/>
      <c r="B40" s="107" t="s">
        <v>276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</row>
    <row r="41" spans="1:35" x14ac:dyDescent="0.3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</row>
    <row r="42" spans="1:35" x14ac:dyDescent="0.3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</row>
    <row r="43" spans="1:35" x14ac:dyDescent="0.3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</row>
    <row r="44" spans="1:3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</row>
    <row r="45" spans="1:35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</row>
    <row r="46" spans="1:35" x14ac:dyDescent="0.3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</row>
    <row r="47" spans="1:35" x14ac:dyDescent="0.3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</row>
    <row r="48" spans="1:35" x14ac:dyDescent="0.3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</row>
    <row r="49" spans="1:35" x14ac:dyDescent="0.3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</row>
    <row r="50" spans="1:35" x14ac:dyDescent="0.3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</row>
    <row r="51" spans="1:35" x14ac:dyDescent="0.3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</row>
    <row r="52" spans="1:35" x14ac:dyDescent="0.3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</row>
    <row r="53" spans="1:35" x14ac:dyDescent="0.3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</row>
    <row r="54" spans="1:35" x14ac:dyDescent="0.3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</row>
    <row r="55" spans="1:35" x14ac:dyDescent="0.3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</row>
    <row r="56" spans="1:35" x14ac:dyDescent="0.3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</row>
    <row r="57" spans="1:35" x14ac:dyDescent="0.3"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</row>
    <row r="58" spans="1:35" x14ac:dyDescent="0.3"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</row>
    <row r="59" spans="1:35" x14ac:dyDescent="0.3"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</row>
    <row r="60" spans="1:35" x14ac:dyDescent="0.3"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</row>
    <row r="61" spans="1:35" x14ac:dyDescent="0.3"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</row>
    <row r="62" spans="1:35" x14ac:dyDescent="0.3"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</row>
    <row r="63" spans="1:35" x14ac:dyDescent="0.3"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</row>
    <row r="64" spans="1:35" x14ac:dyDescent="0.3"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</row>
    <row r="65" spans="13:35" x14ac:dyDescent="0.3"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</row>
    <row r="66" spans="13:35" x14ac:dyDescent="0.3"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</row>
    <row r="67" spans="13:35" x14ac:dyDescent="0.3"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</row>
    <row r="68" spans="13:35" x14ac:dyDescent="0.3"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</row>
    <row r="69" spans="13:35" x14ac:dyDescent="0.3"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</row>
    <row r="70" spans="13:35" x14ac:dyDescent="0.3"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</row>
    <row r="71" spans="13:35" x14ac:dyDescent="0.3"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</row>
    <row r="72" spans="13:35" x14ac:dyDescent="0.3"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</row>
    <row r="73" spans="13:35" x14ac:dyDescent="0.3"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</row>
    <row r="74" spans="13:35" x14ac:dyDescent="0.3"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</row>
    <row r="75" spans="13:35" x14ac:dyDescent="0.3"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</row>
    <row r="76" spans="13:35" x14ac:dyDescent="0.3"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</row>
    <row r="77" spans="13:35" x14ac:dyDescent="0.3"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</row>
    <row r="78" spans="13:35" x14ac:dyDescent="0.3"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</row>
    <row r="79" spans="13:35" x14ac:dyDescent="0.3"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</row>
    <row r="80" spans="13:35" x14ac:dyDescent="0.3"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</row>
    <row r="81" spans="13:35" x14ac:dyDescent="0.3"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</row>
    <row r="82" spans="13:35" x14ac:dyDescent="0.3"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</row>
    <row r="83" spans="13:35" x14ac:dyDescent="0.3"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</row>
    <row r="84" spans="13:35" x14ac:dyDescent="0.3"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</row>
    <row r="85" spans="13:35" x14ac:dyDescent="0.3"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</row>
    <row r="86" spans="13:35" x14ac:dyDescent="0.3"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</row>
    <row r="87" spans="13:35" x14ac:dyDescent="0.3"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</row>
    <row r="88" spans="13:35" x14ac:dyDescent="0.3"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</row>
    <row r="89" spans="13:35" x14ac:dyDescent="0.3"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</row>
    <row r="90" spans="13:35" x14ac:dyDescent="0.3"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</row>
    <row r="91" spans="13:35" x14ac:dyDescent="0.3"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</row>
    <row r="92" spans="13:35" x14ac:dyDescent="0.3"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</row>
    <row r="93" spans="13:35" x14ac:dyDescent="0.3"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</row>
    <row r="94" spans="13:35" x14ac:dyDescent="0.3"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</row>
    <row r="95" spans="13:35" x14ac:dyDescent="0.3"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</row>
    <row r="96" spans="13:35" x14ac:dyDescent="0.3"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</row>
    <row r="97" spans="13:35" x14ac:dyDescent="0.3"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</row>
    <row r="98" spans="13:35" x14ac:dyDescent="0.3"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</row>
    <row r="99" spans="13:35" x14ac:dyDescent="0.3"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</row>
    <row r="100" spans="13:35" x14ac:dyDescent="0.3"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</row>
    <row r="101" spans="13:35" x14ac:dyDescent="0.3"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</row>
    <row r="102" spans="13:35" x14ac:dyDescent="0.3"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</row>
    <row r="103" spans="13:35" x14ac:dyDescent="0.3"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</row>
    <row r="104" spans="13:35" x14ac:dyDescent="0.3"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</row>
    <row r="105" spans="13:35" x14ac:dyDescent="0.3"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</row>
    <row r="106" spans="13:35" x14ac:dyDescent="0.3"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</row>
    <row r="107" spans="13:35" x14ac:dyDescent="0.3"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</row>
    <row r="108" spans="13:35" x14ac:dyDescent="0.3"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</row>
    <row r="109" spans="13:35" x14ac:dyDescent="0.3"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</row>
    <row r="110" spans="13:35" x14ac:dyDescent="0.3"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</row>
    <row r="111" spans="13:35" x14ac:dyDescent="0.3"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</row>
    <row r="112" spans="13:35" x14ac:dyDescent="0.3"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</row>
    <row r="113" spans="13:35" x14ac:dyDescent="0.3"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</row>
    <row r="114" spans="13:35" x14ac:dyDescent="0.3"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</row>
    <row r="115" spans="13:35" x14ac:dyDescent="0.3"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</row>
    <row r="116" spans="13:35" x14ac:dyDescent="0.3"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</row>
    <row r="117" spans="13:35" x14ac:dyDescent="0.3"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</row>
    <row r="118" spans="13:35" x14ac:dyDescent="0.3"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</row>
    <row r="119" spans="13:35" x14ac:dyDescent="0.3"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</row>
    <row r="120" spans="13:35" x14ac:dyDescent="0.3"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</row>
    <row r="121" spans="13:35" x14ac:dyDescent="0.3"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</row>
    <row r="122" spans="13:35" x14ac:dyDescent="0.3"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</row>
    <row r="123" spans="13:35" x14ac:dyDescent="0.3"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</row>
    <row r="124" spans="13:35" x14ac:dyDescent="0.3"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</row>
    <row r="125" spans="13:35" x14ac:dyDescent="0.3"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</row>
    <row r="126" spans="13:35" x14ac:dyDescent="0.3"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</row>
    <row r="127" spans="13:35" x14ac:dyDescent="0.3"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</row>
    <row r="128" spans="13:35" x14ac:dyDescent="0.3"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</row>
    <row r="129" spans="13:35" x14ac:dyDescent="0.3"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</row>
    <row r="130" spans="13:35" x14ac:dyDescent="0.3"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</row>
    <row r="131" spans="13:35" x14ac:dyDescent="0.3"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</row>
    <row r="132" spans="13:35" x14ac:dyDescent="0.3"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</row>
    <row r="133" spans="13:35" x14ac:dyDescent="0.3"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</row>
    <row r="134" spans="13:35" x14ac:dyDescent="0.3"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</row>
    <row r="135" spans="13:35" x14ac:dyDescent="0.3"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</row>
    <row r="136" spans="13:35" x14ac:dyDescent="0.3"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</row>
    <row r="137" spans="13:35" x14ac:dyDescent="0.3"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</row>
    <row r="138" spans="13:35" x14ac:dyDescent="0.3"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</row>
    <row r="139" spans="13:35" x14ac:dyDescent="0.3"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</row>
    <row r="140" spans="13:35" x14ac:dyDescent="0.3"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</row>
    <row r="141" spans="13:35" x14ac:dyDescent="0.3"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</row>
    <row r="142" spans="13:35" x14ac:dyDescent="0.3"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</row>
    <row r="143" spans="13:35" x14ac:dyDescent="0.3"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</row>
    <row r="144" spans="13:35" x14ac:dyDescent="0.3"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</row>
    <row r="145" spans="13:35" x14ac:dyDescent="0.3"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</row>
    <row r="146" spans="13:35" x14ac:dyDescent="0.3"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</row>
    <row r="147" spans="13:35" x14ac:dyDescent="0.3"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</row>
    <row r="148" spans="13:35" x14ac:dyDescent="0.3"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</row>
    <row r="149" spans="13:35" x14ac:dyDescent="0.3"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</row>
    <row r="150" spans="13:35" x14ac:dyDescent="0.3"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</row>
    <row r="151" spans="13:35" x14ac:dyDescent="0.3"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</row>
    <row r="152" spans="13:35" x14ac:dyDescent="0.3"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</row>
    <row r="153" spans="13:35" x14ac:dyDescent="0.3"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</row>
    <row r="154" spans="13:35" x14ac:dyDescent="0.3"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</row>
    <row r="155" spans="13:35" x14ac:dyDescent="0.3"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</row>
    <row r="156" spans="13:35" x14ac:dyDescent="0.3"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</row>
    <row r="157" spans="13:35" x14ac:dyDescent="0.3"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</row>
    <row r="158" spans="13:35" x14ac:dyDescent="0.3"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</row>
    <row r="159" spans="13:35" x14ac:dyDescent="0.3"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</row>
    <row r="160" spans="13:35" x14ac:dyDescent="0.3"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</row>
    <row r="161" spans="13:35" x14ac:dyDescent="0.3"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</row>
    <row r="162" spans="13:35" x14ac:dyDescent="0.3"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</row>
    <row r="163" spans="13:35" x14ac:dyDescent="0.3"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</row>
    <row r="164" spans="13:35" x14ac:dyDescent="0.3"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</row>
    <row r="165" spans="13:35" x14ac:dyDescent="0.3"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</row>
    <row r="166" spans="13:35" x14ac:dyDescent="0.3"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</row>
    <row r="167" spans="13:35" x14ac:dyDescent="0.3"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</row>
    <row r="168" spans="13:35" x14ac:dyDescent="0.3"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</row>
    <row r="169" spans="13:35" x14ac:dyDescent="0.3"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7"/>
      <c r="AE169" s="107"/>
      <c r="AF169" s="107"/>
      <c r="AG169" s="107"/>
      <c r="AH169" s="107"/>
      <c r="AI169" s="107"/>
    </row>
    <row r="170" spans="13:35" x14ac:dyDescent="0.3"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</row>
    <row r="171" spans="13:35" x14ac:dyDescent="0.3"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07"/>
      <c r="AG171" s="107"/>
      <c r="AH171" s="107"/>
      <c r="AI171" s="107"/>
    </row>
    <row r="172" spans="13:35" x14ac:dyDescent="0.3"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</row>
    <row r="173" spans="13:35" x14ac:dyDescent="0.3"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</row>
    <row r="174" spans="13:35" x14ac:dyDescent="0.3"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  <c r="AB174" s="107"/>
      <c r="AC174" s="107"/>
      <c r="AD174" s="107"/>
      <c r="AE174" s="107"/>
      <c r="AF174" s="107"/>
      <c r="AG174" s="107"/>
      <c r="AH174" s="107"/>
      <c r="AI174" s="107"/>
    </row>
    <row r="175" spans="13:35" x14ac:dyDescent="0.3"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  <c r="AB175" s="107"/>
      <c r="AC175" s="107"/>
      <c r="AD175" s="107"/>
      <c r="AE175" s="107"/>
      <c r="AF175" s="107"/>
      <c r="AG175" s="107"/>
      <c r="AH175" s="107"/>
      <c r="AI175" s="107"/>
    </row>
    <row r="176" spans="13:35" x14ac:dyDescent="0.3"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  <c r="AB176" s="107"/>
      <c r="AC176" s="107"/>
      <c r="AD176" s="107"/>
      <c r="AE176" s="107"/>
      <c r="AF176" s="107"/>
      <c r="AG176" s="107"/>
      <c r="AH176" s="107"/>
      <c r="AI176" s="107"/>
    </row>
    <row r="177" spans="13:35" x14ac:dyDescent="0.3"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</row>
    <row r="178" spans="13:35" x14ac:dyDescent="0.3"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AG178" s="107"/>
      <c r="AH178" s="107"/>
      <c r="AI178" s="107"/>
    </row>
    <row r="179" spans="13:35" x14ac:dyDescent="0.3"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107"/>
      <c r="AI179" s="107"/>
    </row>
    <row r="180" spans="13:35" x14ac:dyDescent="0.3"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</row>
    <row r="181" spans="13:35" x14ac:dyDescent="0.3"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</row>
    <row r="182" spans="13:35" x14ac:dyDescent="0.3"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</row>
    <row r="183" spans="13:35" x14ac:dyDescent="0.3"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</row>
    <row r="184" spans="13:35" x14ac:dyDescent="0.3"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</row>
    <row r="185" spans="13:35" x14ac:dyDescent="0.3"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</row>
    <row r="186" spans="13:35" x14ac:dyDescent="0.3"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</row>
    <row r="187" spans="13:35" x14ac:dyDescent="0.3"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</row>
    <row r="188" spans="13:35" x14ac:dyDescent="0.3"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</row>
    <row r="189" spans="13:35" x14ac:dyDescent="0.3"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</row>
    <row r="190" spans="13:35" x14ac:dyDescent="0.3"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</row>
    <row r="191" spans="13:35" x14ac:dyDescent="0.3"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</row>
    <row r="192" spans="13:35" x14ac:dyDescent="0.3"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</row>
    <row r="193" spans="13:35" x14ac:dyDescent="0.3"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</row>
    <row r="194" spans="13:35" x14ac:dyDescent="0.3"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</row>
    <row r="195" spans="13:35" x14ac:dyDescent="0.3"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</row>
    <row r="196" spans="13:35" x14ac:dyDescent="0.3"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</row>
    <row r="197" spans="13:35" x14ac:dyDescent="0.3"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</row>
    <row r="198" spans="13:35" x14ac:dyDescent="0.3"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</row>
    <row r="199" spans="13:35" x14ac:dyDescent="0.3"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</row>
    <row r="200" spans="13:35" x14ac:dyDescent="0.3"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</row>
    <row r="201" spans="13:35" x14ac:dyDescent="0.3"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</row>
    <row r="202" spans="13:35" x14ac:dyDescent="0.3"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</row>
    <row r="203" spans="13:35" x14ac:dyDescent="0.3"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</row>
    <row r="204" spans="13:35" x14ac:dyDescent="0.3"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</row>
    <row r="205" spans="13:35" x14ac:dyDescent="0.3"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</row>
    <row r="206" spans="13:35" x14ac:dyDescent="0.3"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</row>
    <row r="207" spans="13:35" x14ac:dyDescent="0.3"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</row>
    <row r="208" spans="13:35" x14ac:dyDescent="0.3"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</row>
    <row r="209" spans="13:35" x14ac:dyDescent="0.3"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</row>
    <row r="210" spans="13:35" x14ac:dyDescent="0.3"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</row>
    <row r="211" spans="13:35" x14ac:dyDescent="0.3"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</row>
    <row r="212" spans="13:35" x14ac:dyDescent="0.3"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</row>
    <row r="213" spans="13:35" x14ac:dyDescent="0.3"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</row>
    <row r="214" spans="13:35" x14ac:dyDescent="0.3"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</row>
    <row r="215" spans="13:35" x14ac:dyDescent="0.3"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</row>
    <row r="216" spans="13:35" x14ac:dyDescent="0.3"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</row>
    <row r="217" spans="13:35" x14ac:dyDescent="0.3"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</row>
    <row r="218" spans="13:35" x14ac:dyDescent="0.3"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</row>
    <row r="219" spans="13:35" x14ac:dyDescent="0.3"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</row>
    <row r="220" spans="13:35" x14ac:dyDescent="0.3"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</row>
    <row r="221" spans="13:35" x14ac:dyDescent="0.3"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</row>
    <row r="222" spans="13:35" x14ac:dyDescent="0.3"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</row>
    <row r="223" spans="13:35" x14ac:dyDescent="0.3"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</row>
    <row r="224" spans="13:35" x14ac:dyDescent="0.3"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</row>
    <row r="225" spans="13:35" x14ac:dyDescent="0.3"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</row>
    <row r="226" spans="13:35" x14ac:dyDescent="0.3"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</row>
    <row r="227" spans="13:35" x14ac:dyDescent="0.3"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</row>
    <row r="228" spans="13:35" x14ac:dyDescent="0.3"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</row>
    <row r="229" spans="13:35" x14ac:dyDescent="0.3"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</row>
    <row r="230" spans="13:35" x14ac:dyDescent="0.3"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</row>
    <row r="231" spans="13:35" x14ac:dyDescent="0.3"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</row>
    <row r="232" spans="13:35" x14ac:dyDescent="0.3"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</row>
    <row r="233" spans="13:35" x14ac:dyDescent="0.3"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</row>
    <row r="234" spans="13:35" x14ac:dyDescent="0.3"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</row>
    <row r="235" spans="13:35" x14ac:dyDescent="0.3"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</row>
    <row r="236" spans="13:35" x14ac:dyDescent="0.3"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</row>
    <row r="237" spans="13:35" x14ac:dyDescent="0.3"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</row>
    <row r="238" spans="13:35" x14ac:dyDescent="0.3"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</row>
    <row r="239" spans="13:35" x14ac:dyDescent="0.3"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</row>
    <row r="240" spans="13:35" x14ac:dyDescent="0.3"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</row>
    <row r="241" spans="13:35" x14ac:dyDescent="0.3"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</row>
    <row r="242" spans="13:35" x14ac:dyDescent="0.3"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</row>
    <row r="243" spans="13:35" x14ac:dyDescent="0.3"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</row>
    <row r="244" spans="13:35" x14ac:dyDescent="0.3"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</row>
    <row r="245" spans="13:35" x14ac:dyDescent="0.3"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</row>
    <row r="246" spans="13:35" x14ac:dyDescent="0.3"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</row>
    <row r="247" spans="13:35" x14ac:dyDescent="0.3"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</row>
    <row r="248" spans="13:35" x14ac:dyDescent="0.3"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</row>
    <row r="249" spans="13:35" x14ac:dyDescent="0.3"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</row>
    <row r="250" spans="13:35" x14ac:dyDescent="0.3"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</row>
    <row r="251" spans="13:35" x14ac:dyDescent="0.3"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</row>
    <row r="252" spans="13:35" x14ac:dyDescent="0.3"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</row>
    <row r="253" spans="13:35" x14ac:dyDescent="0.3"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</row>
    <row r="254" spans="13:35" x14ac:dyDescent="0.3"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</row>
    <row r="255" spans="13:35" x14ac:dyDescent="0.3"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</row>
    <row r="256" spans="13:35" x14ac:dyDescent="0.3"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</row>
    <row r="257" spans="13:35" x14ac:dyDescent="0.3"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</row>
    <row r="258" spans="13:35" x14ac:dyDescent="0.3"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</row>
    <row r="259" spans="13:35" x14ac:dyDescent="0.3"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</row>
    <row r="260" spans="13:35" x14ac:dyDescent="0.3"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</row>
    <row r="261" spans="13:35" x14ac:dyDescent="0.3"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</row>
    <row r="262" spans="13:35" x14ac:dyDescent="0.3"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</row>
    <row r="263" spans="13:35" x14ac:dyDescent="0.3"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</row>
    <row r="264" spans="13:35" x14ac:dyDescent="0.3"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</row>
    <row r="265" spans="13:35" x14ac:dyDescent="0.3"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</row>
    <row r="266" spans="13:35" x14ac:dyDescent="0.3"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</row>
    <row r="267" spans="13:35" x14ac:dyDescent="0.3"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</row>
    <row r="268" spans="13:35" x14ac:dyDescent="0.3"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</row>
    <row r="269" spans="13:35" x14ac:dyDescent="0.3"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</row>
    <row r="270" spans="13:35" x14ac:dyDescent="0.3"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</row>
    <row r="271" spans="13:35" x14ac:dyDescent="0.3"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</row>
    <row r="272" spans="13:35" x14ac:dyDescent="0.3"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</row>
    <row r="273" spans="13:35" x14ac:dyDescent="0.3"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</row>
    <row r="274" spans="13:35" x14ac:dyDescent="0.3"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</row>
    <row r="275" spans="13:35" x14ac:dyDescent="0.3"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</row>
    <row r="276" spans="13:35" x14ac:dyDescent="0.3"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</row>
    <row r="277" spans="13:35" x14ac:dyDescent="0.3"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</row>
    <row r="278" spans="13:35" x14ac:dyDescent="0.3"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</row>
    <row r="279" spans="13:35" x14ac:dyDescent="0.3"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</row>
    <row r="280" spans="13:35" x14ac:dyDescent="0.3"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</row>
    <row r="281" spans="13:35" x14ac:dyDescent="0.3"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</row>
    <row r="282" spans="13:35" x14ac:dyDescent="0.3"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</row>
    <row r="283" spans="13:35" x14ac:dyDescent="0.3"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</row>
    <row r="284" spans="13:35" x14ac:dyDescent="0.3"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</row>
    <row r="285" spans="13:35" x14ac:dyDescent="0.3"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</row>
    <row r="286" spans="13:35" x14ac:dyDescent="0.3"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</row>
    <row r="287" spans="13:35" x14ac:dyDescent="0.3"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</row>
    <row r="288" spans="13:35" x14ac:dyDescent="0.3"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</row>
    <row r="289" spans="13:35" x14ac:dyDescent="0.3"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</row>
    <row r="290" spans="13:35" x14ac:dyDescent="0.3"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</row>
    <row r="291" spans="13:35" x14ac:dyDescent="0.3"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</row>
    <row r="292" spans="13:35" x14ac:dyDescent="0.3"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</row>
    <row r="293" spans="13:35" x14ac:dyDescent="0.3"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</row>
    <row r="294" spans="13:35" x14ac:dyDescent="0.3"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</row>
    <row r="295" spans="13:35" x14ac:dyDescent="0.3"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</row>
    <row r="296" spans="13:35" x14ac:dyDescent="0.3"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</row>
    <row r="297" spans="13:35" x14ac:dyDescent="0.3"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</row>
    <row r="298" spans="13:35" x14ac:dyDescent="0.3"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</row>
    <row r="299" spans="13:35" x14ac:dyDescent="0.3"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</row>
    <row r="300" spans="13:35" x14ac:dyDescent="0.3"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</row>
    <row r="301" spans="13:35" x14ac:dyDescent="0.3"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</row>
    <row r="302" spans="13:35" x14ac:dyDescent="0.3"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</row>
    <row r="303" spans="13:35" x14ac:dyDescent="0.3"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</row>
    <row r="304" spans="13:35" x14ac:dyDescent="0.3"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</row>
    <row r="305" spans="13:35" x14ac:dyDescent="0.3"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</row>
    <row r="306" spans="13:35" x14ac:dyDescent="0.3"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</row>
    <row r="307" spans="13:35" x14ac:dyDescent="0.3"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</row>
    <row r="308" spans="13:35" x14ac:dyDescent="0.3"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</row>
    <row r="309" spans="13:35" x14ac:dyDescent="0.3"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</row>
    <row r="310" spans="13:35" x14ac:dyDescent="0.3"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</row>
    <row r="311" spans="13:35" x14ac:dyDescent="0.3"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</row>
    <row r="312" spans="13:35" x14ac:dyDescent="0.3"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</row>
    <row r="313" spans="13:35" x14ac:dyDescent="0.3"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</row>
    <row r="314" spans="13:35" x14ac:dyDescent="0.3"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</row>
    <row r="315" spans="13:35" x14ac:dyDescent="0.3"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</row>
    <row r="316" spans="13:35" x14ac:dyDescent="0.3"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</row>
    <row r="317" spans="13:35" x14ac:dyDescent="0.3"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</row>
    <row r="318" spans="13:35" x14ac:dyDescent="0.3"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</row>
    <row r="319" spans="13:35" x14ac:dyDescent="0.3"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</row>
    <row r="320" spans="13:35" x14ac:dyDescent="0.3"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</row>
    <row r="321" spans="13:35" x14ac:dyDescent="0.3"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</row>
    <row r="322" spans="13:35" x14ac:dyDescent="0.3"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</row>
    <row r="323" spans="13:35" x14ac:dyDescent="0.3"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</row>
    <row r="324" spans="13:35" x14ac:dyDescent="0.3"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</row>
    <row r="325" spans="13:35" x14ac:dyDescent="0.3"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</row>
    <row r="326" spans="13:35" x14ac:dyDescent="0.3"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</row>
    <row r="327" spans="13:35" x14ac:dyDescent="0.3"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</row>
    <row r="328" spans="13:35" x14ac:dyDescent="0.3"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</row>
    <row r="329" spans="13:35" x14ac:dyDescent="0.3"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</row>
    <row r="330" spans="13:35" x14ac:dyDescent="0.3"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</row>
    <row r="331" spans="13:35" x14ac:dyDescent="0.3"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</row>
    <row r="332" spans="13:35" x14ac:dyDescent="0.3"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</row>
    <row r="333" spans="13:35" x14ac:dyDescent="0.3"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</row>
    <row r="334" spans="13:35" x14ac:dyDescent="0.3"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</row>
    <row r="335" spans="13:35" x14ac:dyDescent="0.3"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</row>
    <row r="336" spans="13:35" x14ac:dyDescent="0.3"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</row>
    <row r="337" spans="13:35" x14ac:dyDescent="0.3"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</row>
    <row r="338" spans="13:35" x14ac:dyDescent="0.3"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</row>
    <row r="339" spans="13:35" x14ac:dyDescent="0.3"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</row>
    <row r="340" spans="13:35" x14ac:dyDescent="0.3"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</row>
    <row r="341" spans="13:35" x14ac:dyDescent="0.3"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</row>
    <row r="342" spans="13:35" x14ac:dyDescent="0.3"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</row>
    <row r="343" spans="13:35" x14ac:dyDescent="0.3"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</row>
    <row r="344" spans="13:35" x14ac:dyDescent="0.3"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</row>
    <row r="345" spans="13:35" x14ac:dyDescent="0.3"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</row>
    <row r="346" spans="13:35" x14ac:dyDescent="0.3"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</row>
    <row r="347" spans="13:35" x14ac:dyDescent="0.3"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</row>
    <row r="348" spans="13:35" x14ac:dyDescent="0.3"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</row>
    <row r="349" spans="13:35" x14ac:dyDescent="0.3"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</row>
    <row r="350" spans="13:35" x14ac:dyDescent="0.3"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</row>
    <row r="351" spans="13:35" x14ac:dyDescent="0.3"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</row>
    <row r="352" spans="13:35" x14ac:dyDescent="0.3"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</row>
    <row r="353" spans="13:35" x14ac:dyDescent="0.3"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</row>
    <row r="354" spans="13:35" x14ac:dyDescent="0.3"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</row>
    <row r="355" spans="13:35" x14ac:dyDescent="0.3"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</row>
    <row r="356" spans="13:35" x14ac:dyDescent="0.3"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</row>
    <row r="357" spans="13:35" x14ac:dyDescent="0.3"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</row>
    <row r="358" spans="13:35" x14ac:dyDescent="0.3"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</row>
    <row r="359" spans="13:35" x14ac:dyDescent="0.3"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</row>
    <row r="360" spans="13:35" x14ac:dyDescent="0.3"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</row>
    <row r="361" spans="13:35" x14ac:dyDescent="0.3"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</row>
    <row r="362" spans="13:35" x14ac:dyDescent="0.3"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</row>
    <row r="363" spans="13:35" x14ac:dyDescent="0.3"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</row>
    <row r="364" spans="13:35" x14ac:dyDescent="0.3"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</row>
    <row r="365" spans="13:35" x14ac:dyDescent="0.3"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</row>
    <row r="366" spans="13:35" x14ac:dyDescent="0.3"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</row>
    <row r="367" spans="13:35" x14ac:dyDescent="0.3"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</row>
    <row r="368" spans="13:35" x14ac:dyDescent="0.3"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</row>
    <row r="369" spans="13:35" x14ac:dyDescent="0.3"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</row>
    <row r="370" spans="13:35" x14ac:dyDescent="0.3"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</row>
    <row r="371" spans="13:35" x14ac:dyDescent="0.3"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</row>
    <row r="372" spans="13:35" x14ac:dyDescent="0.3"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</row>
    <row r="373" spans="13:35" x14ac:dyDescent="0.3"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</row>
    <row r="374" spans="13:35" x14ac:dyDescent="0.3"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</row>
    <row r="375" spans="13:35" x14ac:dyDescent="0.3"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</row>
    <row r="376" spans="13:35" x14ac:dyDescent="0.3"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</row>
    <row r="377" spans="13:35" x14ac:dyDescent="0.3"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</row>
    <row r="378" spans="13:35" x14ac:dyDescent="0.3"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</row>
    <row r="379" spans="13:35" x14ac:dyDescent="0.3"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</row>
    <row r="380" spans="13:35" x14ac:dyDescent="0.3"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</row>
    <row r="381" spans="13:35" x14ac:dyDescent="0.3"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</row>
    <row r="382" spans="13:35" x14ac:dyDescent="0.3"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</row>
    <row r="383" spans="13:35" x14ac:dyDescent="0.3"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</row>
    <row r="384" spans="13:35" x14ac:dyDescent="0.3"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</row>
    <row r="385" spans="13:35" x14ac:dyDescent="0.3"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</row>
    <row r="386" spans="13:35" x14ac:dyDescent="0.3"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</row>
    <row r="387" spans="13:35" x14ac:dyDescent="0.3"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</row>
    <row r="388" spans="13:35" x14ac:dyDescent="0.3"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</row>
    <row r="389" spans="13:35" x14ac:dyDescent="0.3"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</row>
    <row r="390" spans="13:35" x14ac:dyDescent="0.3"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</row>
    <row r="391" spans="13:35" x14ac:dyDescent="0.3"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</row>
    <row r="392" spans="13:35" x14ac:dyDescent="0.3"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</row>
    <row r="393" spans="13:35" x14ac:dyDescent="0.3"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</row>
    <row r="394" spans="13:35" x14ac:dyDescent="0.3"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</row>
    <row r="395" spans="13:35" x14ac:dyDescent="0.3"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</row>
    <row r="396" spans="13:35" x14ac:dyDescent="0.3"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</row>
  </sheetData>
  <sheetProtection algorithmName="SHA-512" hashValue="OyqwgAvAaLaIare3vrbPnSlgjVMPmx99SqBj8Bn180iyxZl3aYFv2M96m5lSKTkR72F74SHQd4TM5XqPCWretw==" saltValue="jzjwcp4N1HMRodUqIE0HuQ==" spinCount="100000" sheet="1" scenarios="1" insertHyperlinks="0" selectLockedCells="1" sort="0"/>
  <mergeCells count="1">
    <mergeCell ref="J37:K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4583-9265-4593-8E95-84F83CB662AA}">
  <dimension ref="A1:L63"/>
  <sheetViews>
    <sheetView workbookViewId="0">
      <pane xSplit="3" topLeftCell="E1" activePane="topRight" state="frozen"/>
      <selection pane="topRight" activeCell="L12" sqref="L12"/>
    </sheetView>
  </sheetViews>
  <sheetFormatPr defaultColWidth="9.109375" defaultRowHeight="14.4" x14ac:dyDescent="0.3"/>
  <cols>
    <col min="1" max="1" width="22" bestFit="1" customWidth="1"/>
    <col min="2" max="2" width="15.109375" hidden="1" customWidth="1"/>
    <col min="3" max="3" width="20" hidden="1" customWidth="1"/>
    <col min="4" max="4" width="23.44140625" hidden="1" customWidth="1"/>
    <col min="5" max="5" width="23.44140625" bestFit="1" customWidth="1"/>
    <col min="6" max="6" width="26.44140625" hidden="1" customWidth="1"/>
    <col min="7" max="7" width="14.44140625" customWidth="1"/>
    <col min="8" max="8" width="26.6640625" hidden="1" customWidth="1"/>
    <col min="9" max="9" width="15.88671875" style="1" bestFit="1" customWidth="1"/>
    <col min="10" max="10" width="33.5546875" hidden="1" customWidth="1"/>
    <col min="12" max="12" width="11" bestFit="1" customWidth="1"/>
  </cols>
  <sheetData>
    <row r="1" spans="1:12" ht="15" thickBot="1" x14ac:dyDescent="0.35">
      <c r="A1" s="11" t="s">
        <v>78</v>
      </c>
      <c r="B1" s="21" t="s">
        <v>79</v>
      </c>
      <c r="C1" s="11" t="s">
        <v>80</v>
      </c>
      <c r="D1" s="22" t="s">
        <v>264</v>
      </c>
      <c r="E1" s="11" t="s">
        <v>81</v>
      </c>
      <c r="F1" s="181" t="s">
        <v>265</v>
      </c>
      <c r="G1" s="11" t="s">
        <v>82</v>
      </c>
      <c r="H1" s="21" t="s">
        <v>266</v>
      </c>
      <c r="I1" s="23" t="s">
        <v>269</v>
      </c>
      <c r="J1" s="193" t="s">
        <v>83</v>
      </c>
      <c r="L1" s="170">
        <v>2023</v>
      </c>
    </row>
    <row r="2" spans="1:12" ht="15" thickBot="1" x14ac:dyDescent="0.35">
      <c r="A2" s="183" t="s">
        <v>84</v>
      </c>
      <c r="B2" s="181"/>
      <c r="C2" s="11"/>
      <c r="D2" s="22"/>
      <c r="E2" s="11"/>
      <c r="F2" s="181"/>
      <c r="G2" s="11"/>
      <c r="H2" s="21"/>
      <c r="I2" s="23"/>
      <c r="J2" s="182"/>
      <c r="L2" s="171">
        <v>2024</v>
      </c>
    </row>
    <row r="3" spans="1:12" x14ac:dyDescent="0.3">
      <c r="A3" s="6" t="s">
        <v>18</v>
      </c>
      <c r="B3" s="24" t="s">
        <v>85</v>
      </c>
      <c r="C3" s="2" t="s">
        <v>86</v>
      </c>
      <c r="D3" s="194"/>
      <c r="E3" s="201">
        <v>135613.07</v>
      </c>
      <c r="F3" s="199"/>
      <c r="G3" s="10">
        <v>40000</v>
      </c>
      <c r="H3" s="192"/>
      <c r="I3" s="190">
        <v>3333.33</v>
      </c>
      <c r="J3" s="25">
        <v>61529.23</v>
      </c>
      <c r="L3" s="171">
        <v>2025</v>
      </c>
    </row>
    <row r="4" spans="1:12" ht="28.8" x14ac:dyDescent="0.3">
      <c r="A4" s="7" t="s">
        <v>87</v>
      </c>
      <c r="B4" s="5" t="s">
        <v>88</v>
      </c>
      <c r="C4" s="3" t="s">
        <v>89</v>
      </c>
      <c r="D4" s="195"/>
      <c r="E4" s="201">
        <v>312529.23</v>
      </c>
      <c r="F4" s="199"/>
      <c r="G4" s="12">
        <v>80000</v>
      </c>
      <c r="H4" s="192"/>
      <c r="I4" s="191">
        <v>6666.66</v>
      </c>
      <c r="J4" s="26">
        <v>118382.52</v>
      </c>
      <c r="L4" s="171">
        <v>2026</v>
      </c>
    </row>
    <row r="5" spans="1:12" ht="28.8" x14ac:dyDescent="0.3">
      <c r="A5" s="7" t="s">
        <v>90</v>
      </c>
      <c r="B5" s="5" t="s">
        <v>91</v>
      </c>
      <c r="C5" s="3" t="s">
        <v>92</v>
      </c>
      <c r="D5" s="195"/>
      <c r="E5" s="201">
        <v>212526.69</v>
      </c>
      <c r="F5" s="199"/>
      <c r="G5" s="12">
        <v>40000</v>
      </c>
      <c r="H5" s="192"/>
      <c r="I5" s="191">
        <v>3333.33</v>
      </c>
      <c r="J5" s="26">
        <v>105191.15</v>
      </c>
    </row>
    <row r="6" spans="1:12" ht="28.8" x14ac:dyDescent="0.3">
      <c r="A6" s="7" t="s">
        <v>93</v>
      </c>
      <c r="B6" s="5" t="s">
        <v>94</v>
      </c>
      <c r="C6" s="3" t="s">
        <v>95</v>
      </c>
      <c r="D6" s="195"/>
      <c r="E6" s="201">
        <v>169214.23</v>
      </c>
      <c r="F6" s="199"/>
      <c r="G6" s="12">
        <v>40000</v>
      </c>
      <c r="H6" s="192"/>
      <c r="I6" s="191">
        <v>3333.33</v>
      </c>
      <c r="J6" s="26">
        <v>74421.13</v>
      </c>
    </row>
    <row r="7" spans="1:12" x14ac:dyDescent="0.3">
      <c r="A7" s="7" t="s">
        <v>96</v>
      </c>
      <c r="B7" s="5" t="s">
        <v>97</v>
      </c>
      <c r="C7" s="3" t="s">
        <v>98</v>
      </c>
      <c r="D7" s="195"/>
      <c r="E7" s="201">
        <v>119672.87</v>
      </c>
      <c r="F7" s="199"/>
      <c r="G7" s="12">
        <v>40000</v>
      </c>
      <c r="H7" s="192"/>
      <c r="I7" s="191">
        <v>3333.33</v>
      </c>
      <c r="J7" s="26">
        <v>59232.69</v>
      </c>
    </row>
    <row r="8" spans="1:12" x14ac:dyDescent="0.3">
      <c r="A8" s="7" t="s">
        <v>99</v>
      </c>
      <c r="B8" s="5" t="s">
        <v>100</v>
      </c>
      <c r="C8" s="3" t="s">
        <v>101</v>
      </c>
      <c r="D8" s="195"/>
      <c r="E8" s="201">
        <v>108730.27</v>
      </c>
      <c r="F8" s="199"/>
      <c r="G8" s="12">
        <v>40000</v>
      </c>
      <c r="H8" s="192"/>
      <c r="I8" s="191">
        <v>3333.33</v>
      </c>
      <c r="J8" s="26">
        <v>53016.476999999999</v>
      </c>
    </row>
    <row r="9" spans="1:12" x14ac:dyDescent="0.3">
      <c r="A9" s="7" t="s">
        <v>102</v>
      </c>
      <c r="B9" s="5" t="s">
        <v>103</v>
      </c>
      <c r="C9" s="3" t="s">
        <v>104</v>
      </c>
      <c r="D9" s="195"/>
      <c r="E9" s="201">
        <v>161307.43</v>
      </c>
      <c r="F9" s="199"/>
      <c r="G9" s="12">
        <v>40000</v>
      </c>
      <c r="H9" s="192"/>
      <c r="I9" s="191">
        <v>3333.33</v>
      </c>
      <c r="J9" s="26">
        <v>79839.91</v>
      </c>
    </row>
    <row r="10" spans="1:12" x14ac:dyDescent="0.3">
      <c r="A10" s="7" t="s">
        <v>105</v>
      </c>
      <c r="B10" s="5" t="s">
        <v>106</v>
      </c>
      <c r="C10" s="3" t="s">
        <v>107</v>
      </c>
      <c r="D10" s="195"/>
      <c r="E10" s="201">
        <v>170424.42</v>
      </c>
      <c r="F10" s="199"/>
      <c r="G10" s="12">
        <v>40000</v>
      </c>
      <c r="H10" s="192"/>
      <c r="I10" s="191">
        <v>3333.33</v>
      </c>
      <c r="J10" s="26">
        <v>29274.42</v>
      </c>
    </row>
    <row r="11" spans="1:12" x14ac:dyDescent="0.3">
      <c r="A11" s="7" t="s">
        <v>108</v>
      </c>
      <c r="B11" s="5" t="s">
        <v>109</v>
      </c>
      <c r="C11" s="3" t="s">
        <v>110</v>
      </c>
      <c r="D11" s="195"/>
      <c r="E11" s="201">
        <v>723771.6</v>
      </c>
      <c r="F11" s="199"/>
      <c r="G11" s="12">
        <v>40000</v>
      </c>
      <c r="H11" s="192"/>
      <c r="I11" s="191">
        <v>3333.33</v>
      </c>
      <c r="J11" s="26">
        <v>200867.36118527208</v>
      </c>
    </row>
    <row r="12" spans="1:12" ht="28.8" x14ac:dyDescent="0.3">
      <c r="A12" s="7" t="s">
        <v>111</v>
      </c>
      <c r="B12" s="5" t="s">
        <v>112</v>
      </c>
      <c r="C12" s="3" t="s">
        <v>113</v>
      </c>
      <c r="D12" s="195"/>
      <c r="E12" s="201">
        <v>152725.71</v>
      </c>
      <c r="F12" s="199"/>
      <c r="G12" s="12">
        <v>40000</v>
      </c>
      <c r="H12" s="192"/>
      <c r="I12" s="191">
        <v>3333.33</v>
      </c>
      <c r="J12" s="26">
        <v>71479.42765817052</v>
      </c>
    </row>
    <row r="13" spans="1:12" x14ac:dyDescent="0.3">
      <c r="A13" s="7" t="s">
        <v>114</v>
      </c>
      <c r="B13" s="5" t="s">
        <v>115</v>
      </c>
      <c r="C13" s="3" t="s">
        <v>116</v>
      </c>
      <c r="D13" s="195"/>
      <c r="E13" s="201">
        <v>209379.51</v>
      </c>
      <c r="F13" s="199"/>
      <c r="G13" s="12">
        <v>40000</v>
      </c>
      <c r="H13" s="192"/>
      <c r="I13" s="191">
        <v>3333.33</v>
      </c>
      <c r="J13" s="26">
        <v>103581.98866239117</v>
      </c>
    </row>
    <row r="14" spans="1:12" ht="28.8" x14ac:dyDescent="0.3">
      <c r="A14" s="7" t="s">
        <v>117</v>
      </c>
      <c r="B14" s="5" t="s">
        <v>118</v>
      </c>
      <c r="C14" s="3" t="s">
        <v>119</v>
      </c>
      <c r="D14" s="195"/>
      <c r="E14" s="201">
        <v>126832.12</v>
      </c>
      <c r="F14" s="199"/>
      <c r="G14" s="12">
        <v>40000</v>
      </c>
      <c r="H14" s="192"/>
      <c r="I14" s="191">
        <v>3333.33</v>
      </c>
      <c r="J14" s="26">
        <v>62776.2</v>
      </c>
    </row>
    <row r="15" spans="1:12" ht="28.8" x14ac:dyDescent="0.3">
      <c r="A15" s="7" t="s">
        <v>120</v>
      </c>
      <c r="B15" s="5" t="s">
        <v>121</v>
      </c>
      <c r="C15" s="3" t="s">
        <v>122</v>
      </c>
      <c r="D15" s="195"/>
      <c r="E15" s="201">
        <v>178564.31</v>
      </c>
      <c r="F15" s="199"/>
      <c r="G15" s="12">
        <v>40000</v>
      </c>
      <c r="H15" s="192"/>
      <c r="I15" s="191">
        <v>3333.33</v>
      </c>
      <c r="J15" s="26">
        <v>88381.3</v>
      </c>
    </row>
    <row r="16" spans="1:12" x14ac:dyDescent="0.3">
      <c r="A16" s="7" t="s">
        <v>123</v>
      </c>
      <c r="B16" s="5" t="s">
        <v>124</v>
      </c>
      <c r="C16" s="3" t="s">
        <v>125</v>
      </c>
      <c r="D16" s="195"/>
      <c r="E16" s="201">
        <v>404868.75</v>
      </c>
      <c r="F16" s="199"/>
      <c r="G16" s="12">
        <v>80000</v>
      </c>
      <c r="H16" s="192"/>
      <c r="I16" s="191">
        <v>6666.66</v>
      </c>
      <c r="J16" s="26">
        <v>200809.13999999998</v>
      </c>
    </row>
    <row r="17" spans="1:10" ht="28.8" x14ac:dyDescent="0.3">
      <c r="A17" s="7" t="s">
        <v>126</v>
      </c>
      <c r="B17" s="5" t="s">
        <v>127</v>
      </c>
      <c r="C17" s="3" t="s">
        <v>128</v>
      </c>
      <c r="D17" s="195"/>
      <c r="E17" s="201">
        <v>153036.87</v>
      </c>
      <c r="F17" s="199"/>
      <c r="G17" s="12">
        <v>40000</v>
      </c>
      <c r="H17" s="192"/>
      <c r="I17" s="191">
        <v>3333.33</v>
      </c>
      <c r="J17" s="26">
        <v>75746.36</v>
      </c>
    </row>
    <row r="18" spans="1:10" ht="28.8" x14ac:dyDescent="0.3">
      <c r="A18" s="7" t="s">
        <v>129</v>
      </c>
      <c r="B18" s="5" t="s">
        <v>130</v>
      </c>
      <c r="C18" s="3" t="s">
        <v>131</v>
      </c>
      <c r="D18" s="195"/>
      <c r="E18" s="201">
        <v>213649.94</v>
      </c>
      <c r="F18" s="199"/>
      <c r="G18" s="12">
        <v>40000</v>
      </c>
      <c r="H18" s="192"/>
      <c r="I18" s="191">
        <v>3333.33</v>
      </c>
      <c r="J18" s="26">
        <v>105747.11</v>
      </c>
    </row>
    <row r="19" spans="1:10" ht="28.8" x14ac:dyDescent="0.3">
      <c r="A19" s="7" t="s">
        <v>132</v>
      </c>
      <c r="B19" s="5" t="s">
        <v>133</v>
      </c>
      <c r="C19" s="3" t="s">
        <v>134</v>
      </c>
      <c r="D19" s="195"/>
      <c r="E19" s="201">
        <v>111573.44</v>
      </c>
      <c r="F19" s="199"/>
      <c r="G19" s="12">
        <v>40000</v>
      </c>
      <c r="H19" s="192"/>
      <c r="I19" s="191">
        <v>3333.33</v>
      </c>
      <c r="J19" s="26">
        <v>50091.1</v>
      </c>
    </row>
    <row r="20" spans="1:10" ht="28.8" x14ac:dyDescent="0.3">
      <c r="A20" s="7" t="s">
        <v>135</v>
      </c>
      <c r="B20" s="5" t="s">
        <v>136</v>
      </c>
      <c r="C20" s="3" t="s">
        <v>137</v>
      </c>
      <c r="D20" s="195"/>
      <c r="E20" s="201">
        <v>211579.23</v>
      </c>
      <c r="F20" s="199"/>
      <c r="G20" s="12">
        <v>40000</v>
      </c>
      <c r="H20" s="192"/>
      <c r="I20" s="191">
        <v>3333.33</v>
      </c>
      <c r="J20" s="26">
        <v>104722.2</v>
      </c>
    </row>
    <row r="21" spans="1:10" ht="28.8" x14ac:dyDescent="0.3">
      <c r="A21" s="7" t="s">
        <v>138</v>
      </c>
      <c r="B21" s="5" t="s">
        <v>139</v>
      </c>
      <c r="C21" s="3" t="s">
        <v>140</v>
      </c>
      <c r="D21" s="195"/>
      <c r="E21" s="201">
        <v>236051.77</v>
      </c>
      <c r="F21" s="199"/>
      <c r="G21" s="12">
        <v>40000</v>
      </c>
      <c r="H21" s="192"/>
      <c r="I21" s="191">
        <v>3333.33</v>
      </c>
      <c r="J21" s="26">
        <v>63800.080823059601</v>
      </c>
    </row>
    <row r="22" spans="1:10" ht="28.8" x14ac:dyDescent="0.3">
      <c r="A22" s="7" t="s">
        <v>141</v>
      </c>
      <c r="B22" s="5" t="s">
        <v>142</v>
      </c>
      <c r="C22" s="3" t="s">
        <v>143</v>
      </c>
      <c r="D22" s="195"/>
      <c r="E22" s="201">
        <v>97998.54</v>
      </c>
      <c r="F22" s="199"/>
      <c r="G22" s="12">
        <v>40000</v>
      </c>
      <c r="H22" s="192"/>
      <c r="I22" s="191">
        <v>3333.33</v>
      </c>
      <c r="J22" s="26">
        <v>45438.770000000004</v>
      </c>
    </row>
    <row r="23" spans="1:10" x14ac:dyDescent="0.3">
      <c r="A23" s="7" t="s">
        <v>144</v>
      </c>
      <c r="B23" s="5" t="s">
        <v>145</v>
      </c>
      <c r="C23" s="3" t="s">
        <v>146</v>
      </c>
      <c r="D23" s="195"/>
      <c r="E23" s="201">
        <v>156908.46</v>
      </c>
      <c r="F23" s="199"/>
      <c r="G23" s="12">
        <v>40000</v>
      </c>
      <c r="H23" s="192"/>
      <c r="I23" s="191">
        <v>3333.33</v>
      </c>
      <c r="J23" s="26">
        <v>77632.639999999999</v>
      </c>
    </row>
    <row r="24" spans="1:10" ht="28.8" x14ac:dyDescent="0.3">
      <c r="A24" s="7" t="s">
        <v>147</v>
      </c>
      <c r="B24" s="5" t="s">
        <v>148</v>
      </c>
      <c r="C24" s="3" t="s">
        <v>149</v>
      </c>
      <c r="D24" s="195"/>
      <c r="E24" s="201">
        <v>117628.49</v>
      </c>
      <c r="F24" s="199"/>
      <c r="G24" s="12">
        <v>40000</v>
      </c>
      <c r="H24" s="192"/>
      <c r="I24" s="191">
        <v>3333.33</v>
      </c>
      <c r="J24" s="26">
        <v>58220.82</v>
      </c>
    </row>
    <row r="25" spans="1:10" ht="28.8" x14ac:dyDescent="0.3">
      <c r="A25" s="7" t="s">
        <v>150</v>
      </c>
      <c r="B25" s="5" t="s">
        <v>151</v>
      </c>
      <c r="C25" s="3" t="s">
        <v>152</v>
      </c>
      <c r="D25" s="195"/>
      <c r="E25" s="201">
        <v>140635.98000000001</v>
      </c>
      <c r="F25" s="199"/>
      <c r="G25" s="12">
        <v>40000</v>
      </c>
      <c r="H25" s="192"/>
      <c r="I25" s="191">
        <v>3333.33</v>
      </c>
      <c r="J25" s="26">
        <v>64436.07</v>
      </c>
    </row>
    <row r="26" spans="1:10" x14ac:dyDescent="0.3">
      <c r="A26" s="7" t="s">
        <v>153</v>
      </c>
      <c r="B26" s="5" t="s">
        <v>154</v>
      </c>
      <c r="C26" s="3" t="s">
        <v>155</v>
      </c>
      <c r="D26" s="195"/>
      <c r="E26" s="201">
        <v>194469.55</v>
      </c>
      <c r="F26" s="199"/>
      <c r="G26" s="12">
        <v>40000</v>
      </c>
      <c r="H26" s="192"/>
      <c r="I26" s="191">
        <v>3333.33</v>
      </c>
      <c r="J26" s="26">
        <v>96253.68</v>
      </c>
    </row>
    <row r="27" spans="1:10" ht="28.8" x14ac:dyDescent="0.3">
      <c r="A27" s="7" t="s">
        <v>156</v>
      </c>
      <c r="B27" s="5" t="s">
        <v>157</v>
      </c>
      <c r="C27" s="3" t="s">
        <v>158</v>
      </c>
      <c r="D27" s="195"/>
      <c r="E27" s="201">
        <v>174593.56</v>
      </c>
      <c r="F27" s="199"/>
      <c r="G27" s="12">
        <v>40000</v>
      </c>
      <c r="H27" s="192"/>
      <c r="I27" s="191">
        <v>3333.33</v>
      </c>
      <c r="J27" s="26">
        <v>82363.610059869054</v>
      </c>
    </row>
    <row r="28" spans="1:10" ht="28.8" x14ac:dyDescent="0.3">
      <c r="A28" s="7" t="s">
        <v>159</v>
      </c>
      <c r="B28" s="5" t="s">
        <v>160</v>
      </c>
      <c r="C28" s="3" t="s">
        <v>161</v>
      </c>
      <c r="D28" s="195"/>
      <c r="E28" s="201">
        <v>184200.51</v>
      </c>
      <c r="F28" s="199"/>
      <c r="G28" s="12">
        <v>40000</v>
      </c>
      <c r="H28" s="192"/>
      <c r="I28" s="191">
        <v>3333.33</v>
      </c>
      <c r="J28" s="26">
        <v>91170.959999999992</v>
      </c>
    </row>
    <row r="29" spans="1:10" ht="28.8" x14ac:dyDescent="0.3">
      <c r="A29" s="7" t="s">
        <v>162</v>
      </c>
      <c r="B29" s="5" t="s">
        <v>163</v>
      </c>
      <c r="C29" s="3" t="s">
        <v>164</v>
      </c>
      <c r="D29" s="195"/>
      <c r="E29" s="201">
        <v>152631.92000000001</v>
      </c>
      <c r="F29" s="199"/>
      <c r="G29" s="12">
        <v>40000</v>
      </c>
      <c r="H29" s="192"/>
      <c r="I29" s="191">
        <v>3333.33</v>
      </c>
      <c r="J29" s="26">
        <v>75008.52258452258</v>
      </c>
    </row>
    <row r="30" spans="1:10" ht="28.8" x14ac:dyDescent="0.3">
      <c r="A30" s="7" t="s">
        <v>165</v>
      </c>
      <c r="B30" s="5" t="s">
        <v>166</v>
      </c>
      <c r="C30" s="3" t="s">
        <v>167</v>
      </c>
      <c r="D30" s="195"/>
      <c r="E30" s="201">
        <v>134401.07999999999</v>
      </c>
      <c r="F30" s="199"/>
      <c r="G30" s="12">
        <v>40000</v>
      </c>
      <c r="H30" s="192"/>
      <c r="I30" s="191">
        <v>3333.33</v>
      </c>
      <c r="J30" s="26">
        <v>66522.48</v>
      </c>
    </row>
    <row r="31" spans="1:10" ht="28.8" x14ac:dyDescent="0.3">
      <c r="A31" s="7" t="s">
        <v>168</v>
      </c>
      <c r="B31" s="5" t="s">
        <v>169</v>
      </c>
      <c r="C31" s="3" t="s">
        <v>170</v>
      </c>
      <c r="D31" s="195"/>
      <c r="E31" s="201">
        <v>214648.35</v>
      </c>
      <c r="F31" s="199"/>
      <c r="G31" s="12">
        <v>40000</v>
      </c>
      <c r="H31" s="192"/>
      <c r="I31" s="191">
        <v>3333.33</v>
      </c>
      <c r="J31" s="26">
        <v>97697.776777234641</v>
      </c>
    </row>
    <row r="32" spans="1:10" ht="28.8" x14ac:dyDescent="0.3">
      <c r="A32" s="7" t="s">
        <v>171</v>
      </c>
      <c r="B32" s="5" t="s">
        <v>172</v>
      </c>
      <c r="C32" s="3" t="s">
        <v>173</v>
      </c>
      <c r="D32" s="195"/>
      <c r="E32" s="201">
        <v>177876.57</v>
      </c>
      <c r="F32" s="199"/>
      <c r="G32" s="12">
        <v>40000</v>
      </c>
      <c r="H32" s="192"/>
      <c r="I32" s="191">
        <v>3333.33</v>
      </c>
      <c r="J32" s="26">
        <v>78228.84</v>
      </c>
    </row>
    <row r="33" spans="1:10" ht="28.8" x14ac:dyDescent="0.3">
      <c r="A33" s="7" t="s">
        <v>174</v>
      </c>
      <c r="B33" s="5" t="s">
        <v>175</v>
      </c>
      <c r="C33" s="3" t="s">
        <v>176</v>
      </c>
      <c r="D33" s="195"/>
      <c r="E33" s="201">
        <v>177497.77</v>
      </c>
      <c r="F33" s="199"/>
      <c r="G33" s="12">
        <v>40000</v>
      </c>
      <c r="H33" s="192"/>
      <c r="I33" s="191">
        <v>3333.33</v>
      </c>
      <c r="J33" s="26">
        <v>68856.63</v>
      </c>
    </row>
    <row r="34" spans="1:10" ht="28.8" x14ac:dyDescent="0.3">
      <c r="A34" s="7" t="s">
        <v>177</v>
      </c>
      <c r="B34" s="5" t="s">
        <v>178</v>
      </c>
      <c r="C34" s="3" t="s">
        <v>179</v>
      </c>
      <c r="D34" s="195"/>
      <c r="E34" s="201">
        <v>176126.59</v>
      </c>
      <c r="F34" s="199"/>
      <c r="G34" s="12">
        <v>40000</v>
      </c>
      <c r="H34" s="192"/>
      <c r="I34" s="191">
        <v>3333.33</v>
      </c>
      <c r="J34" s="26">
        <v>82154.162351147403</v>
      </c>
    </row>
    <row r="35" spans="1:10" ht="28.8" x14ac:dyDescent="0.3">
      <c r="A35" s="7" t="s">
        <v>180</v>
      </c>
      <c r="B35" s="5" t="s">
        <v>181</v>
      </c>
      <c r="C35" s="3" t="s">
        <v>182</v>
      </c>
      <c r="D35" s="195"/>
      <c r="E35" s="201">
        <v>168783.45</v>
      </c>
      <c r="F35" s="199"/>
      <c r="G35" s="12">
        <v>40000</v>
      </c>
      <c r="H35" s="192"/>
      <c r="I35" s="191">
        <v>3333.33</v>
      </c>
      <c r="J35" s="26">
        <v>83540.22</v>
      </c>
    </row>
    <row r="36" spans="1:10" x14ac:dyDescent="0.3">
      <c r="A36" s="7" t="s">
        <v>183</v>
      </c>
      <c r="B36" s="5" t="s">
        <v>184</v>
      </c>
      <c r="C36" s="3" t="s">
        <v>185</v>
      </c>
      <c r="D36" s="195"/>
      <c r="E36" s="201">
        <v>118573.83</v>
      </c>
      <c r="F36" s="199"/>
      <c r="G36" s="12">
        <v>40000</v>
      </c>
      <c r="H36" s="192"/>
      <c r="I36" s="191">
        <v>3333.33</v>
      </c>
      <c r="J36" s="26">
        <v>16696.472321755733</v>
      </c>
    </row>
    <row r="37" spans="1:10" ht="28.8" x14ac:dyDescent="0.3">
      <c r="A37" s="7" t="s">
        <v>186</v>
      </c>
      <c r="B37" s="5" t="s">
        <v>187</v>
      </c>
      <c r="C37" s="3" t="s">
        <v>188</v>
      </c>
      <c r="D37" s="195"/>
      <c r="E37" s="201">
        <v>158473.26999999999</v>
      </c>
      <c r="F37" s="199"/>
      <c r="G37" s="12">
        <v>40000</v>
      </c>
      <c r="H37" s="192"/>
      <c r="I37" s="191">
        <v>3333.33</v>
      </c>
      <c r="J37" s="26">
        <v>78437.140631095579</v>
      </c>
    </row>
    <row r="38" spans="1:10" ht="28.8" x14ac:dyDescent="0.3">
      <c r="A38" s="7" t="s">
        <v>189</v>
      </c>
      <c r="B38" s="5" t="s">
        <v>190</v>
      </c>
      <c r="C38" s="3" t="s">
        <v>191</v>
      </c>
      <c r="D38" s="195"/>
      <c r="E38" s="201">
        <v>157170.68</v>
      </c>
      <c r="F38" s="199"/>
      <c r="G38" s="12">
        <v>40000</v>
      </c>
      <c r="H38" s="192"/>
      <c r="I38" s="191">
        <v>3333.33</v>
      </c>
      <c r="J38" s="26">
        <v>77792.42</v>
      </c>
    </row>
    <row r="39" spans="1:10" ht="28.8" x14ac:dyDescent="0.3">
      <c r="A39" s="7" t="s">
        <v>192</v>
      </c>
      <c r="B39" s="5" t="s">
        <v>193</v>
      </c>
      <c r="C39" s="3" t="s">
        <v>194</v>
      </c>
      <c r="D39" s="195"/>
      <c r="E39" s="201">
        <v>158183.85</v>
      </c>
      <c r="F39" s="199"/>
      <c r="G39" s="12">
        <v>40000</v>
      </c>
      <c r="H39" s="192"/>
      <c r="I39" s="191">
        <v>3333.33</v>
      </c>
      <c r="J39" s="26">
        <v>78293.89</v>
      </c>
    </row>
    <row r="40" spans="1:10" x14ac:dyDescent="0.3">
      <c r="A40" s="7" t="s">
        <v>195</v>
      </c>
      <c r="B40" s="5" t="s">
        <v>196</v>
      </c>
      <c r="C40" s="3" t="s">
        <v>197</v>
      </c>
      <c r="D40" s="195"/>
      <c r="E40" s="201">
        <v>129567.2</v>
      </c>
      <c r="F40" s="199"/>
      <c r="G40" s="12">
        <v>40000</v>
      </c>
      <c r="H40" s="192"/>
      <c r="I40" s="191">
        <v>3333.33</v>
      </c>
      <c r="J40" s="26">
        <v>64129.939999999995</v>
      </c>
    </row>
    <row r="41" spans="1:10" ht="28.8" x14ac:dyDescent="0.3">
      <c r="A41" s="7" t="s">
        <v>198</v>
      </c>
      <c r="B41" s="5" t="s">
        <v>199</v>
      </c>
      <c r="C41" s="3" t="s">
        <v>200</v>
      </c>
      <c r="D41" s="195"/>
      <c r="E41" s="201">
        <v>286275.73</v>
      </c>
      <c r="F41" s="199"/>
      <c r="G41" s="12">
        <v>40000</v>
      </c>
      <c r="H41" s="192"/>
      <c r="I41" s="191">
        <v>3333.33</v>
      </c>
      <c r="J41" s="26">
        <v>141693.60999999999</v>
      </c>
    </row>
    <row r="42" spans="1:10" ht="28.8" x14ac:dyDescent="0.3">
      <c r="A42" s="7" t="s">
        <v>201</v>
      </c>
      <c r="B42" s="5" t="s">
        <v>202</v>
      </c>
      <c r="C42" s="3" t="s">
        <v>203</v>
      </c>
      <c r="D42" s="195"/>
      <c r="E42" s="201">
        <v>151947.25</v>
      </c>
      <c r="F42" s="199"/>
      <c r="G42" s="12">
        <v>40000</v>
      </c>
      <c r="H42" s="192"/>
      <c r="I42" s="191">
        <v>3333.33</v>
      </c>
      <c r="J42" s="26">
        <v>75207.05</v>
      </c>
    </row>
    <row r="43" spans="1:10" ht="28.8" x14ac:dyDescent="0.3">
      <c r="A43" s="7" t="s">
        <v>204</v>
      </c>
      <c r="B43" s="5" t="s">
        <v>205</v>
      </c>
      <c r="C43" s="3" t="s">
        <v>206</v>
      </c>
      <c r="D43" s="195"/>
      <c r="E43" s="201">
        <v>214559.14</v>
      </c>
      <c r="F43" s="199"/>
      <c r="G43" s="12">
        <v>40000</v>
      </c>
      <c r="H43" s="192"/>
      <c r="I43" s="191">
        <v>3333.33</v>
      </c>
      <c r="J43" s="26">
        <v>106197.12</v>
      </c>
    </row>
    <row r="44" spans="1:10" ht="28.8" x14ac:dyDescent="0.3">
      <c r="A44" s="7" t="s">
        <v>207</v>
      </c>
      <c r="B44" s="5" t="s">
        <v>208</v>
      </c>
      <c r="C44" s="3" t="s">
        <v>209</v>
      </c>
      <c r="D44" s="195"/>
      <c r="E44" s="201">
        <v>140856.1</v>
      </c>
      <c r="F44" s="199"/>
      <c r="G44" s="12">
        <v>40000</v>
      </c>
      <c r="H44" s="192"/>
      <c r="I44" s="191">
        <v>3333.33</v>
      </c>
      <c r="J44" s="26">
        <v>67005.97</v>
      </c>
    </row>
    <row r="45" spans="1:10" ht="28.8" x14ac:dyDescent="0.3">
      <c r="A45" s="7" t="s">
        <v>210</v>
      </c>
      <c r="B45" s="5" t="s">
        <v>211</v>
      </c>
      <c r="C45" s="3" t="s">
        <v>212</v>
      </c>
      <c r="D45" s="195"/>
      <c r="E45" s="201">
        <v>161762.26999999999</v>
      </c>
      <c r="F45" s="199"/>
      <c r="G45" s="12">
        <v>40000</v>
      </c>
      <c r="H45" s="192"/>
      <c r="I45" s="191">
        <v>3333.33</v>
      </c>
      <c r="J45" s="26">
        <v>80065.05</v>
      </c>
    </row>
    <row r="46" spans="1:10" ht="28.8" x14ac:dyDescent="0.3">
      <c r="A46" s="7" t="s">
        <v>213</v>
      </c>
      <c r="B46" s="5" t="s">
        <v>214</v>
      </c>
      <c r="C46" s="3" t="s">
        <v>215</v>
      </c>
      <c r="D46" s="195"/>
      <c r="E46" s="201">
        <v>174257.51</v>
      </c>
      <c r="F46" s="199"/>
      <c r="G46" s="12">
        <v>40000</v>
      </c>
      <c r="H46" s="192"/>
      <c r="I46" s="191">
        <v>3333.33</v>
      </c>
      <c r="J46" s="26">
        <v>84218.151000000027</v>
      </c>
    </row>
    <row r="47" spans="1:10" x14ac:dyDescent="0.3">
      <c r="A47" s="7" t="s">
        <v>216</v>
      </c>
      <c r="B47" s="5" t="s">
        <v>217</v>
      </c>
      <c r="C47" s="3" t="s">
        <v>218</v>
      </c>
      <c r="D47" s="195"/>
      <c r="E47" s="201">
        <v>125069.86</v>
      </c>
      <c r="F47" s="199"/>
      <c r="G47" s="12">
        <v>40000</v>
      </c>
      <c r="H47" s="192"/>
      <c r="I47" s="191">
        <v>3333.33</v>
      </c>
      <c r="J47" s="26">
        <v>61903.950000000004</v>
      </c>
    </row>
    <row r="48" spans="1:10" ht="28.8" x14ac:dyDescent="0.3">
      <c r="A48" s="7" t="s">
        <v>219</v>
      </c>
      <c r="B48" s="5" t="s">
        <v>220</v>
      </c>
      <c r="C48" s="3" t="s">
        <v>221</v>
      </c>
      <c r="D48" s="195"/>
      <c r="E48" s="201">
        <v>129606.1</v>
      </c>
      <c r="F48" s="199"/>
      <c r="G48" s="12">
        <v>40000</v>
      </c>
      <c r="H48" s="192"/>
      <c r="I48" s="191">
        <v>3333.33</v>
      </c>
      <c r="J48" s="26">
        <v>36448.46</v>
      </c>
    </row>
    <row r="49" spans="1:10" ht="28.8" x14ac:dyDescent="0.3">
      <c r="A49" s="7" t="s">
        <v>222</v>
      </c>
      <c r="B49" s="5" t="s">
        <v>223</v>
      </c>
      <c r="C49" s="3" t="s">
        <v>224</v>
      </c>
      <c r="D49" s="195"/>
      <c r="E49" s="201">
        <v>196807.51</v>
      </c>
      <c r="F49" s="199"/>
      <c r="G49" s="12">
        <v>40000</v>
      </c>
      <c r="H49" s="192"/>
      <c r="I49" s="191">
        <v>3333.33</v>
      </c>
      <c r="J49" s="26">
        <v>75399.570000000007</v>
      </c>
    </row>
    <row r="50" spans="1:10" ht="28.8" x14ac:dyDescent="0.3">
      <c r="A50" s="7" t="s">
        <v>225</v>
      </c>
      <c r="B50" s="5" t="s">
        <v>226</v>
      </c>
      <c r="C50" s="3" t="s">
        <v>227</v>
      </c>
      <c r="D50" s="195"/>
      <c r="E50" s="201">
        <v>181408.05</v>
      </c>
      <c r="F50" s="199"/>
      <c r="G50" s="12">
        <v>40000</v>
      </c>
      <c r="H50" s="192"/>
      <c r="I50" s="191">
        <v>3333.33</v>
      </c>
      <c r="J50" s="26">
        <v>78152.458811235949</v>
      </c>
    </row>
    <row r="51" spans="1:10" ht="28.8" x14ac:dyDescent="0.3">
      <c r="A51" s="7" t="s">
        <v>228</v>
      </c>
      <c r="B51" s="5" t="s">
        <v>229</v>
      </c>
      <c r="C51" s="3" t="s">
        <v>230</v>
      </c>
      <c r="D51" s="195"/>
      <c r="E51" s="201">
        <v>157376.67000000001</v>
      </c>
      <c r="F51" s="199"/>
      <c r="G51" s="12">
        <v>40000</v>
      </c>
      <c r="H51" s="192"/>
      <c r="I51" s="191">
        <v>3333.33</v>
      </c>
      <c r="J51" s="26">
        <v>62665.451032354831</v>
      </c>
    </row>
    <row r="52" spans="1:10" x14ac:dyDescent="0.3">
      <c r="A52" s="7" t="s">
        <v>231</v>
      </c>
      <c r="B52" s="5" t="s">
        <v>232</v>
      </c>
      <c r="C52" s="3" t="s">
        <v>233</v>
      </c>
      <c r="D52" s="195"/>
      <c r="E52" s="201">
        <v>109672.23</v>
      </c>
      <c r="F52" s="199"/>
      <c r="G52" s="12">
        <v>40000</v>
      </c>
      <c r="H52" s="192"/>
      <c r="I52" s="191">
        <v>3333.33</v>
      </c>
      <c r="J52" s="26">
        <v>54282.83</v>
      </c>
    </row>
    <row r="53" spans="1:10" ht="28.8" x14ac:dyDescent="0.3">
      <c r="A53" s="7" t="s">
        <v>234</v>
      </c>
      <c r="B53" s="5" t="s">
        <v>235</v>
      </c>
      <c r="C53" s="3" t="s">
        <v>236</v>
      </c>
      <c r="D53" s="195"/>
      <c r="E53" s="201">
        <v>152257.04</v>
      </c>
      <c r="F53" s="199"/>
      <c r="G53" s="12">
        <v>40000</v>
      </c>
      <c r="H53" s="192"/>
      <c r="I53" s="191">
        <v>3333.33</v>
      </c>
      <c r="J53" s="26">
        <v>55389.27</v>
      </c>
    </row>
    <row r="54" spans="1:10" ht="28.8" x14ac:dyDescent="0.3">
      <c r="A54" s="7" t="s">
        <v>237</v>
      </c>
      <c r="B54" s="5" t="s">
        <v>238</v>
      </c>
      <c r="C54" s="3" t="s">
        <v>239</v>
      </c>
      <c r="D54" s="195"/>
      <c r="E54" s="201">
        <v>147934.70000000001</v>
      </c>
      <c r="F54" s="199"/>
      <c r="G54" s="12">
        <v>40000</v>
      </c>
      <c r="H54" s="192"/>
      <c r="I54" s="191">
        <v>3333.33</v>
      </c>
      <c r="J54" s="26">
        <v>63193.313311493592</v>
      </c>
    </row>
    <row r="55" spans="1:10" ht="28.8" x14ac:dyDescent="0.3">
      <c r="A55" s="7" t="s">
        <v>240</v>
      </c>
      <c r="B55" s="5" t="s">
        <v>241</v>
      </c>
      <c r="C55" s="3" t="s">
        <v>242</v>
      </c>
      <c r="D55" s="195"/>
      <c r="E55" s="201">
        <v>138388.04999999999</v>
      </c>
      <c r="F55" s="199"/>
      <c r="G55" s="12">
        <v>40000</v>
      </c>
      <c r="H55" s="192"/>
      <c r="I55" s="191">
        <v>3333.33</v>
      </c>
      <c r="J55" s="26">
        <v>68495.850000000006</v>
      </c>
    </row>
    <row r="56" spans="1:10" ht="28.8" x14ac:dyDescent="0.3">
      <c r="A56" s="7" t="s">
        <v>243</v>
      </c>
      <c r="B56" s="5" t="s">
        <v>244</v>
      </c>
      <c r="C56" s="3" t="s">
        <v>245</v>
      </c>
      <c r="D56" s="195"/>
      <c r="E56" s="201">
        <v>113556.75</v>
      </c>
      <c r="F56" s="199"/>
      <c r="G56" s="12">
        <v>40000</v>
      </c>
      <c r="H56" s="192"/>
      <c r="I56" s="191">
        <v>3333.33</v>
      </c>
      <c r="J56" s="26">
        <v>56205.479999999996</v>
      </c>
    </row>
    <row r="57" spans="1:10" ht="28.8" x14ac:dyDescent="0.3">
      <c r="A57" s="7" t="s">
        <v>246</v>
      </c>
      <c r="B57" s="5" t="s">
        <v>247</v>
      </c>
      <c r="C57" s="3" t="s">
        <v>248</v>
      </c>
      <c r="D57" s="195"/>
      <c r="E57" s="201">
        <v>199197.76</v>
      </c>
      <c r="F57" s="199"/>
      <c r="G57" s="12">
        <v>40000</v>
      </c>
      <c r="H57" s="192"/>
      <c r="I57" s="191">
        <v>3333.33</v>
      </c>
      <c r="J57" s="26">
        <v>98593.930000000008</v>
      </c>
    </row>
    <row r="58" spans="1:10" ht="28.8" x14ac:dyDescent="0.3">
      <c r="A58" s="7" t="s">
        <v>249</v>
      </c>
      <c r="B58" s="5" t="s">
        <v>250</v>
      </c>
      <c r="C58" s="3" t="s">
        <v>251</v>
      </c>
      <c r="D58" s="195"/>
      <c r="E58" s="201">
        <v>141958.60999999999</v>
      </c>
      <c r="F58" s="199"/>
      <c r="G58" s="12">
        <v>40000</v>
      </c>
      <c r="H58" s="192"/>
      <c r="I58" s="191">
        <v>3333.33</v>
      </c>
      <c r="J58" s="26">
        <v>58546.21</v>
      </c>
    </row>
    <row r="59" spans="1:10" ht="28.8" x14ac:dyDescent="0.3">
      <c r="A59" s="7" t="s">
        <v>252</v>
      </c>
      <c r="B59" s="5" t="s">
        <v>253</v>
      </c>
      <c r="C59" s="3" t="s">
        <v>254</v>
      </c>
      <c r="D59" s="195"/>
      <c r="E59" s="201">
        <v>162611.64000000001</v>
      </c>
      <c r="F59" s="199"/>
      <c r="G59" s="12">
        <v>40000</v>
      </c>
      <c r="H59" s="192"/>
      <c r="I59" s="191">
        <v>3333.33</v>
      </c>
      <c r="J59" s="26">
        <v>80485.149999999994</v>
      </c>
    </row>
    <row r="60" spans="1:10" ht="28.8" x14ac:dyDescent="0.3">
      <c r="A60" s="7" t="s">
        <v>255</v>
      </c>
      <c r="B60" s="5" t="s">
        <v>256</v>
      </c>
      <c r="C60" s="3" t="s">
        <v>257</v>
      </c>
      <c r="D60" s="195"/>
      <c r="E60" s="201">
        <v>168246.68</v>
      </c>
      <c r="F60" s="199"/>
      <c r="G60" s="12">
        <v>40000</v>
      </c>
      <c r="H60" s="192"/>
      <c r="I60" s="191">
        <v>3333.33</v>
      </c>
      <c r="J60" s="26">
        <v>82024.86</v>
      </c>
    </row>
    <row r="61" spans="1:10" ht="28.8" x14ac:dyDescent="0.3">
      <c r="A61" s="7" t="s">
        <v>258</v>
      </c>
      <c r="B61" s="5" t="s">
        <v>259</v>
      </c>
      <c r="C61" s="3" t="s">
        <v>260</v>
      </c>
      <c r="D61" s="195"/>
      <c r="E61" s="201">
        <v>166666.4</v>
      </c>
      <c r="F61" s="199"/>
      <c r="G61" s="12">
        <v>40000</v>
      </c>
      <c r="H61" s="192"/>
      <c r="I61" s="191">
        <v>3333.33</v>
      </c>
      <c r="J61" s="26">
        <v>82492.37</v>
      </c>
    </row>
    <row r="62" spans="1:10" ht="29.4" thickBot="1" x14ac:dyDescent="0.35">
      <c r="A62" s="8" t="s">
        <v>261</v>
      </c>
      <c r="B62" s="9" t="s">
        <v>262</v>
      </c>
      <c r="C62" s="4" t="s">
        <v>263</v>
      </c>
      <c r="D62" s="196"/>
      <c r="E62" s="202">
        <v>255404.36</v>
      </c>
      <c r="F62" s="200"/>
      <c r="G62" s="13">
        <v>40000</v>
      </c>
      <c r="H62" s="197"/>
      <c r="I62" s="198">
        <v>3333.33</v>
      </c>
      <c r="J62" s="27">
        <v>95279.3</v>
      </c>
    </row>
    <row r="63" spans="1:10" x14ac:dyDescent="0.3">
      <c r="I63" s="189"/>
    </row>
  </sheetData>
  <sheetProtection algorithmName="SHA-512" hashValue="3vO7N/P31KapsTZOHT4ZKSlGr4dv3QVyo4CVWfUNOwcu/6fq72qQ5hVQ9GTd2eeLNhyMDCHooybfZzW2Zdu0Ww==" saltValue="pKkaOKkVKnmV7nDbuOErpA==" spinCount="100000" sheet="1" objects="1" scenarios="1" selectLockedCells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2E72-29DA-4C6A-A2C8-256C77B7F02F}">
  <dimension ref="A2:P3"/>
  <sheetViews>
    <sheetView topLeftCell="F1" workbookViewId="0">
      <selection activeCell="H3" sqref="H3"/>
    </sheetView>
  </sheetViews>
  <sheetFormatPr defaultRowHeight="14.4" x14ac:dyDescent="0.3"/>
  <cols>
    <col min="1" max="1" width="22" bestFit="1" customWidth="1"/>
    <col min="2" max="2" width="24.33203125" customWidth="1"/>
    <col min="3" max="4" width="21.6640625" customWidth="1"/>
    <col min="5" max="5" width="23.109375" customWidth="1"/>
    <col min="6" max="6" width="16.6640625" customWidth="1"/>
    <col min="7" max="7" width="16.88671875" customWidth="1"/>
    <col min="8" max="8" width="18.33203125" bestFit="1" customWidth="1"/>
    <col min="9" max="9" width="13.109375" bestFit="1" customWidth="1"/>
    <col min="10" max="10" width="13.109375" customWidth="1"/>
    <col min="11" max="11" width="22.33203125" bestFit="1" customWidth="1"/>
    <col min="12" max="12" width="20.44140625" bestFit="1" customWidth="1"/>
    <col min="13" max="15" width="18" customWidth="1"/>
    <col min="16" max="16" width="25.5546875" bestFit="1" customWidth="1"/>
  </cols>
  <sheetData>
    <row r="2" spans="1:16" x14ac:dyDescent="0.3">
      <c r="A2" s="184" t="s">
        <v>68</v>
      </c>
      <c r="B2" s="185" t="s">
        <v>69</v>
      </c>
      <c r="C2" s="185" t="s">
        <v>36</v>
      </c>
      <c r="D2" s="185" t="s">
        <v>286</v>
      </c>
      <c r="E2" s="185" t="s">
        <v>70</v>
      </c>
      <c r="F2" s="185" t="s">
        <v>26</v>
      </c>
      <c r="G2" s="185" t="s">
        <v>71</v>
      </c>
      <c r="H2" s="185" t="s">
        <v>72</v>
      </c>
      <c r="I2" s="186" t="s">
        <v>73</v>
      </c>
      <c r="J2" s="186" t="s">
        <v>282</v>
      </c>
      <c r="K2" s="186" t="s">
        <v>74</v>
      </c>
      <c r="L2" s="186" t="s">
        <v>75</v>
      </c>
      <c r="M2" s="186" t="s">
        <v>76</v>
      </c>
      <c r="N2" s="187" t="s">
        <v>283</v>
      </c>
      <c r="O2" s="187" t="s">
        <v>284</v>
      </c>
      <c r="P2" s="187" t="s">
        <v>77</v>
      </c>
    </row>
    <row r="3" spans="1:16" x14ac:dyDescent="0.3">
      <c r="A3" t="str">
        <f>Samenvatting!H2</f>
        <v>Maak uw keuze</v>
      </c>
      <c r="B3" s="1">
        <f>Samenvatting!G10</f>
        <v>0</v>
      </c>
      <c r="C3" s="1">
        <f>Samenvatting!G24</f>
        <v>0</v>
      </c>
      <c r="D3" s="1">
        <f>Verantwoording_Kosten!I8-Verantwoording_Kosten!I9</f>
        <v>0</v>
      </c>
      <c r="E3" s="188">
        <f>Samenvatting!G15</f>
        <v>0</v>
      </c>
      <c r="F3" s="188">
        <f>Samenvatting!G13</f>
        <v>0</v>
      </c>
      <c r="G3" s="188">
        <f>'Opbouw reserve'!C12</f>
        <v>0</v>
      </c>
      <c r="H3" s="188">
        <f>'Opbouw reserve'!C15</f>
        <v>0</v>
      </c>
      <c r="I3" s="1">
        <f>Samenvatting!G25</f>
        <v>0</v>
      </c>
      <c r="J3" s="1">
        <f>VLOOKUP(A3,'Te verbergen'!A3:J62,4)</f>
        <v>0</v>
      </c>
      <c r="K3" s="1">
        <f>Samenvatting!G28</f>
        <v>0</v>
      </c>
      <c r="L3" s="188">
        <f>Samenvatting!G31</f>
        <v>0</v>
      </c>
      <c r="M3" s="1">
        <f>Samenvatting!G34</f>
        <v>0</v>
      </c>
      <c r="N3" s="215">
        <f>VLOOKUP(A3,'Te verbergen'!A3:J62,6)</f>
        <v>0</v>
      </c>
      <c r="O3" s="215">
        <f>VLOOKUP(A3,'Te verbergen'!A3:J62,8)</f>
        <v>0</v>
      </c>
      <c r="P3" s="188">
        <f>I3+M3</f>
        <v>0</v>
      </c>
    </row>
  </sheetData>
  <sheetProtection algorithmName="SHA-512" hashValue="NUP48mfNavdFVfefHjnV81gb7wOFHFubshTfpr+9jLk3ZylA/VOiwciJN+R00Pcr290pjnbPAKV1xjuFoYxJ0g==" saltValue="6l8MaeY1D+EZPjYggE2uo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6BCCB20429046886625DCDCC81ACA" ma:contentTypeVersion="12" ma:contentTypeDescription="Een nieuw document maken." ma:contentTypeScope="" ma:versionID="7d95b3439de02475ca62e78dd8184abe">
  <xsd:schema xmlns:xsd="http://www.w3.org/2001/XMLSchema" xmlns:xs="http://www.w3.org/2001/XMLSchema" xmlns:p="http://schemas.microsoft.com/office/2006/metadata/properties" xmlns:ns1="http://schemas.microsoft.com/sharepoint/v3" xmlns:ns2="f84df657-13e5-4ac6-a109-a74a11d2d2fe" xmlns:ns3="146383d5-b87d-449c-9e63-e75b435bdbae" targetNamespace="http://schemas.microsoft.com/office/2006/metadata/properties" ma:root="true" ma:fieldsID="145d0905663148a12322f50ad7444539" ns1:_="" ns2:_="" ns3:_="">
    <xsd:import namespace="http://schemas.microsoft.com/sharepoint/v3"/>
    <xsd:import namespace="f84df657-13e5-4ac6-a109-a74a11d2d2fe"/>
    <xsd:import namespace="146383d5-b87d-449c-9e63-e75b435bdbae"/>
    <xsd:element name="properties">
      <xsd:complexType>
        <xsd:sequence>
          <xsd:element name="documentManagement">
            <xsd:complexType>
              <xsd:all>
                <xsd:element ref="ns2:Naam_x0020_ELZ" minOccurs="0"/>
                <xsd:element ref="ns2:Documenttype_x0020_ELZ" minOccurs="0"/>
                <xsd:element ref="ns2:Ontvangstdatum_x0020_ELZ" minOccurs="0"/>
                <xsd:element ref="ns1:AssignedTo" minOccurs="0"/>
                <xsd:element ref="ns3:MediaServiceMetadata" minOccurs="0"/>
                <xsd:element ref="ns3:MediaServiceFastMetadata" minOccurs="0"/>
                <xsd:element ref="ns2:Jaartal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5" nillable="true" ma:displayName="Toegewezen aan" ma:list="UserInfo" ma:SearchPeopleOnly="false" ma:SharePointGroup="8" ma:internalName="Assigned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Naam_x0020_ELZ" ma:index="1" nillable="true" ma:displayName="Naam ELZ" ma:list="{b5a765ea-eb56-436c-b736-3c43c3ab2e8f}" ma:internalName="Naam_x0020_ELZ" ma:readOnly="false" ma:showField="Title" ma:web="f84df657-13e5-4ac6-a109-a74a11d2d2fe">
      <xsd:simpleType>
        <xsd:restriction base="dms:Lookup"/>
      </xsd:simpleType>
    </xsd:element>
    <xsd:element name="Documenttype_x0020_ELZ" ma:index="3" nillable="true" ma:displayName="Documenttype ELZ" ma:default="Erkenningsaanvraag" ma:format="Dropdown" ma:internalName="Documenttype_x0020_ELZ">
      <xsd:simpleType>
        <xsd:restriction base="dms:Choice">
          <xsd:enumeration value="Andere"/>
          <xsd:enumeration value="Beleidsplan"/>
          <xsd:enumeration value="Beoordeling"/>
          <xsd:enumeration value="Bezwaarschrift"/>
          <xsd:enumeration value="Bijlage"/>
          <xsd:enumeration value="Erkenning"/>
          <xsd:enumeration value="Erkenningsaanvraag"/>
          <xsd:enumeration value="Financiering"/>
          <xsd:enumeration value="Jaarverslag"/>
          <xsd:enumeration value="Oprichtingsakte"/>
          <xsd:enumeration value="Statuten"/>
          <xsd:enumeration value="(Voornemen) weigering erkenning"/>
        </xsd:restriction>
      </xsd:simpleType>
    </xsd:element>
    <xsd:element name="Ontvangstdatum_x0020_ELZ" ma:index="4" nillable="true" ma:displayName="Ontvangstdatum" ma:format="DateOnly" ma:internalName="Ontvangstdatum_x0020_ELZ">
      <xsd:simpleType>
        <xsd:restriction base="dms:DateTime"/>
      </xsd:simpleType>
    </xsd:element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383d5-b87d-449c-9e63-e75b435bd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tvangstdatum_x0020_ELZ xmlns="f84df657-13e5-4ac6-a109-a74a11d2d2fe" xsi:nil="true"/>
    <Naam_x0020_ELZ xmlns="f84df657-13e5-4ac6-a109-a74a11d2d2fe" xsi:nil="true"/>
    <AssignedTo xmlns="http://schemas.microsoft.com/sharepoint/v3">
      <UserInfo>
        <DisplayName/>
        <AccountId xsi:nil="true"/>
        <AccountType/>
      </UserInfo>
    </AssignedTo>
    <Jaartal xmlns="f84df657-13e5-4ac6-a109-a74a11d2d2fe" xsi:nil="true"/>
    <Documenttype_x0020_ELZ xmlns="f84df657-13e5-4ac6-a109-a74a11d2d2fe">Erkenningsaanvraag</Documenttype_x0020_ELZ>
  </documentManagement>
</p:properties>
</file>

<file path=customXml/itemProps1.xml><?xml version="1.0" encoding="utf-8"?>
<ds:datastoreItem xmlns:ds="http://schemas.openxmlformats.org/officeDocument/2006/customXml" ds:itemID="{5129651C-0282-4007-858F-753B9733D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4df657-13e5-4ac6-a109-a74a11d2d2fe"/>
    <ds:schemaRef ds:uri="146383d5-b87d-449c-9e63-e75b435bd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51F632-C0A5-48E1-82C8-B8F35FA37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453F4-FB46-4071-9E1E-FD018B09CF19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146383d5-b87d-449c-9e63-e75b435bdbae"/>
    <ds:schemaRef ds:uri="http://schemas.microsoft.com/office/2006/metadata/properties"/>
    <ds:schemaRef ds:uri="http://schemas.microsoft.com/office/infopath/2007/PartnerControls"/>
    <ds:schemaRef ds:uri="f84df657-13e5-4ac6-a109-a74a11d2d2fe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Instructies</vt:lpstr>
      <vt:lpstr>Samenvatting</vt:lpstr>
      <vt:lpstr>Verantwoording_Kosten</vt:lpstr>
      <vt:lpstr>Opbouw reserve</vt:lpstr>
      <vt:lpstr>Inkomsten</vt:lpstr>
      <vt:lpstr>Afschrijvingen</vt:lpstr>
      <vt:lpstr>Te verbergen</vt:lpstr>
      <vt:lpstr>Afrekening</vt:lpstr>
    </vt:vector>
  </TitlesOfParts>
  <Manager/>
  <Company>Vlaamse overheid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Erauw Céline</dc:creator>
  <cp:keywords/>
  <dc:description/>
  <cp:lastModifiedBy>Wijnants Elke</cp:lastModifiedBy>
  <cp:revision/>
  <dcterms:created xsi:type="dcterms:W3CDTF">2023-10-25T08:52:52Z</dcterms:created>
  <dcterms:modified xsi:type="dcterms:W3CDTF">2024-12-02T13:19:21Z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0x01010013B6BCCB20429046886625DCDCC81ACA</vt:lpwstr>
  </property>
</Properties>
</file>