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Wv162732\fs_wvg_zg\R\04_VZ\04_07_VZ_Projecten\09 - THAB\Basisrecht-berekeningstool-excel\"/>
    </mc:Choice>
  </mc:AlternateContent>
  <xr:revisionPtr revIDLastSave="0" documentId="13_ncr:1_{206EA179-4472-4B2C-86B2-F90B4731B74A}" xr6:coauthVersionLast="47" xr6:coauthVersionMax="47" xr10:uidLastSave="{00000000-0000-0000-0000-000000000000}"/>
  <bookViews>
    <workbookView xWindow="28680" yWindow="-120" windowWidth="29040" windowHeight="17640" tabRatio="809" activeTab="2" xr2:uid="{00000000-000D-0000-FFFF-FFFF00000000}"/>
  </bookViews>
  <sheets>
    <sheet name="Handleiding" sheetId="19" r:id="rId1"/>
    <sheet name="Bedragen" sheetId="7" r:id="rId2"/>
    <sheet name="ZBO" sheetId="16" r:id="rId3"/>
    <sheet name="APA - Txt FR - NL" sheetId="18" state="hidden" r:id="rId4"/>
  </sheets>
  <definedNames>
    <definedName name="_xlnm.Print_Area" localSheetId="3">'APA - Txt FR - NL'!$A$1:$C$80</definedName>
    <definedName name="_xlnm.Print_Area" localSheetId="2">ZBO!$A$1:$Y$120</definedName>
    <definedName name="_xlnm.Print_Titles" localSheetId="3">'APA - Txt FR - NL'!$1:$1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7" l="1"/>
  <c r="A6" i="16" l="1"/>
  <c r="Z5" i="16"/>
  <c r="Z3" i="16"/>
  <c r="F23" i="7"/>
  <c r="Y2" i="16"/>
  <c r="Y99" i="16" s="1"/>
  <c r="Y100" i="16"/>
  <c r="AE43" i="16"/>
  <c r="AV152" i="16" s="1"/>
  <c r="AW152" i="16" s="1"/>
  <c r="AC43" i="16"/>
  <c r="AT56" i="16" s="1"/>
  <c r="AU56" i="16" s="1"/>
  <c r="AE38" i="16"/>
  <c r="AC38" i="16"/>
  <c r="AE28" i="16"/>
  <c r="AC28" i="16"/>
  <c r="AL50" i="16" s="1"/>
  <c r="AM50" i="16" s="1"/>
  <c r="AE21" i="16"/>
  <c r="AC21" i="16"/>
  <c r="AH74" i="16" s="1"/>
  <c r="AI74" i="16" s="1"/>
  <c r="AE14" i="16"/>
  <c r="AC14" i="16"/>
  <c r="AD57" i="16" s="1"/>
  <c r="AE57" i="16" s="1"/>
  <c r="I113" i="16"/>
  <c r="I57" i="16"/>
  <c r="H125" i="16"/>
  <c r="O130" i="16"/>
  <c r="O128" i="16"/>
  <c r="D130" i="16"/>
  <c r="D128" i="16"/>
  <c r="C126" i="16"/>
  <c r="C125" i="16"/>
  <c r="A123" i="16"/>
  <c r="A9" i="16"/>
  <c r="A5" i="16"/>
  <c r="M5" i="16"/>
  <c r="M6" i="16"/>
  <c r="A7" i="16"/>
  <c r="M7" i="16"/>
  <c r="A8" i="16"/>
  <c r="M8" i="16"/>
  <c r="A12" i="16"/>
  <c r="A13" i="16"/>
  <c r="A14" i="16"/>
  <c r="Y3" i="16"/>
  <c r="Y102" i="16" s="1"/>
  <c r="Y8" i="16"/>
  <c r="M3" i="16"/>
  <c r="M4" i="16"/>
  <c r="Y35" i="16"/>
  <c r="Y28" i="16"/>
  <c r="Y21" i="16"/>
  <c r="D121" i="16"/>
  <c r="D120" i="16"/>
  <c r="D119" i="16"/>
  <c r="A117" i="16"/>
  <c r="C115" i="16"/>
  <c r="F113" i="16"/>
  <c r="C113" i="16"/>
  <c r="C111" i="16"/>
  <c r="B109" i="16"/>
  <c r="B107" i="16"/>
  <c r="B106" i="16"/>
  <c r="B105" i="16"/>
  <c r="D103" i="16"/>
  <c r="B102" i="16"/>
  <c r="D100" i="16"/>
  <c r="B99" i="16"/>
  <c r="A97" i="16"/>
  <c r="A94" i="16"/>
  <c r="S93" i="16"/>
  <c r="B93" i="16"/>
  <c r="B91" i="16"/>
  <c r="B89" i="16"/>
  <c r="J89" i="16"/>
  <c r="O88" i="16"/>
  <c r="J88" i="16"/>
  <c r="B88" i="16"/>
  <c r="L79" i="16"/>
  <c r="B81" i="16"/>
  <c r="B70" i="16"/>
  <c r="B77" i="16"/>
  <c r="B66" i="16"/>
  <c r="B76" i="16"/>
  <c r="B65" i="16"/>
  <c r="B59" i="16"/>
  <c r="B80" i="16"/>
  <c r="B69" i="16"/>
  <c r="B58" i="16"/>
  <c r="X79" i="16"/>
  <c r="V69" i="16"/>
  <c r="X68" i="16"/>
  <c r="X57" i="16"/>
  <c r="L68" i="16"/>
  <c r="L57" i="16"/>
  <c r="C79" i="16"/>
  <c r="C68" i="16"/>
  <c r="C57" i="16"/>
  <c r="L78" i="16"/>
  <c r="L67" i="16"/>
  <c r="L56" i="16"/>
  <c r="C78" i="16"/>
  <c r="C67" i="16"/>
  <c r="C56" i="16"/>
  <c r="B75" i="16"/>
  <c r="B64" i="16"/>
  <c r="B55" i="16"/>
  <c r="B74" i="16"/>
  <c r="B63" i="16"/>
  <c r="B54" i="16"/>
  <c r="B73" i="16"/>
  <c r="B62" i="16"/>
  <c r="B53" i="16"/>
  <c r="A87" i="16"/>
  <c r="A85" i="16"/>
  <c r="A83" i="16"/>
  <c r="A72" i="16"/>
  <c r="A61" i="16"/>
  <c r="A52" i="16"/>
  <c r="A50" i="16"/>
  <c r="A48" i="16"/>
  <c r="A47" i="16"/>
  <c r="A43" i="16"/>
  <c r="A42" i="16"/>
  <c r="A46" i="16"/>
  <c r="A41" i="16"/>
  <c r="P46" i="16"/>
  <c r="P41" i="16"/>
  <c r="P45" i="16"/>
  <c r="P40" i="16"/>
  <c r="A35" i="16"/>
  <c r="A34" i="16"/>
  <c r="A33" i="16"/>
  <c r="A32" i="16"/>
  <c r="A31" i="16"/>
  <c r="P35" i="16"/>
  <c r="P34" i="16"/>
  <c r="P33" i="16"/>
  <c r="P30" i="16"/>
  <c r="P28" i="16"/>
  <c r="P27" i="16"/>
  <c r="P26" i="16"/>
  <c r="P23" i="16"/>
  <c r="P19" i="16"/>
  <c r="P21" i="16"/>
  <c r="P20" i="16"/>
  <c r="P16" i="16"/>
  <c r="Y45" i="16"/>
  <c r="Y40" i="16"/>
  <c r="Y30" i="16"/>
  <c r="Y23" i="16"/>
  <c r="Y16" i="16"/>
  <c r="A28" i="16"/>
  <c r="A27" i="16"/>
  <c r="A26" i="16"/>
  <c r="A25" i="16"/>
  <c r="A24" i="16"/>
  <c r="A21" i="16"/>
  <c r="A20" i="16"/>
  <c r="A19" i="16"/>
  <c r="A18" i="16"/>
  <c r="A17" i="16"/>
  <c r="A45" i="16"/>
  <c r="A40" i="16"/>
  <c r="A30" i="16"/>
  <c r="A23" i="16"/>
  <c r="A16" i="16"/>
  <c r="A37" i="16"/>
  <c r="A38" i="16"/>
  <c r="M2" i="16"/>
  <c r="A4" i="16"/>
  <c r="P128" i="16"/>
  <c r="A3" i="16"/>
  <c r="M1" i="16"/>
  <c r="A1" i="16"/>
  <c r="AE29" i="16"/>
  <c r="AC29" i="16"/>
  <c r="Y31" i="16" s="1"/>
  <c r="AE22" i="16"/>
  <c r="AC22" i="16"/>
  <c r="Y24" i="16"/>
  <c r="A3" i="18"/>
  <c r="A4" i="18" s="1"/>
  <c r="A5" i="18" s="1"/>
  <c r="A6" i="18" s="1"/>
  <c r="A7" i="18" s="1"/>
  <c r="A8" i="18" s="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6" i="18" s="1"/>
  <c r="A77" i="18" s="1"/>
  <c r="A78" i="18" s="1"/>
  <c r="A79" i="18" s="1"/>
  <c r="A80" i="18" s="1"/>
  <c r="A81" i="18" s="1"/>
  <c r="A82" i="18" s="1"/>
  <c r="A83" i="18" s="1"/>
  <c r="A84" i="18" s="1"/>
  <c r="A85" i="18" s="1"/>
  <c r="A86" i="18" s="1"/>
  <c r="L89" i="16"/>
  <c r="F89" i="16"/>
  <c r="E85" i="16"/>
  <c r="E83" i="16"/>
  <c r="AE44" i="16"/>
  <c r="AC44" i="16"/>
  <c r="Y47" i="16" s="1"/>
  <c r="AE39" i="16"/>
  <c r="AC39" i="16"/>
  <c r="Y42" i="16" s="1"/>
  <c r="AE15" i="16"/>
  <c r="AC15" i="16"/>
  <c r="I67" i="16"/>
  <c r="W68" i="16" s="1"/>
  <c r="U69" i="16" s="1"/>
  <c r="Y69" i="16" s="1"/>
  <c r="U70" i="16" s="1"/>
  <c r="I68" i="16"/>
  <c r="P74" i="16"/>
  <c r="I78" i="16"/>
  <c r="W79" i="16" s="1"/>
  <c r="U80" i="16" s="1"/>
  <c r="Y80" i="16" s="1"/>
  <c r="U81" i="16" s="1"/>
  <c r="I79" i="16"/>
  <c r="R106" i="16"/>
  <c r="P63" i="16"/>
  <c r="U63" i="16"/>
  <c r="P54" i="16"/>
  <c r="U54" i="16"/>
  <c r="E72" i="16"/>
  <c r="U74" i="16"/>
  <c r="P88" i="16"/>
  <c r="K88" i="16"/>
  <c r="AA51" i="16"/>
  <c r="AA52" i="16" s="1"/>
  <c r="AA53" i="16" s="1"/>
  <c r="AA54" i="16" s="1"/>
  <c r="AA55" i="16" s="1"/>
  <c r="AA56" i="16" s="1"/>
  <c r="AA57" i="16" s="1"/>
  <c r="AA58" i="16" s="1"/>
  <c r="AA59" i="16" s="1"/>
  <c r="AA60" i="16" s="1"/>
  <c r="AA61" i="16" s="1"/>
  <c r="AA62" i="16" s="1"/>
  <c r="AA63" i="16" s="1"/>
  <c r="AA64" i="16" s="1"/>
  <c r="AA65" i="16" s="1"/>
  <c r="AA66" i="16" s="1"/>
  <c r="AA67" i="16" s="1"/>
  <c r="AA68" i="16" s="1"/>
  <c r="AA69" i="16" s="1"/>
  <c r="AA70" i="16" s="1"/>
  <c r="AA71" i="16" s="1"/>
  <c r="AA72" i="16" s="1"/>
  <c r="AA73" i="16" s="1"/>
  <c r="AA74" i="16" s="1"/>
  <c r="AA75" i="16" s="1"/>
  <c r="AA76" i="16" s="1"/>
  <c r="AA77" i="16" s="1"/>
  <c r="AA78" i="16" s="1"/>
  <c r="AA79" i="16" s="1"/>
  <c r="AA80" i="16" s="1"/>
  <c r="AA81" i="16" s="1"/>
  <c r="AA82" i="16" s="1"/>
  <c r="AA83" i="16" s="1"/>
  <c r="AA84" i="16" s="1"/>
  <c r="AA85" i="16" s="1"/>
  <c r="AA86" i="16" s="1"/>
  <c r="AA87" i="16" s="1"/>
  <c r="AA88" i="16" s="1"/>
  <c r="AA89" i="16" s="1"/>
  <c r="AA90" i="16" s="1"/>
  <c r="AA91" i="16" s="1"/>
  <c r="AA92" i="16" s="1"/>
  <c r="AA93" i="16" s="1"/>
  <c r="AA94" i="16" s="1"/>
  <c r="AA95" i="16" s="1"/>
  <c r="AA96" i="16" s="1"/>
  <c r="AA97" i="16" s="1"/>
  <c r="AA98" i="16" s="1"/>
  <c r="AA99" i="16" s="1"/>
  <c r="AA100" i="16" s="1"/>
  <c r="AA101" i="16" s="1"/>
  <c r="AA102" i="16" s="1"/>
  <c r="AA103" i="16" s="1"/>
  <c r="AA104" i="16" s="1"/>
  <c r="AA105" i="16" s="1"/>
  <c r="AA106" i="16" s="1"/>
  <c r="AA107" i="16" s="1"/>
  <c r="AA108" i="16" s="1"/>
  <c r="AA109" i="16" s="1"/>
  <c r="AA110" i="16" s="1"/>
  <c r="AA111" i="16" s="1"/>
  <c r="AA112" i="16" s="1"/>
  <c r="AA113" i="16" s="1"/>
  <c r="AA114" i="16" s="1"/>
  <c r="AA115" i="16" s="1"/>
  <c r="AA116" i="16" s="1"/>
  <c r="AA117" i="16" s="1"/>
  <c r="AA118" i="16" s="1"/>
  <c r="AA119" i="16" s="1"/>
  <c r="AA120" i="16" s="1"/>
  <c r="AA121" i="16" s="1"/>
  <c r="AA122" i="16" s="1"/>
  <c r="AA123" i="16" s="1"/>
  <c r="AA124" i="16" s="1"/>
  <c r="AA125" i="16" s="1"/>
  <c r="AA126" i="16" s="1"/>
  <c r="AA127" i="16" s="1"/>
  <c r="AA128" i="16" s="1"/>
  <c r="AA129" i="16" s="1"/>
  <c r="AA130" i="16" s="1"/>
  <c r="AA131" i="16" s="1"/>
  <c r="AA132" i="16" s="1"/>
  <c r="AA133" i="16" s="1"/>
  <c r="AA134" i="16" s="1"/>
  <c r="AA135" i="16" s="1"/>
  <c r="AA136" i="16" s="1"/>
  <c r="AA137" i="16" s="1"/>
  <c r="AA138" i="16" s="1"/>
  <c r="AA139" i="16" s="1"/>
  <c r="AA140" i="16" s="1"/>
  <c r="AA141" i="16" s="1"/>
  <c r="AA142" i="16" s="1"/>
  <c r="AA143" i="16" s="1"/>
  <c r="AA144" i="16" s="1"/>
  <c r="AA145" i="16" s="1"/>
  <c r="AA146" i="16" s="1"/>
  <c r="AA147" i="16" s="1"/>
  <c r="AA148" i="16" s="1"/>
  <c r="AA149" i="16" s="1"/>
  <c r="AA150" i="16" s="1"/>
  <c r="AA151" i="16" s="1"/>
  <c r="AA152" i="16" s="1"/>
  <c r="AA153" i="16" s="1"/>
  <c r="AA154" i="16" s="1"/>
  <c r="AA155" i="16" s="1"/>
  <c r="AA156" i="16" s="1"/>
  <c r="AA157" i="16" s="1"/>
  <c r="I56" i="16"/>
  <c r="W57" i="16" s="1"/>
  <c r="U58" i="16" s="1"/>
  <c r="Y58" i="16" s="1"/>
  <c r="U59" i="16" s="1"/>
  <c r="P69" i="16"/>
  <c r="E88" i="16"/>
  <c r="E61" i="16"/>
  <c r="E52" i="16"/>
  <c r="N106" i="16"/>
  <c r="N105" i="16"/>
  <c r="Y105" i="16" s="1"/>
  <c r="Y107" i="16"/>
  <c r="Y103" i="16"/>
  <c r="AL51" i="16"/>
  <c r="AM51" i="16" s="1"/>
  <c r="AR52" i="16"/>
  <c r="AS52" i="16" s="1"/>
  <c r="AL53" i="16"/>
  <c r="AM53" i="16" s="1"/>
  <c r="AR54" i="16"/>
  <c r="AS54" i="16" s="1"/>
  <c r="AR55" i="16"/>
  <c r="AS55" i="16" s="1"/>
  <c r="AL56" i="16"/>
  <c r="AM56" i="16" s="1"/>
  <c r="AR57" i="16"/>
  <c r="AS57" i="16" s="1"/>
  <c r="AL58" i="16"/>
  <c r="AM58" i="16" s="1"/>
  <c r="AJ59" i="16"/>
  <c r="AK59" i="16" s="1"/>
  <c r="AR59" i="16"/>
  <c r="AS59" i="16" s="1"/>
  <c r="AL60" i="16"/>
  <c r="AM60" i="16" s="1"/>
  <c r="AL61" i="16"/>
  <c r="AM61" i="16" s="1"/>
  <c r="AR62" i="16"/>
  <c r="AS62" i="16" s="1"/>
  <c r="AL62" i="16"/>
  <c r="AM62" i="16" s="1"/>
  <c r="AJ63" i="16"/>
  <c r="AK63" i="16" s="1"/>
  <c r="AD63" i="16"/>
  <c r="AE63" i="16" s="1"/>
  <c r="AR64" i="16"/>
  <c r="AS64" i="16" s="1"/>
  <c r="AD64" i="16"/>
  <c r="AE64" i="16" s="1"/>
  <c r="AL65" i="16"/>
  <c r="AM65" i="16" s="1"/>
  <c r="AJ66" i="16"/>
  <c r="AK66" i="16" s="1"/>
  <c r="AR66" i="16"/>
  <c r="AS66" i="16" s="1"/>
  <c r="AR67" i="16"/>
  <c r="AS67" i="16" s="1"/>
  <c r="AL67" i="16"/>
  <c r="AM67" i="16" s="1"/>
  <c r="AP68" i="16"/>
  <c r="AQ68" i="16"/>
  <c r="AL68" i="16"/>
  <c r="AM68" i="16" s="1"/>
  <c r="AR69" i="16"/>
  <c r="AS69" i="16" s="1"/>
  <c r="AD69" i="16"/>
  <c r="AE69" i="16" s="1"/>
  <c r="AJ70" i="16"/>
  <c r="AK70" i="16" s="1"/>
  <c r="AJ71" i="16"/>
  <c r="AK71" i="16" s="1"/>
  <c r="AR71" i="16"/>
  <c r="AS71" i="16" s="1"/>
  <c r="AL72" i="16"/>
  <c r="AM72" i="16" s="1"/>
  <c r="AJ73" i="16"/>
  <c r="AK73" i="16" s="1"/>
  <c r="AR73" i="16"/>
  <c r="AS73" i="16" s="1"/>
  <c r="AL73" i="16"/>
  <c r="AM73" i="16" s="1"/>
  <c r="AR74" i="16"/>
  <c r="AS74" i="16" s="1"/>
  <c r="AL74" i="16"/>
  <c r="AM74" i="16" s="1"/>
  <c r="AR75" i="16"/>
  <c r="AS75" i="16" s="1"/>
  <c r="AL75" i="16"/>
  <c r="AM75" i="16" s="1"/>
  <c r="AJ76" i="16"/>
  <c r="AK76" i="16" s="1"/>
  <c r="AR76" i="16"/>
  <c r="AS76" i="16" s="1"/>
  <c r="AL76" i="16"/>
  <c r="AM76" i="16" s="1"/>
  <c r="AT77" i="16"/>
  <c r="AU77" i="16" s="1"/>
  <c r="AR77" i="16"/>
  <c r="AS77" i="16" s="1"/>
  <c r="AL77" i="16"/>
  <c r="AM77" i="16" s="1"/>
  <c r="AP78" i="16"/>
  <c r="AQ78" i="16" s="1"/>
  <c r="AR78" i="16"/>
  <c r="AS78" i="16" s="1"/>
  <c r="AL78" i="16"/>
  <c r="AM78" i="16" s="1"/>
  <c r="AR79" i="16"/>
  <c r="AS79" i="16" s="1"/>
  <c r="AL79" i="16"/>
  <c r="AM79" i="16" s="1"/>
  <c r="AR80" i="16"/>
  <c r="AS80" i="16" s="1"/>
  <c r="AL80" i="16"/>
  <c r="AM80" i="16" s="1"/>
  <c r="AP81" i="16"/>
  <c r="AQ81" i="16" s="1"/>
  <c r="AR81" i="16"/>
  <c r="AS81" i="16" s="1"/>
  <c r="AL81" i="16"/>
  <c r="AM81" i="16" s="1"/>
  <c r="AR82" i="16"/>
  <c r="AS82" i="16" s="1"/>
  <c r="AL82" i="16"/>
  <c r="AM82" i="16" s="1"/>
  <c r="AD82" i="16"/>
  <c r="AE82" i="16"/>
  <c r="AR83" i="16"/>
  <c r="AS83" i="16" s="1"/>
  <c r="AL83" i="16"/>
  <c r="AM83" i="16" s="1"/>
  <c r="AD83" i="16"/>
  <c r="AE83" i="16" s="1"/>
  <c r="AP84" i="16"/>
  <c r="AQ84" i="16" s="1"/>
  <c r="AR84" i="16"/>
  <c r="AS84" i="16" s="1"/>
  <c r="AD84" i="16"/>
  <c r="AE84" i="16" s="1"/>
  <c r="AL84" i="16"/>
  <c r="AM84" i="16" s="1"/>
  <c r="AR85" i="16"/>
  <c r="AS85" i="16" s="1"/>
  <c r="AL85" i="16"/>
  <c r="AM85" i="16" s="1"/>
  <c r="AD85" i="16"/>
  <c r="AE85" i="16" s="1"/>
  <c r="AR86" i="16"/>
  <c r="AS86" i="16" s="1"/>
  <c r="AD86" i="16"/>
  <c r="AE86" i="16" s="1"/>
  <c r="AL86" i="16"/>
  <c r="AM86" i="16" s="1"/>
  <c r="AR87" i="16"/>
  <c r="AS87" i="16" s="1"/>
  <c r="AL87" i="16"/>
  <c r="AM87" i="16" s="1"/>
  <c r="AR88" i="16"/>
  <c r="AS88" i="16" s="1"/>
  <c r="AL88" i="16"/>
  <c r="AM88" i="16" s="1"/>
  <c r="AD88" i="16"/>
  <c r="AE88" i="16" s="1"/>
  <c r="AR89" i="16"/>
  <c r="AS89" i="16" s="1"/>
  <c r="AL89" i="16"/>
  <c r="AM89" i="16" s="1"/>
  <c r="AP90" i="16"/>
  <c r="AQ90" i="16" s="1"/>
  <c r="AR90" i="16"/>
  <c r="AS90" i="16" s="1"/>
  <c r="AL90" i="16"/>
  <c r="AM90" i="16" s="1"/>
  <c r="AD90" i="16"/>
  <c r="AE90" i="16" s="1"/>
  <c r="AR91" i="16"/>
  <c r="AS91" i="16" s="1"/>
  <c r="AL91" i="16"/>
  <c r="AM91" i="16"/>
  <c r="AR92" i="16"/>
  <c r="AS92" i="16" s="1"/>
  <c r="AD92" i="16"/>
  <c r="AE92" i="16" s="1"/>
  <c r="AL92" i="16"/>
  <c r="AM92" i="16" s="1"/>
  <c r="AP93" i="16"/>
  <c r="AQ93" i="16" s="1"/>
  <c r="AR93" i="16"/>
  <c r="AS93" i="16" s="1"/>
  <c r="AD93" i="16"/>
  <c r="AE93" i="16" s="1"/>
  <c r="AL93" i="16"/>
  <c r="AM93" i="16" s="1"/>
  <c r="AR94" i="16"/>
  <c r="AS94" i="16" s="1"/>
  <c r="AD94" i="16"/>
  <c r="AE94" i="16" s="1"/>
  <c r="AL94" i="16"/>
  <c r="AM94" i="16" s="1"/>
  <c r="AP95" i="16"/>
  <c r="AQ95" i="16" s="1"/>
  <c r="AR95" i="16"/>
  <c r="AS95" i="16" s="1"/>
  <c r="AL95" i="16"/>
  <c r="AM95" i="16" s="1"/>
  <c r="AD95" i="16"/>
  <c r="AE95" i="16" s="1"/>
  <c r="AR96" i="16"/>
  <c r="AS96" i="16" s="1"/>
  <c r="AL96" i="16"/>
  <c r="AM96" i="16" s="1"/>
  <c r="AJ97" i="16"/>
  <c r="AK97" i="16" s="1"/>
  <c r="AR97" i="16"/>
  <c r="AS97" i="16" s="1"/>
  <c r="AD97" i="16"/>
  <c r="AE97" i="16" s="1"/>
  <c r="AL97" i="16"/>
  <c r="AM97" i="16" s="1"/>
  <c r="AJ98" i="16"/>
  <c r="AK98" i="16" s="1"/>
  <c r="AR98" i="16"/>
  <c r="AS98" i="16" s="1"/>
  <c r="AL98" i="16"/>
  <c r="AM98" i="16" s="1"/>
  <c r="AD98" i="16"/>
  <c r="AE98" i="16" s="1"/>
  <c r="AP99" i="16"/>
  <c r="AQ99" i="16" s="1"/>
  <c r="AR99" i="16"/>
  <c r="AS99" i="16" s="1"/>
  <c r="AL99" i="16"/>
  <c r="AM99" i="16" s="1"/>
  <c r="AP100" i="16"/>
  <c r="AQ100" i="16" s="1"/>
  <c r="AR100" i="16"/>
  <c r="AS100" i="16" s="1"/>
  <c r="AL100" i="16"/>
  <c r="AM100" i="16" s="1"/>
  <c r="AD100" i="16"/>
  <c r="AE100" i="16" s="1"/>
  <c r="AR101" i="16"/>
  <c r="AS101" i="16" s="1"/>
  <c r="AL101" i="16"/>
  <c r="AM101" i="16" s="1"/>
  <c r="AD101" i="16"/>
  <c r="AE101" i="16" s="1"/>
  <c r="AJ102" i="16"/>
  <c r="AK102" i="16" s="1"/>
  <c r="AR102" i="16"/>
  <c r="AS102" i="16" s="1"/>
  <c r="AL102" i="16"/>
  <c r="AM102" i="16" s="1"/>
  <c r="AP103" i="16"/>
  <c r="AQ103" i="16" s="1"/>
  <c r="AR103" i="16"/>
  <c r="AS103" i="16" s="1"/>
  <c r="AD103" i="16"/>
  <c r="AE103" i="16" s="1"/>
  <c r="AL103" i="16"/>
  <c r="AM103" i="16" s="1"/>
  <c r="AP104" i="16"/>
  <c r="AQ104" i="16" s="1"/>
  <c r="AT104" i="16"/>
  <c r="AU104" i="16" s="1"/>
  <c r="AR104" i="16"/>
  <c r="AS104" i="16" s="1"/>
  <c r="AL104" i="16"/>
  <c r="AM104" i="16" s="1"/>
  <c r="AD104" i="16"/>
  <c r="AE104" i="16" s="1"/>
  <c r="AP105" i="16"/>
  <c r="AQ105" i="16" s="1"/>
  <c r="AR105" i="16"/>
  <c r="AS105" i="16" s="1"/>
  <c r="AL105" i="16"/>
  <c r="AM105" i="16" s="1"/>
  <c r="AD105" i="16"/>
  <c r="AE105" i="16" s="1"/>
  <c r="AP106" i="16"/>
  <c r="AQ106" i="16" s="1"/>
  <c r="AR106" i="16"/>
  <c r="AS106" i="16" s="1"/>
  <c r="AL106" i="16"/>
  <c r="AM106" i="16" s="1"/>
  <c r="AD106" i="16"/>
  <c r="AE106" i="16" s="1"/>
  <c r="AR107" i="16"/>
  <c r="AS107" i="16" s="1"/>
  <c r="AL107" i="16"/>
  <c r="AM107" i="16" s="1"/>
  <c r="AJ108" i="16"/>
  <c r="AK108" i="16" s="1"/>
  <c r="AR108" i="16"/>
  <c r="AS108" i="16" s="1"/>
  <c r="AL108" i="16"/>
  <c r="AM108" i="16" s="1"/>
  <c r="AR109" i="16"/>
  <c r="AS109" i="16" s="1"/>
  <c r="AD109" i="16"/>
  <c r="AE109" i="16" s="1"/>
  <c r="AL109" i="16"/>
  <c r="AM109" i="16" s="1"/>
  <c r="AR110" i="16"/>
  <c r="AS110" i="16" s="1"/>
  <c r="AL110" i="16"/>
  <c r="AM110" i="16" s="1"/>
  <c r="AP111" i="16"/>
  <c r="AQ111" i="16" s="1"/>
  <c r="AT111" i="16"/>
  <c r="AU111" i="16" s="1"/>
  <c r="AR111" i="16"/>
  <c r="AS111" i="16" s="1"/>
  <c r="AD111" i="16"/>
  <c r="AE111" i="16" s="1"/>
  <c r="AL111" i="16"/>
  <c r="AM111" i="16" s="1"/>
  <c r="AR112" i="16"/>
  <c r="AS112" i="16" s="1"/>
  <c r="AL112" i="16"/>
  <c r="AM112" i="16" s="1"/>
  <c r="AD112" i="16"/>
  <c r="AE112" i="16" s="1"/>
  <c r="AR113" i="16"/>
  <c r="AS113" i="16" s="1"/>
  <c r="AL113" i="16"/>
  <c r="AM113" i="16" s="1"/>
  <c r="AD113" i="16"/>
  <c r="AE113" i="16" s="1"/>
  <c r="AJ114" i="16"/>
  <c r="AK114" i="16" s="1"/>
  <c r="AT114" i="16"/>
  <c r="AU114" i="16" s="1"/>
  <c r="AR114" i="16"/>
  <c r="AS114" i="16" s="1"/>
  <c r="AL114" i="16"/>
  <c r="AM114" i="16" s="1"/>
  <c r="AD114" i="16"/>
  <c r="AE114" i="16" s="1"/>
  <c r="AR115" i="16"/>
  <c r="AS115" i="16" s="1"/>
  <c r="AL115" i="16"/>
  <c r="AM115" i="16" s="1"/>
  <c r="AD115" i="16"/>
  <c r="AE115" i="16" s="1"/>
  <c r="AR116" i="16"/>
  <c r="AS116" i="16" s="1"/>
  <c r="AL116" i="16"/>
  <c r="AM116" i="16" s="1"/>
  <c r="AR117" i="16"/>
  <c r="AS117" i="16" s="1"/>
  <c r="AL117" i="16"/>
  <c r="AM117" i="16" s="1"/>
  <c r="AD117" i="16"/>
  <c r="AE117" i="16" s="1"/>
  <c r="AJ118" i="16"/>
  <c r="AK118" i="16" s="1"/>
  <c r="AT118" i="16"/>
  <c r="AU118" i="16" s="1"/>
  <c r="AR118" i="16"/>
  <c r="AS118" i="16" s="1"/>
  <c r="AD118" i="16"/>
  <c r="AE118" i="16" s="1"/>
  <c r="AL118" i="16"/>
  <c r="AM118" i="16" s="1"/>
  <c r="AR119" i="16"/>
  <c r="AS119" i="16" s="1"/>
  <c r="AL119" i="16"/>
  <c r="AM119" i="16" s="1"/>
  <c r="AD119" i="16"/>
  <c r="AE119" i="16" s="1"/>
  <c r="AP120" i="16"/>
  <c r="AQ120" i="16" s="1"/>
  <c r="AR120" i="16"/>
  <c r="AS120" i="16" s="1"/>
  <c r="AL120" i="16"/>
  <c r="AM120" i="16" s="1"/>
  <c r="AD120" i="16"/>
  <c r="AE120" i="16" s="1"/>
  <c r="AR121" i="16"/>
  <c r="AS121" i="16" s="1"/>
  <c r="AL121" i="16"/>
  <c r="AM121" i="16" s="1"/>
  <c r="AD121" i="16"/>
  <c r="AE121" i="16" s="1"/>
  <c r="AF122" i="16"/>
  <c r="AG122" i="16" s="1"/>
  <c r="AR122" i="16"/>
  <c r="AS122" i="16" s="1"/>
  <c r="AL122" i="16"/>
  <c r="AM122" i="16" s="1"/>
  <c r="AD122" i="16"/>
  <c r="AE122" i="16" s="1"/>
  <c r="AR123" i="16"/>
  <c r="AS123" i="16" s="1"/>
  <c r="AL123" i="16"/>
  <c r="AM123" i="16" s="1"/>
  <c r="AD123" i="16"/>
  <c r="AE123" i="16" s="1"/>
  <c r="AL125" i="16"/>
  <c r="AM125" i="16" s="1"/>
  <c r="AR125" i="16"/>
  <c r="AS125" i="16" s="1"/>
  <c r="AD125" i="16"/>
  <c r="AE125" i="16" s="1"/>
  <c r="AP125" i="16"/>
  <c r="AQ125" i="16" s="1"/>
  <c r="AR124" i="16"/>
  <c r="AS124" i="16" s="1"/>
  <c r="AL124" i="16"/>
  <c r="AM124" i="16" s="1"/>
  <c r="AR126" i="16"/>
  <c r="AS126" i="16" s="1"/>
  <c r="AL126" i="16"/>
  <c r="AM126" i="16" s="1"/>
  <c r="AD126" i="16"/>
  <c r="AE126" i="16" s="1"/>
  <c r="AF127" i="16"/>
  <c r="AG127" i="16" s="1"/>
  <c r="AR127" i="16"/>
  <c r="AS127" i="16" s="1"/>
  <c r="AH127" i="16"/>
  <c r="AI127" i="16" s="1"/>
  <c r="AL127" i="16"/>
  <c r="AM127" i="16" s="1"/>
  <c r="AD127" i="16"/>
  <c r="AE127" i="16" s="1"/>
  <c r="AV128" i="16"/>
  <c r="AW128" i="16" s="1"/>
  <c r="AP128" i="16"/>
  <c r="AQ128" i="16" s="1"/>
  <c r="AR128" i="16"/>
  <c r="AS128" i="16" s="1"/>
  <c r="AL128" i="16"/>
  <c r="AM128" i="16" s="1"/>
  <c r="AD128" i="16"/>
  <c r="AE128" i="16" s="1"/>
  <c r="AR129" i="16"/>
  <c r="AS129" i="16" s="1"/>
  <c r="AL129" i="16"/>
  <c r="AM129" i="16" s="1"/>
  <c r="AD129" i="16"/>
  <c r="AE129" i="16" s="1"/>
  <c r="AJ130" i="16"/>
  <c r="AK130" i="16" s="1"/>
  <c r="AR130" i="16"/>
  <c r="AS130" i="16" s="1"/>
  <c r="AL130" i="16"/>
  <c r="AM130" i="16" s="1"/>
  <c r="AD130" i="16"/>
  <c r="AE130" i="16" s="1"/>
  <c r="AR131" i="16"/>
  <c r="AS131" i="16" s="1"/>
  <c r="AL131" i="16"/>
  <c r="AM131" i="16" s="1"/>
  <c r="AD131" i="16"/>
  <c r="AE131" i="16" s="1"/>
  <c r="AP132" i="16"/>
  <c r="AQ132" i="16" s="1"/>
  <c r="AR132" i="16"/>
  <c r="AS132" i="16" s="1"/>
  <c r="AL132" i="16"/>
  <c r="AM132" i="16" s="1"/>
  <c r="AD132" i="16"/>
  <c r="AE132" i="16" s="1"/>
  <c r="AP133" i="16"/>
  <c r="AQ133" i="16" s="1"/>
  <c r="AR133" i="16"/>
  <c r="AS133" i="16" s="1"/>
  <c r="AL133" i="16"/>
  <c r="AM133" i="16" s="1"/>
  <c r="AD133" i="16"/>
  <c r="AE133" i="16" s="1"/>
  <c r="AP134" i="16"/>
  <c r="AQ134" i="16" s="1"/>
  <c r="AR134" i="16"/>
  <c r="AS134" i="16" s="1"/>
  <c r="AL134" i="16"/>
  <c r="AM134" i="16" s="1"/>
  <c r="AD134" i="16"/>
  <c r="AE134" i="16" s="1"/>
  <c r="AJ135" i="16"/>
  <c r="AK135" i="16" s="1"/>
  <c r="AR135" i="16"/>
  <c r="AS135" i="16" s="1"/>
  <c r="AL135" i="16"/>
  <c r="AM135" i="16" s="1"/>
  <c r="AD135" i="16"/>
  <c r="AE135" i="16" s="1"/>
  <c r="AJ136" i="16"/>
  <c r="AK136" i="16" s="1"/>
  <c r="AR136" i="16"/>
  <c r="AS136" i="16" s="1"/>
  <c r="AL136" i="16"/>
  <c r="AM136" i="16" s="1"/>
  <c r="AD136" i="16"/>
  <c r="AE136" i="16" s="1"/>
  <c r="AR137" i="16"/>
  <c r="AS137" i="16" s="1"/>
  <c r="AL137" i="16"/>
  <c r="AM137" i="16" s="1"/>
  <c r="AP138" i="16"/>
  <c r="AQ138" i="16" s="1"/>
  <c r="AJ138" i="16"/>
  <c r="AK138" i="16" s="1"/>
  <c r="AR138" i="16"/>
  <c r="AS138" i="16" s="1"/>
  <c r="AL138" i="16"/>
  <c r="AM138" i="16" s="1"/>
  <c r="AD138" i="16"/>
  <c r="AE138" i="16" s="1"/>
  <c r="AJ139" i="16"/>
  <c r="AK139" i="16" s="1"/>
  <c r="AR139" i="16"/>
  <c r="AS139" i="16" s="1"/>
  <c r="AL139" i="16"/>
  <c r="AM139" i="16" s="1"/>
  <c r="AD139" i="16"/>
  <c r="AE139" i="16" s="1"/>
  <c r="AP140" i="16"/>
  <c r="AQ140" i="16" s="1"/>
  <c r="AR140" i="16"/>
  <c r="AS140" i="16" s="1"/>
  <c r="AL140" i="16"/>
  <c r="AM140" i="16" s="1"/>
  <c r="AD140" i="16"/>
  <c r="AE140" i="16" s="1"/>
  <c r="AP141" i="16"/>
  <c r="AQ141" i="16" s="1"/>
  <c r="AR141" i="16"/>
  <c r="AS141" i="16" s="1"/>
  <c r="AL141" i="16"/>
  <c r="AM141" i="16" s="1"/>
  <c r="AD141" i="16"/>
  <c r="AE141" i="16" s="1"/>
  <c r="AJ142" i="16"/>
  <c r="AK142" i="16" s="1"/>
  <c r="AF142" i="16"/>
  <c r="AG142" i="16" s="1"/>
  <c r="AR142" i="16"/>
  <c r="AS142" i="16" s="1"/>
  <c r="AL142" i="16"/>
  <c r="AM142" i="16" s="1"/>
  <c r="AD142" i="16"/>
  <c r="AE142" i="16" s="1"/>
  <c r="AP143" i="16"/>
  <c r="AQ143" i="16" s="1"/>
  <c r="AR143" i="16"/>
  <c r="AS143" i="16" s="1"/>
  <c r="AL143" i="16"/>
  <c r="AM143" i="16" s="1"/>
  <c r="AD143" i="16"/>
  <c r="AE143" i="16" s="1"/>
  <c r="AJ144" i="16"/>
  <c r="AK144" i="16" s="1"/>
  <c r="AR144" i="16"/>
  <c r="AS144" i="16" s="1"/>
  <c r="AL144" i="16"/>
  <c r="AM144" i="16" s="1"/>
  <c r="AD144" i="16"/>
  <c r="AE144" i="16" s="1"/>
  <c r="AR145" i="16"/>
  <c r="AS145" i="16" s="1"/>
  <c r="AL145" i="16"/>
  <c r="AM145" i="16" s="1"/>
  <c r="AD145" i="16"/>
  <c r="AE145" i="16" s="1"/>
  <c r="AJ146" i="16"/>
  <c r="AK146" i="16" s="1"/>
  <c r="AF146" i="16"/>
  <c r="AG146" i="16" s="1"/>
  <c r="AT146" i="16"/>
  <c r="AU146" i="16" s="1"/>
  <c r="AR146" i="16"/>
  <c r="AS146" i="16" s="1"/>
  <c r="AL146" i="16"/>
  <c r="AM146" i="16" s="1"/>
  <c r="AD146" i="16"/>
  <c r="AE146" i="16" s="1"/>
  <c r="AR147" i="16"/>
  <c r="AS147" i="16" s="1"/>
  <c r="AL147" i="16"/>
  <c r="AM147" i="16" s="1"/>
  <c r="AD147" i="16"/>
  <c r="AE147" i="16" s="1"/>
  <c r="AJ148" i="16"/>
  <c r="AK148" i="16" s="1"/>
  <c r="AR148" i="16"/>
  <c r="AS148" i="16" s="1"/>
  <c r="AL148" i="16"/>
  <c r="AM148" i="16" s="1"/>
  <c r="AD148" i="16"/>
  <c r="AE148" i="16" s="1"/>
  <c r="AR149" i="16"/>
  <c r="AS149" i="16" s="1"/>
  <c r="AL149" i="16"/>
  <c r="AM149" i="16" s="1"/>
  <c r="AD149" i="16"/>
  <c r="AE149" i="16" s="1"/>
  <c r="AP150" i="16"/>
  <c r="AQ150" i="16" s="1"/>
  <c r="AF150" i="16"/>
  <c r="AG150" i="16" s="1"/>
  <c r="AR150" i="16"/>
  <c r="AS150" i="16" s="1"/>
  <c r="AL150" i="16"/>
  <c r="AM150" i="16" s="1"/>
  <c r="AD150" i="16"/>
  <c r="AE150" i="16" s="1"/>
  <c r="AP151" i="16"/>
  <c r="AQ151" i="16" s="1"/>
  <c r="AR151" i="16"/>
  <c r="AS151" i="16" s="1"/>
  <c r="AL151" i="16"/>
  <c r="AM151" i="16" s="1"/>
  <c r="AD151" i="16"/>
  <c r="AE151" i="16" s="1"/>
  <c r="AJ152" i="16"/>
  <c r="AK152" i="16" s="1"/>
  <c r="AR152" i="16"/>
  <c r="AS152" i="16" s="1"/>
  <c r="AL152" i="16"/>
  <c r="AM152" i="16" s="1"/>
  <c r="AD152" i="16"/>
  <c r="AE152" i="16" s="1"/>
  <c r="AP153" i="16"/>
  <c r="AQ153" i="16" s="1"/>
  <c r="AR153" i="16"/>
  <c r="AS153" i="16" s="1"/>
  <c r="AL153" i="16"/>
  <c r="AM153" i="16" s="1"/>
  <c r="AD153" i="16"/>
  <c r="AE153" i="16" s="1"/>
  <c r="AP154" i="16"/>
  <c r="AQ154" i="16" s="1"/>
  <c r="AF154" i="16"/>
  <c r="AG154" i="16" s="1"/>
  <c r="AR154" i="16"/>
  <c r="AS154" i="16" s="1"/>
  <c r="AD154" i="16"/>
  <c r="AE154" i="16" s="1"/>
  <c r="AL154" i="16"/>
  <c r="AM154" i="16" s="1"/>
  <c r="AR155" i="16"/>
  <c r="AS155" i="16" s="1"/>
  <c r="AH155" i="16"/>
  <c r="AI155" i="16" s="1"/>
  <c r="AL155" i="16"/>
  <c r="AM155" i="16" s="1"/>
  <c r="AD155" i="16"/>
  <c r="AE155" i="16" s="1"/>
  <c r="AP156" i="16"/>
  <c r="AQ156" i="16" s="1"/>
  <c r="AF156" i="16"/>
  <c r="AG156" i="16" s="1"/>
  <c r="AR156" i="16"/>
  <c r="AS156" i="16" s="1"/>
  <c r="AL156" i="16"/>
  <c r="AM156" i="16" s="1"/>
  <c r="AD156" i="16"/>
  <c r="AE156" i="16" s="1"/>
  <c r="AE45" i="16"/>
  <c r="AP157" i="16"/>
  <c r="AQ157" i="16" s="1"/>
  <c r="AC40" i="16"/>
  <c r="AE16" i="16"/>
  <c r="AJ157" i="16"/>
  <c r="AK157" i="16" s="1"/>
  <c r="AE23" i="16"/>
  <c r="AE24" i="16" s="1"/>
  <c r="AC45" i="16"/>
  <c r="AR157" i="16"/>
  <c r="AS157" i="16" s="1"/>
  <c r="AE40" i="16"/>
  <c r="AC23" i="16"/>
  <c r="Y25" i="16" s="1"/>
  <c r="AL157" i="16"/>
  <c r="AM157" i="16" s="1"/>
  <c r="AC30" i="16"/>
  <c r="AC31" i="16" s="1"/>
  <c r="AD157" i="16"/>
  <c r="AE157" i="16"/>
  <c r="AC16" i="16"/>
  <c r="Y18" i="16" s="1"/>
  <c r="AE30" i="16"/>
  <c r="AE31" i="16" s="1"/>
  <c r="AF50" i="16"/>
  <c r="AG50" i="16" s="1"/>
  <c r="AF59" i="16"/>
  <c r="AG59" i="16" s="1"/>
  <c r="AF58" i="16"/>
  <c r="AG58" i="16" s="1"/>
  <c r="AF51" i="16"/>
  <c r="AG51" i="16" s="1"/>
  <c r="AF55" i="16"/>
  <c r="AG55" i="16" s="1"/>
  <c r="AF60" i="16"/>
  <c r="AG60" i="16" s="1"/>
  <c r="AF68" i="16"/>
  <c r="AG68" i="16" s="1"/>
  <c r="AF74" i="16"/>
  <c r="AG74" i="16" s="1"/>
  <c r="AF76" i="16"/>
  <c r="AG76" i="16" s="1"/>
  <c r="AF78" i="16"/>
  <c r="AG78" i="16" s="1"/>
  <c r="AF63" i="16"/>
  <c r="AG63" i="16" s="1"/>
  <c r="AF65" i="16"/>
  <c r="AG65" i="16" s="1"/>
  <c r="AF75" i="16"/>
  <c r="AG75" i="16" s="1"/>
  <c r="AF77" i="16"/>
  <c r="AG77" i="16" s="1"/>
  <c r="AF69" i="16"/>
  <c r="AG69" i="16" s="1"/>
  <c r="AF71" i="16"/>
  <c r="AG71" i="16" s="1"/>
  <c r="AF87" i="16"/>
  <c r="AG87" i="16" s="1"/>
  <c r="AF89" i="16"/>
  <c r="AG89" i="16" s="1"/>
  <c r="AF93" i="16"/>
  <c r="AG93" i="16"/>
  <c r="AF95" i="16"/>
  <c r="AG95" i="16" s="1"/>
  <c r="AF52" i="16"/>
  <c r="AG52" i="16" s="1"/>
  <c r="AF54" i="16"/>
  <c r="AG54" i="16" s="1"/>
  <c r="AF62" i="16"/>
  <c r="AG62" i="16" s="1"/>
  <c r="AF88" i="16"/>
  <c r="AG88" i="16" s="1"/>
  <c r="AF94" i="16"/>
  <c r="AG94" i="16" s="1"/>
  <c r="AF106" i="16"/>
  <c r="AG106" i="16" s="1"/>
  <c r="AF108" i="16"/>
  <c r="AG108" i="16" s="1"/>
  <c r="AF110" i="16"/>
  <c r="AG110" i="16" s="1"/>
  <c r="AF70" i="16"/>
  <c r="AG70" i="16" s="1"/>
  <c r="AF82" i="16"/>
  <c r="AG82" i="16" s="1"/>
  <c r="AF84" i="16"/>
  <c r="AG84" i="16" s="1"/>
  <c r="AF100" i="16"/>
  <c r="AG100" i="16" s="1"/>
  <c r="AF101" i="16"/>
  <c r="AG101" i="16" s="1"/>
  <c r="AF103" i="16"/>
  <c r="AG103" i="16" s="1"/>
  <c r="AF105" i="16"/>
  <c r="AG105" i="16" s="1"/>
  <c r="AF90" i="16"/>
  <c r="AG90" i="16" s="1"/>
  <c r="AF92" i="16"/>
  <c r="AG92" i="16" s="1"/>
  <c r="AF96" i="16"/>
  <c r="AG96" i="16"/>
  <c r="AF107" i="16"/>
  <c r="AG107" i="16" s="1"/>
  <c r="AF66" i="16"/>
  <c r="AG66" i="16" s="1"/>
  <c r="AF86" i="16"/>
  <c r="AG86" i="16" s="1"/>
  <c r="AF109" i="16"/>
  <c r="AG109" i="16" s="1"/>
  <c r="AF114" i="16"/>
  <c r="AG114" i="16" s="1"/>
  <c r="AF116" i="16"/>
  <c r="AG116" i="16" s="1"/>
  <c r="AF118" i="16"/>
  <c r="AG118" i="16" s="1"/>
  <c r="AF120" i="16"/>
  <c r="AG120" i="16"/>
  <c r="AF126" i="16"/>
  <c r="AG126" i="16" s="1"/>
  <c r="AF128" i="16"/>
  <c r="AG128" i="16" s="1"/>
  <c r="AF130" i="16"/>
  <c r="AG130" i="16" s="1"/>
  <c r="AF134" i="16"/>
  <c r="AG134" i="16"/>
  <c r="AF136" i="16"/>
  <c r="AG136" i="16" s="1"/>
  <c r="AF138" i="16"/>
  <c r="AG138" i="16" s="1"/>
  <c r="AF79" i="16"/>
  <c r="AG79" i="16" s="1"/>
  <c r="AF85" i="16"/>
  <c r="AG85" i="16"/>
  <c r="AF102" i="16"/>
  <c r="AG102" i="16" s="1"/>
  <c r="AF112" i="16"/>
  <c r="AG112" i="16"/>
  <c r="AF113" i="16"/>
  <c r="AG113" i="16" s="1"/>
  <c r="AF117" i="16"/>
  <c r="AG117" i="16" s="1"/>
  <c r="AF125" i="16"/>
  <c r="AG125" i="16" s="1"/>
  <c r="AF129" i="16"/>
  <c r="AG129" i="16" s="1"/>
  <c r="AF64" i="16"/>
  <c r="AG64" i="16" s="1"/>
  <c r="AF72" i="16"/>
  <c r="AG72" i="16" s="1"/>
  <c r="AF81" i="16"/>
  <c r="AG81" i="16" s="1"/>
  <c r="AF83" i="16"/>
  <c r="AG83" i="16" s="1"/>
  <c r="AF104" i="16"/>
  <c r="AG104" i="16" s="1"/>
  <c r="AF115" i="16"/>
  <c r="AG115" i="16" s="1"/>
  <c r="AF153" i="16"/>
  <c r="AG153" i="16" s="1"/>
  <c r="AV153" i="16"/>
  <c r="AW153" i="16" s="1"/>
  <c r="AV145" i="16"/>
  <c r="AW145" i="16" s="1"/>
  <c r="AF143" i="16"/>
  <c r="AG143" i="16" s="1"/>
  <c r="AV141" i="16"/>
  <c r="AW141" i="16" s="1"/>
  <c r="AF137" i="16"/>
  <c r="AG137" i="16" s="1"/>
  <c r="AV136" i="16"/>
  <c r="AW136" i="16" s="1"/>
  <c r="AF135" i="16"/>
  <c r="AG135" i="16" s="1"/>
  <c r="AF132" i="16"/>
  <c r="AG132" i="16" s="1"/>
  <c r="AF131" i="16"/>
  <c r="AG131" i="16" s="1"/>
  <c r="AN129" i="16"/>
  <c r="AO129" i="16" s="1"/>
  <c r="AV129" i="16"/>
  <c r="AW129" i="16" s="1"/>
  <c r="AF121" i="16"/>
  <c r="AG121" i="16" s="1"/>
  <c r="AF119" i="16"/>
  <c r="AG119" i="16" s="1"/>
  <c r="AV116" i="16"/>
  <c r="AW116" i="16" s="1"/>
  <c r="AF111" i="16"/>
  <c r="AG111" i="16" s="1"/>
  <c r="AV55" i="16"/>
  <c r="AW55" i="16" s="1"/>
  <c r="AV59" i="16"/>
  <c r="AW59" i="16" s="1"/>
  <c r="AV56" i="16"/>
  <c r="AW56" i="16" s="1"/>
  <c r="AV60" i="16"/>
  <c r="AW60" i="16" s="1"/>
  <c r="AV64" i="16"/>
  <c r="AW64" i="16" s="1"/>
  <c r="AV72" i="16"/>
  <c r="AW72" i="16" s="1"/>
  <c r="AV76" i="16"/>
  <c r="AW76" i="16" s="1"/>
  <c r="AV84" i="16"/>
  <c r="AW84" i="16" s="1"/>
  <c r="AV54" i="16"/>
  <c r="AW54" i="16" s="1"/>
  <c r="AV58" i="16"/>
  <c r="AW58" i="16" s="1"/>
  <c r="AV65" i="16"/>
  <c r="AW65" i="16" s="1"/>
  <c r="AV69" i="16"/>
  <c r="AW69" i="16" s="1"/>
  <c r="AV63" i="16"/>
  <c r="AW63" i="16" s="1"/>
  <c r="AV67" i="16"/>
  <c r="AW67" i="16" s="1"/>
  <c r="AV71" i="16"/>
  <c r="AW71" i="16" s="1"/>
  <c r="AV83" i="16"/>
  <c r="AW83" i="16" s="1"/>
  <c r="AV87" i="16"/>
  <c r="AW87" i="16" s="1"/>
  <c r="AV95" i="16"/>
  <c r="AW95" i="16" s="1"/>
  <c r="AV78" i="16"/>
  <c r="AW78" i="16" s="1"/>
  <c r="AV98" i="16"/>
  <c r="AW98" i="16" s="1"/>
  <c r="AV104" i="16"/>
  <c r="AW104" i="16" s="1"/>
  <c r="AV62" i="16"/>
  <c r="AW62" i="16" s="1"/>
  <c r="AV74" i="16"/>
  <c r="AW74" i="16" s="1"/>
  <c r="AV89" i="16"/>
  <c r="AW89" i="16" s="1"/>
  <c r="AV105" i="16"/>
  <c r="AW105" i="16" s="1"/>
  <c r="AV66" i="16"/>
  <c r="AW66" i="16" s="1"/>
  <c r="AV90" i="16"/>
  <c r="AW90" i="16" s="1"/>
  <c r="AV107" i="16"/>
  <c r="AW107" i="16" s="1"/>
  <c r="AV81" i="16"/>
  <c r="AW81" i="16" s="1"/>
  <c r="AV114" i="16"/>
  <c r="AW114" i="16" s="1"/>
  <c r="AV126" i="16"/>
  <c r="AW126" i="16" s="1"/>
  <c r="AV130" i="16"/>
  <c r="AW130" i="16" s="1"/>
  <c r="AV134" i="16"/>
  <c r="AW134" i="16" s="1"/>
  <c r="AV97" i="16"/>
  <c r="AW97" i="16" s="1"/>
  <c r="AV100" i="16"/>
  <c r="AW100" i="16" s="1"/>
  <c r="AV110" i="16"/>
  <c r="AW110" i="16" s="1"/>
  <c r="AV119" i="16"/>
  <c r="AW119" i="16" s="1"/>
  <c r="AV127" i="16"/>
  <c r="AW127" i="16" s="1"/>
  <c r="AV131" i="16"/>
  <c r="AW131" i="16" s="1"/>
  <c r="AV96" i="16"/>
  <c r="AW96" i="16" s="1"/>
  <c r="AV109" i="16"/>
  <c r="AW109" i="16" s="1"/>
  <c r="AV111" i="16"/>
  <c r="AW111" i="16" s="1"/>
  <c r="AF155" i="16"/>
  <c r="AG155" i="16" s="1"/>
  <c r="AF151" i="16"/>
  <c r="AG151" i="16" s="1"/>
  <c r="AF149" i="16"/>
  <c r="AG149" i="16" s="1"/>
  <c r="AF147" i="16"/>
  <c r="AG147" i="16" s="1"/>
  <c r="AF145" i="16"/>
  <c r="AG145" i="16" s="1"/>
  <c r="AF141" i="16"/>
  <c r="AG141" i="16" s="1"/>
  <c r="AF139" i="16"/>
  <c r="AG139" i="16" s="1"/>
  <c r="AF133" i="16"/>
  <c r="AG133" i="16" s="1"/>
  <c r="AV124" i="16"/>
  <c r="AW124" i="16" s="1"/>
  <c r="AV120" i="16"/>
  <c r="AW120" i="16" s="1"/>
  <c r="AF99" i="16"/>
  <c r="AG99" i="16" s="1"/>
  <c r="AN58" i="16"/>
  <c r="AO58" i="16" s="1"/>
  <c r="AN71" i="16"/>
  <c r="AO71" i="16" s="1"/>
  <c r="AN66" i="16"/>
  <c r="AO66" i="16" s="1"/>
  <c r="AN92" i="16"/>
  <c r="AO92" i="16" s="1"/>
  <c r="AN78" i="16"/>
  <c r="AO78" i="16" s="1"/>
  <c r="AN109" i="16"/>
  <c r="AO109" i="16" s="1"/>
  <c r="AN115" i="16"/>
  <c r="AO115" i="16" s="1"/>
  <c r="AF157" i="16"/>
  <c r="AG157" i="16" s="1"/>
  <c r="AF152" i="16"/>
  <c r="AG152" i="16" s="1"/>
  <c r="AF148" i="16"/>
  <c r="AG148" i="16" s="1"/>
  <c r="AV146" i="16"/>
  <c r="AW146" i="16" s="1"/>
  <c r="AF144" i="16"/>
  <c r="AG144" i="16" s="1"/>
  <c r="AV142" i="16"/>
  <c r="AW142" i="16" s="1"/>
  <c r="AV137" i="16"/>
  <c r="AW137" i="16" s="1"/>
  <c r="AF124" i="16"/>
  <c r="AG124" i="16" s="1"/>
  <c r="AV125" i="16"/>
  <c r="AW125" i="16" s="1"/>
  <c r="AF123" i="16"/>
  <c r="AG123" i="16" s="1"/>
  <c r="AV121" i="16"/>
  <c r="AW121" i="16" s="1"/>
  <c r="P130" i="16"/>
  <c r="H23" i="7" l="1"/>
  <c r="H29" i="7" s="1"/>
  <c r="G23" i="7"/>
  <c r="J23" i="7"/>
  <c r="J25" i="7" s="1"/>
  <c r="I23" i="7"/>
  <c r="L23" i="7"/>
  <c r="L30" i="7" s="1"/>
  <c r="K23" i="7"/>
  <c r="N23" i="7"/>
  <c r="N27" i="7" s="1"/>
  <c r="M23" i="7"/>
  <c r="P23" i="7"/>
  <c r="P30" i="7" s="1"/>
  <c r="O23" i="7"/>
  <c r="W106" i="16"/>
  <c r="AH82" i="16"/>
  <c r="AI82" i="16" s="1"/>
  <c r="AV102" i="16"/>
  <c r="AW102" i="16" s="1"/>
  <c r="AH145" i="16"/>
  <c r="AI145" i="16" s="1"/>
  <c r="AH122" i="16"/>
  <c r="AI122" i="16" s="1"/>
  <c r="AH57" i="16"/>
  <c r="AI57" i="16" s="1"/>
  <c r="Y63" i="16"/>
  <c r="U64" i="16" s="1"/>
  <c r="AE41" i="16"/>
  <c r="AH90" i="16"/>
  <c r="AI90" i="16" s="1"/>
  <c r="Q23" i="7"/>
  <c r="R23" i="7"/>
  <c r="AD124" i="16"/>
  <c r="AE124" i="16" s="1"/>
  <c r="AD110" i="16"/>
  <c r="AE110" i="16" s="1"/>
  <c r="AD108" i="16"/>
  <c r="AE108" i="16" s="1"/>
  <c r="AD102" i="16"/>
  <c r="AE102" i="16" s="1"/>
  <c r="AD96" i="16"/>
  <c r="AE96" i="16" s="1"/>
  <c r="AD78" i="16"/>
  <c r="AE78" i="16" s="1"/>
  <c r="AD74" i="16"/>
  <c r="AE74" i="16" s="1"/>
  <c r="AD72" i="16"/>
  <c r="AE72" i="16" s="1"/>
  <c r="AD65" i="16"/>
  <c r="AE65" i="16" s="1"/>
  <c r="AD137" i="16"/>
  <c r="AE137" i="16" s="1"/>
  <c r="AT123" i="16"/>
  <c r="AU123" i="16" s="1"/>
  <c r="AD116" i="16"/>
  <c r="AE116" i="16" s="1"/>
  <c r="AD91" i="16"/>
  <c r="AE91" i="16" s="1"/>
  <c r="AT90" i="16"/>
  <c r="AU90" i="16" s="1"/>
  <c r="AD80" i="16"/>
  <c r="AE80" i="16" s="1"/>
  <c r="AD76" i="16"/>
  <c r="AE76" i="16" s="1"/>
  <c r="AD53" i="16"/>
  <c r="AE53" i="16" s="1"/>
  <c r="AD107" i="16"/>
  <c r="AE107" i="16" s="1"/>
  <c r="AD99" i="16"/>
  <c r="AE99" i="16" s="1"/>
  <c r="AD89" i="16"/>
  <c r="AE89" i="16" s="1"/>
  <c r="AD87" i="16"/>
  <c r="AE87" i="16" s="1"/>
  <c r="AD81" i="16"/>
  <c r="AE81" i="16" s="1"/>
  <c r="AT80" i="16"/>
  <c r="AU80" i="16" s="1"/>
  <c r="AD77" i="16"/>
  <c r="AE77" i="16" s="1"/>
  <c r="AD73" i="16"/>
  <c r="AE73" i="16" s="1"/>
  <c r="AD70" i="16"/>
  <c r="AE70" i="16" s="1"/>
  <c r="AT60" i="16"/>
  <c r="AU60" i="16" s="1"/>
  <c r="AD56" i="16"/>
  <c r="AE56" i="16" s="1"/>
  <c r="AD79" i="16"/>
  <c r="AE79" i="16" s="1"/>
  <c r="AD75" i="16"/>
  <c r="AE75" i="16" s="1"/>
  <c r="AD66" i="16"/>
  <c r="AE66" i="16" s="1"/>
  <c r="Y106" i="16"/>
  <c r="AE17" i="16"/>
  <c r="AL23" i="7"/>
  <c r="AL26" i="7" s="1"/>
  <c r="AN153" i="16"/>
  <c r="AO153" i="16" s="1"/>
  <c r="AN125" i="16"/>
  <c r="AO125" i="16" s="1"/>
  <c r="AN94" i="16"/>
  <c r="AO94" i="16" s="1"/>
  <c r="AN124" i="16"/>
  <c r="AO124" i="16" s="1"/>
  <c r="AN152" i="16"/>
  <c r="AO152" i="16" s="1"/>
  <c r="AN149" i="16"/>
  <c r="AO149" i="16" s="1"/>
  <c r="AN143" i="16"/>
  <c r="AO143" i="16" s="1"/>
  <c r="AN56" i="16"/>
  <c r="AO56" i="16" s="1"/>
  <c r="AN64" i="16"/>
  <c r="AO64" i="16" s="1"/>
  <c r="AN84" i="16"/>
  <c r="AO84" i="16" s="1"/>
  <c r="AN61" i="16"/>
  <c r="AO61" i="16" s="1"/>
  <c r="AN77" i="16"/>
  <c r="AO77" i="16" s="1"/>
  <c r="AN75" i="16"/>
  <c r="AO75" i="16" s="1"/>
  <c r="AN87" i="16"/>
  <c r="AO87" i="16" s="1"/>
  <c r="AN74" i="16"/>
  <c r="AO74" i="16" s="1"/>
  <c r="AN100" i="16"/>
  <c r="AO100" i="16" s="1"/>
  <c r="AN93" i="16"/>
  <c r="AO93" i="16" s="1"/>
  <c r="AN101" i="16"/>
  <c r="AO101" i="16" s="1"/>
  <c r="AN82" i="16"/>
  <c r="AO82" i="16" s="1"/>
  <c r="AN103" i="16"/>
  <c r="AO103" i="16" s="1"/>
  <c r="AN111" i="16"/>
  <c r="AO111" i="16" s="1"/>
  <c r="AN130" i="16"/>
  <c r="AO130" i="16" s="1"/>
  <c r="AN119" i="16"/>
  <c r="AO119" i="16" s="1"/>
  <c r="AN102" i="16"/>
  <c r="AO102" i="16" s="1"/>
  <c r="AN150" i="16"/>
  <c r="AO150" i="16" s="1"/>
  <c r="AN128" i="16"/>
  <c r="AO128" i="16" s="1"/>
  <c r="AN144" i="16"/>
  <c r="AO144" i="16" s="1"/>
  <c r="AN157" i="16"/>
  <c r="AO157" i="16" s="1"/>
  <c r="AN151" i="16"/>
  <c r="AO151" i="16" s="1"/>
  <c r="AN51" i="16"/>
  <c r="AO51" i="16" s="1"/>
  <c r="AN53" i="16"/>
  <c r="AO53" i="16" s="1"/>
  <c r="AN76" i="16"/>
  <c r="AO76" i="16" s="1"/>
  <c r="AN148" i="16"/>
  <c r="AO148" i="16" s="1"/>
  <c r="AN156" i="16"/>
  <c r="AO156" i="16" s="1"/>
  <c r="AN147" i="16"/>
  <c r="AO147" i="16" s="1"/>
  <c r="AN120" i="16"/>
  <c r="AO120" i="16" s="1"/>
  <c r="AN72" i="16"/>
  <c r="AO72" i="16" s="1"/>
  <c r="AN88" i="16"/>
  <c r="AO88" i="16" s="1"/>
  <c r="AN65" i="16"/>
  <c r="AO65" i="16" s="1"/>
  <c r="AN63" i="16"/>
  <c r="AO63" i="16" s="1"/>
  <c r="AN95" i="16"/>
  <c r="AO95" i="16" s="1"/>
  <c r="AN108" i="16"/>
  <c r="AO108" i="16" s="1"/>
  <c r="AN57" i="16"/>
  <c r="AO57" i="16" s="1"/>
  <c r="AN62" i="16"/>
  <c r="AO62" i="16" s="1"/>
  <c r="AN114" i="16"/>
  <c r="AO114" i="16" s="1"/>
  <c r="AN134" i="16"/>
  <c r="AO134" i="16" s="1"/>
  <c r="AN127" i="16"/>
  <c r="AO127" i="16" s="1"/>
  <c r="AN113" i="16"/>
  <c r="AO113" i="16" s="1"/>
  <c r="AN136" i="16"/>
  <c r="AO136" i="16" s="1"/>
  <c r="AG23" i="7"/>
  <c r="AG30" i="7" s="1"/>
  <c r="AC23" i="7"/>
  <c r="AC26" i="7" s="1"/>
  <c r="AB23" i="7"/>
  <c r="AB30" i="7" s="1"/>
  <c r="AE23" i="7"/>
  <c r="AE30" i="7" s="1"/>
  <c r="V23" i="7"/>
  <c r="V26" i="7" s="1"/>
  <c r="AN81" i="16"/>
  <c r="AO81" i="16" s="1"/>
  <c r="AN106" i="16"/>
  <c r="AO106" i="16" s="1"/>
  <c r="AN70" i="16"/>
  <c r="AO70" i="16" s="1"/>
  <c r="AN112" i="16"/>
  <c r="AO112" i="16" s="1"/>
  <c r="AN99" i="16"/>
  <c r="AO99" i="16" s="1"/>
  <c r="AN67" i="16"/>
  <c r="AO67" i="16" s="1"/>
  <c r="AN80" i="16"/>
  <c r="AO80" i="16" s="1"/>
  <c r="AN117" i="16"/>
  <c r="AO117" i="16" s="1"/>
  <c r="AN155" i="16"/>
  <c r="AO155" i="16" s="1"/>
  <c r="AN154" i="16"/>
  <c r="AO154" i="16" s="1"/>
  <c r="AN140" i="16"/>
  <c r="AO140" i="16" s="1"/>
  <c r="AH59" i="16"/>
  <c r="AI59" i="16" s="1"/>
  <c r="AH55" i="16"/>
  <c r="AI55" i="16" s="1"/>
  <c r="AH58" i="16"/>
  <c r="AI58" i="16" s="1"/>
  <c r="AH67" i="16"/>
  <c r="AI67" i="16" s="1"/>
  <c r="AH68" i="16"/>
  <c r="AI68" i="16" s="1"/>
  <c r="AH71" i="16"/>
  <c r="AI71" i="16" s="1"/>
  <c r="AH76" i="16"/>
  <c r="AI76" i="16" s="1"/>
  <c r="AH77" i="16"/>
  <c r="AI77" i="16" s="1"/>
  <c r="AH81" i="16"/>
  <c r="AI81" i="16" s="1"/>
  <c r="AH94" i="16"/>
  <c r="AI94" i="16" s="1"/>
  <c r="AH102" i="16"/>
  <c r="AI102" i="16" s="1"/>
  <c r="AH107" i="16"/>
  <c r="AI107" i="16" s="1"/>
  <c r="AH108" i="16"/>
  <c r="AI108" i="16" s="1"/>
  <c r="AH119" i="16"/>
  <c r="AI119" i="16" s="1"/>
  <c r="AH121" i="16"/>
  <c r="AI121" i="16" s="1"/>
  <c r="AH123" i="16"/>
  <c r="AI123" i="16" s="1"/>
  <c r="AH126" i="16"/>
  <c r="AI126" i="16" s="1"/>
  <c r="AH138" i="16"/>
  <c r="AI138" i="16" s="1"/>
  <c r="AH144" i="16"/>
  <c r="AI144" i="16" s="1"/>
  <c r="AH104" i="16"/>
  <c r="AI104" i="16" s="1"/>
  <c r="AH105" i="16"/>
  <c r="AI105" i="16" s="1"/>
  <c r="AH113" i="16"/>
  <c r="AI113" i="16" s="1"/>
  <c r="AH116" i="16"/>
  <c r="AI116" i="16" s="1"/>
  <c r="AH125" i="16"/>
  <c r="AI125" i="16" s="1"/>
  <c r="AH137" i="16"/>
  <c r="AI137" i="16" s="1"/>
  <c r="AH147" i="16"/>
  <c r="AI147" i="16" s="1"/>
  <c r="AH83" i="16"/>
  <c r="AI83" i="16" s="1"/>
  <c r="AH106" i="16"/>
  <c r="AI106" i="16" s="1"/>
  <c r="AH129" i="16"/>
  <c r="AI129" i="16" s="1"/>
  <c r="AH153" i="16"/>
  <c r="AI153" i="16" s="1"/>
  <c r="AH156" i="16"/>
  <c r="AI156" i="16" s="1"/>
  <c r="AH50" i="16"/>
  <c r="AI50" i="16" s="1"/>
  <c r="AH51" i="16"/>
  <c r="AI51" i="16" s="1"/>
  <c r="AH61" i="16"/>
  <c r="AI61" i="16" s="1"/>
  <c r="AH73" i="16"/>
  <c r="AI73" i="16" s="1"/>
  <c r="AH78" i="16"/>
  <c r="AI78" i="16" s="1"/>
  <c r="AH84" i="16"/>
  <c r="AI84" i="16" s="1"/>
  <c r="AH86" i="16"/>
  <c r="AI86" i="16" s="1"/>
  <c r="AH91" i="16"/>
  <c r="AI91" i="16" s="1"/>
  <c r="AH93" i="16"/>
  <c r="AI93" i="16" s="1"/>
  <c r="AH95" i="16"/>
  <c r="AI95" i="16" s="1"/>
  <c r="AH120" i="16"/>
  <c r="AI120" i="16" s="1"/>
  <c r="AH128" i="16"/>
  <c r="AI128" i="16" s="1"/>
  <c r="AH130" i="16"/>
  <c r="AI130" i="16" s="1"/>
  <c r="AH131" i="16"/>
  <c r="AI131" i="16" s="1"/>
  <c r="AH143" i="16"/>
  <c r="AI143" i="16" s="1"/>
  <c r="AH149" i="16"/>
  <c r="AI149" i="16" s="1"/>
  <c r="AH72" i="16"/>
  <c r="AI72" i="16" s="1"/>
  <c r="AH97" i="16"/>
  <c r="AI97" i="16" s="1"/>
  <c r="AH146" i="16"/>
  <c r="AI146" i="16" s="1"/>
  <c r="AI23" i="7"/>
  <c r="AI29" i="7" s="1"/>
  <c r="AN146" i="16"/>
  <c r="AO146" i="16" s="1"/>
  <c r="AN135" i="16"/>
  <c r="AO135" i="16" s="1"/>
  <c r="AN126" i="16"/>
  <c r="AO126" i="16" s="1"/>
  <c r="AN60" i="16"/>
  <c r="AO60" i="16" s="1"/>
  <c r="AN139" i="16"/>
  <c r="AO139" i="16" s="1"/>
  <c r="Y43" i="16"/>
  <c r="Y41" i="16" s="1"/>
  <c r="Y83" i="16" s="1"/>
  <c r="AC41" i="16"/>
  <c r="AH118" i="16"/>
  <c r="AI118" i="16" s="1"/>
  <c r="AH117" i="16"/>
  <c r="AI117" i="16" s="1"/>
  <c r="AH96" i="16"/>
  <c r="AI96" i="16" s="1"/>
  <c r="AH92" i="16"/>
  <c r="AI92" i="16" s="1"/>
  <c r="AH80" i="16"/>
  <c r="AI80" i="16" s="1"/>
  <c r="AF23" i="7"/>
  <c r="AF27" i="7" s="1"/>
  <c r="AN131" i="16"/>
  <c r="AO131" i="16" s="1"/>
  <c r="AN118" i="16"/>
  <c r="AO118" i="16" s="1"/>
  <c r="AN96" i="16"/>
  <c r="AO96" i="16" s="1"/>
  <c r="AN98" i="16"/>
  <c r="AO98" i="16" s="1"/>
  <c r="AN90" i="16"/>
  <c r="AO90" i="16" s="1"/>
  <c r="AN83" i="16"/>
  <c r="AO83" i="16" s="1"/>
  <c r="AN73" i="16"/>
  <c r="AO73" i="16" s="1"/>
  <c r="AN50" i="16"/>
  <c r="AO50" i="16" s="1"/>
  <c r="AN132" i="16"/>
  <c r="AO132" i="16" s="1"/>
  <c r="Y26" i="16"/>
  <c r="Y62" i="16" s="1"/>
  <c r="P64" i="16" s="1"/>
  <c r="Y64" i="16" s="1"/>
  <c r="AH124" i="16"/>
  <c r="AI124" i="16" s="1"/>
  <c r="AH114" i="16"/>
  <c r="AI114" i="16" s="1"/>
  <c r="AH110" i="16"/>
  <c r="AI110" i="16" s="1"/>
  <c r="AH60" i="16"/>
  <c r="AI60" i="16" s="1"/>
  <c r="AC24" i="16"/>
  <c r="AJ52" i="16"/>
  <c r="AK52" i="16" s="1"/>
  <c r="AJ53" i="16"/>
  <c r="AK53" i="16" s="1"/>
  <c r="AJ79" i="16"/>
  <c r="AK79" i="16" s="1"/>
  <c r="AJ83" i="16"/>
  <c r="AK83" i="16" s="1"/>
  <c r="AJ103" i="16"/>
  <c r="AK103" i="16" s="1"/>
  <c r="AJ110" i="16"/>
  <c r="AK110" i="16" s="1"/>
  <c r="AJ111" i="16"/>
  <c r="AK111" i="16" s="1"/>
  <c r="AJ120" i="16"/>
  <c r="AK120" i="16" s="1"/>
  <c r="AJ123" i="16"/>
  <c r="AK123" i="16" s="1"/>
  <c r="AJ127" i="16"/>
  <c r="AK127" i="16" s="1"/>
  <c r="AJ131" i="16"/>
  <c r="AK131" i="16" s="1"/>
  <c r="AJ145" i="16"/>
  <c r="AK145" i="16" s="1"/>
  <c r="AJ151" i="16"/>
  <c r="AK151" i="16" s="1"/>
  <c r="AJ154" i="16"/>
  <c r="AK154" i="16" s="1"/>
  <c r="AP60" i="16"/>
  <c r="AQ60" i="16" s="1"/>
  <c r="AP63" i="16"/>
  <c r="AQ63" i="16" s="1"/>
  <c r="AP77" i="16"/>
  <c r="AQ77" i="16" s="1"/>
  <c r="AP80" i="16"/>
  <c r="AQ80" i="16" s="1"/>
  <c r="AP85" i="16"/>
  <c r="AQ85" i="16" s="1"/>
  <c r="AP87" i="16"/>
  <c r="AQ87" i="16" s="1"/>
  <c r="AP88" i="16"/>
  <c r="AQ88" i="16" s="1"/>
  <c r="AP97" i="16"/>
  <c r="AQ97" i="16" s="1"/>
  <c r="AP117" i="16"/>
  <c r="AQ117" i="16" s="1"/>
  <c r="AP144" i="16"/>
  <c r="AQ144" i="16" s="1"/>
  <c r="AP149" i="16"/>
  <c r="AQ149" i="16" s="1"/>
  <c r="AV85" i="16"/>
  <c r="AW85" i="16" s="1"/>
  <c r="AV150" i="16"/>
  <c r="AW150" i="16" s="1"/>
  <c r="AV93" i="16"/>
  <c r="AW93" i="16" s="1"/>
  <c r="AV139" i="16"/>
  <c r="AW139" i="16" s="1"/>
  <c r="AV143" i="16"/>
  <c r="AW143" i="16" s="1"/>
  <c r="AV155" i="16"/>
  <c r="AW155" i="16" s="1"/>
  <c r="AV117" i="16"/>
  <c r="AW117" i="16" s="1"/>
  <c r="AV135" i="16"/>
  <c r="AW135" i="16" s="1"/>
  <c r="AV115" i="16"/>
  <c r="AW115" i="16" s="1"/>
  <c r="AV70" i="16"/>
  <c r="AW70" i="16" s="1"/>
  <c r="AV118" i="16"/>
  <c r="AW118" i="16" s="1"/>
  <c r="AV103" i="16"/>
  <c r="AW103" i="16" s="1"/>
  <c r="AV101" i="16"/>
  <c r="AW101" i="16" s="1"/>
  <c r="AV108" i="16"/>
  <c r="AW108" i="16" s="1"/>
  <c r="AV99" i="16"/>
  <c r="AW99" i="16" s="1"/>
  <c r="AV79" i="16"/>
  <c r="AW79" i="16" s="1"/>
  <c r="AV73" i="16"/>
  <c r="AW73" i="16" s="1"/>
  <c r="AV57" i="16"/>
  <c r="AW57" i="16" s="1"/>
  <c r="AV80" i="16"/>
  <c r="AW80" i="16" s="1"/>
  <c r="AV50" i="16"/>
  <c r="AW50" i="16" s="1"/>
  <c r="AV149" i="16"/>
  <c r="AW149" i="16" s="1"/>
  <c r="AV157" i="16"/>
  <c r="AW157" i="16" s="1"/>
  <c r="AE46" i="16"/>
  <c r="AP155" i="16"/>
  <c r="AQ155" i="16" s="1"/>
  <c r="AJ150" i="16"/>
  <c r="AK150" i="16" s="1"/>
  <c r="AP145" i="16"/>
  <c r="AQ145" i="16" s="1"/>
  <c r="AJ140" i="16"/>
  <c r="AK140" i="16" s="1"/>
  <c r="AP130" i="16"/>
  <c r="AQ130" i="16" s="1"/>
  <c r="AJ116" i="16"/>
  <c r="AK116" i="16" s="1"/>
  <c r="AP112" i="16"/>
  <c r="AQ112" i="16" s="1"/>
  <c r="AJ107" i="16"/>
  <c r="AK107" i="16" s="1"/>
  <c r="AJ105" i="16"/>
  <c r="AK105" i="16" s="1"/>
  <c r="AJ96" i="16"/>
  <c r="AK96" i="16" s="1"/>
  <c r="AP92" i="16"/>
  <c r="AQ92" i="16" s="1"/>
  <c r="AP89" i="16"/>
  <c r="AQ89" i="16" s="1"/>
  <c r="AJ86" i="16"/>
  <c r="AK86" i="16" s="1"/>
  <c r="AJ82" i="16"/>
  <c r="AK82" i="16" s="1"/>
  <c r="AJ77" i="16"/>
  <c r="AK77" i="16" s="1"/>
  <c r="AP73" i="16"/>
  <c r="AQ73" i="16" s="1"/>
  <c r="AJ72" i="16"/>
  <c r="AK72" i="16" s="1"/>
  <c r="AP55" i="16"/>
  <c r="AQ55" i="16" s="1"/>
  <c r="AC46" i="16"/>
  <c r="AJ129" i="16"/>
  <c r="AK129" i="16" s="1"/>
  <c r="AP127" i="16"/>
  <c r="AQ127" i="16" s="1"/>
  <c r="AP126" i="16"/>
  <c r="AQ126" i="16" s="1"/>
  <c r="AJ122" i="16"/>
  <c r="AK122" i="16" s="1"/>
  <c r="AJ121" i="16"/>
  <c r="AK121" i="16" s="1"/>
  <c r="AP116" i="16"/>
  <c r="AQ116" i="16" s="1"/>
  <c r="AJ106" i="16"/>
  <c r="AK106" i="16" s="1"/>
  <c r="AJ104" i="16"/>
  <c r="AK104" i="16" s="1"/>
  <c r="AP96" i="16"/>
  <c r="AQ96" i="16" s="1"/>
  <c r="AP83" i="16"/>
  <c r="AQ83" i="16" s="1"/>
  <c r="AJ81" i="16"/>
  <c r="AK81" i="16" s="1"/>
  <c r="AP65" i="16"/>
  <c r="AQ65" i="16" s="1"/>
  <c r="AJ64" i="16"/>
  <c r="AK64" i="16" s="1"/>
  <c r="AP61" i="16"/>
  <c r="AQ61" i="16" s="1"/>
  <c r="AJ58" i="16"/>
  <c r="AK58" i="16" s="1"/>
  <c r="AP56" i="16"/>
  <c r="AQ56" i="16" s="1"/>
  <c r="AJ51" i="16"/>
  <c r="AK51" i="16" s="1"/>
  <c r="AF140" i="16"/>
  <c r="AG140" i="16" s="1"/>
  <c r="AF57" i="16"/>
  <c r="AG57" i="16" s="1"/>
  <c r="AF56" i="16"/>
  <c r="AG56" i="16" s="1"/>
  <c r="AF61" i="16"/>
  <c r="AG61" i="16" s="1"/>
  <c r="AF67" i="16"/>
  <c r="AG67" i="16" s="1"/>
  <c r="AF53" i="16"/>
  <c r="AG53" i="16" s="1"/>
  <c r="AF73" i="16"/>
  <c r="AG73" i="16" s="1"/>
  <c r="AF91" i="16"/>
  <c r="AG91" i="16" s="1"/>
  <c r="AF97" i="16"/>
  <c r="AG97" i="16" s="1"/>
  <c r="AF98" i="16"/>
  <c r="AG98" i="16" s="1"/>
  <c r="AF80" i="16"/>
  <c r="AG80" i="16" s="1"/>
  <c r="AT93" i="16"/>
  <c r="AU93" i="16" s="1"/>
  <c r="AT108" i="16"/>
  <c r="AU108" i="16" s="1"/>
  <c r="AT125" i="16"/>
  <c r="AU125" i="16" s="1"/>
  <c r="AT128" i="16"/>
  <c r="AU128" i="16" s="1"/>
  <c r="W23" i="7"/>
  <c r="W29" i="7" s="1"/>
  <c r="AH23" i="7"/>
  <c r="AH29" i="7" s="1"/>
  <c r="AJ23" i="7"/>
  <c r="AJ30" i="7" s="1"/>
  <c r="Z23" i="7"/>
  <c r="AA23" i="7"/>
  <c r="AA27" i="7" s="1"/>
  <c r="X23" i="7"/>
  <c r="X27" i="7" s="1"/>
  <c r="AD23" i="7"/>
  <c r="AD29" i="7" s="1"/>
  <c r="S23" i="7"/>
  <c r="AT58" i="16"/>
  <c r="AU58" i="16" s="1"/>
  <c r="AT63" i="16"/>
  <c r="AU63" i="16" s="1"/>
  <c r="AT69" i="16"/>
  <c r="AU69" i="16" s="1"/>
  <c r="AT70" i="16"/>
  <c r="AU70" i="16" s="1"/>
  <c r="AT51" i="16"/>
  <c r="AU51" i="16" s="1"/>
  <c r="AT59" i="16"/>
  <c r="AU59" i="16" s="1"/>
  <c r="AT66" i="16"/>
  <c r="AU66" i="16" s="1"/>
  <c r="AT68" i="16"/>
  <c r="AU68" i="16" s="1"/>
  <c r="AT71" i="16"/>
  <c r="AU71" i="16" s="1"/>
  <c r="AT73" i="16"/>
  <c r="AU73" i="16" s="1"/>
  <c r="AT76" i="16"/>
  <c r="AU76" i="16" s="1"/>
  <c r="AT81" i="16"/>
  <c r="AU81" i="16" s="1"/>
  <c r="AT85" i="16"/>
  <c r="AU85" i="16" s="1"/>
  <c r="AT88" i="16"/>
  <c r="AU88" i="16" s="1"/>
  <c r="AT96" i="16"/>
  <c r="AU96" i="16" s="1"/>
  <c r="AT97" i="16"/>
  <c r="AU97" i="16" s="1"/>
  <c r="AT98" i="16"/>
  <c r="AU98" i="16" s="1"/>
  <c r="AT105" i="16"/>
  <c r="AU105" i="16" s="1"/>
  <c r="AT110" i="16"/>
  <c r="AU110" i="16" s="1"/>
  <c r="AT116" i="16"/>
  <c r="AU116" i="16" s="1"/>
  <c r="AT120" i="16"/>
  <c r="AU120" i="16" s="1"/>
  <c r="AT129" i="16"/>
  <c r="AU129" i="16" s="1"/>
  <c r="AT134" i="16"/>
  <c r="AU134" i="16" s="1"/>
  <c r="AT138" i="16"/>
  <c r="AU138" i="16" s="1"/>
  <c r="AT140" i="16"/>
  <c r="AU140" i="16" s="1"/>
  <c r="AT141" i="16"/>
  <c r="AU141" i="16" s="1"/>
  <c r="AT142" i="16"/>
  <c r="AU142" i="16" s="1"/>
  <c r="AT151" i="16"/>
  <c r="AU151" i="16" s="1"/>
  <c r="AT152" i="16"/>
  <c r="AU152" i="16" s="1"/>
  <c r="AT153" i="16"/>
  <c r="AU153" i="16" s="1"/>
  <c r="AT154" i="16"/>
  <c r="AU154" i="16" s="1"/>
  <c r="AT156" i="16"/>
  <c r="AU156" i="16" s="1"/>
  <c r="AT157" i="16"/>
  <c r="AU157" i="16" s="1"/>
  <c r="AT147" i="16"/>
  <c r="AU147" i="16" s="1"/>
  <c r="AT139" i="16"/>
  <c r="AU139" i="16" s="1"/>
  <c r="AT133" i="16"/>
  <c r="AU133" i="16" s="1"/>
  <c r="AT131" i="16"/>
  <c r="AU131" i="16" s="1"/>
  <c r="AT121" i="16"/>
  <c r="AU121" i="16" s="1"/>
  <c r="AT107" i="16"/>
  <c r="AU107" i="16" s="1"/>
  <c r="AT155" i="16"/>
  <c r="AU155" i="16" s="1"/>
  <c r="AT143" i="16"/>
  <c r="AU143" i="16" s="1"/>
  <c r="AT137" i="16"/>
  <c r="AU137" i="16" s="1"/>
  <c r="AT124" i="16"/>
  <c r="AU124" i="16" s="1"/>
  <c r="AT122" i="16"/>
  <c r="AU122" i="16" s="1"/>
  <c r="AT119" i="16"/>
  <c r="AU119" i="16" s="1"/>
  <c r="AT117" i="16"/>
  <c r="AU117" i="16" s="1"/>
  <c r="AT115" i="16"/>
  <c r="AU115" i="16" s="1"/>
  <c r="AT113" i="16"/>
  <c r="AU113" i="16" s="1"/>
  <c r="AT112" i="16"/>
  <c r="AU112" i="16" s="1"/>
  <c r="AT101" i="16"/>
  <c r="AU101" i="16" s="1"/>
  <c r="AT99" i="16"/>
  <c r="AU99" i="16" s="1"/>
  <c r="AT95" i="16"/>
  <c r="AU95" i="16" s="1"/>
  <c r="AT91" i="16"/>
  <c r="AU91" i="16" s="1"/>
  <c r="AT87" i="16"/>
  <c r="AU87" i="16" s="1"/>
  <c r="AT86" i="16"/>
  <c r="AU86" i="16" s="1"/>
  <c r="AT78" i="16"/>
  <c r="AU78" i="16" s="1"/>
  <c r="AT67" i="16"/>
  <c r="AU67" i="16" s="1"/>
  <c r="AT61" i="16"/>
  <c r="AU61" i="16" s="1"/>
  <c r="AT53" i="16"/>
  <c r="AU53" i="16" s="1"/>
  <c r="Y17" i="16"/>
  <c r="Y19" i="16" s="1"/>
  <c r="Y53" i="16" s="1"/>
  <c r="P55" i="16" s="1"/>
  <c r="AC17" i="16"/>
  <c r="AJ55" i="16"/>
  <c r="AK55" i="16" s="1"/>
  <c r="AJ57" i="16"/>
  <c r="AK57" i="16" s="1"/>
  <c r="AJ60" i="16"/>
  <c r="AK60" i="16" s="1"/>
  <c r="AJ62" i="16"/>
  <c r="AK62" i="16" s="1"/>
  <c r="AJ65" i="16"/>
  <c r="AK65" i="16" s="1"/>
  <c r="AJ50" i="16"/>
  <c r="AK50" i="16" s="1"/>
  <c r="AJ54" i="16"/>
  <c r="AK54" i="16" s="1"/>
  <c r="AJ56" i="16"/>
  <c r="AK56" i="16" s="1"/>
  <c r="AJ61" i="16"/>
  <c r="AK61" i="16" s="1"/>
  <c r="AJ69" i="16"/>
  <c r="AK69" i="16" s="1"/>
  <c r="AJ75" i="16"/>
  <c r="AK75" i="16" s="1"/>
  <c r="AJ80" i="16"/>
  <c r="AK80" i="16" s="1"/>
  <c r="AJ84" i="16"/>
  <c r="AK84" i="16" s="1"/>
  <c r="AJ87" i="16"/>
  <c r="AK87" i="16" s="1"/>
  <c r="AJ89" i="16"/>
  <c r="AK89" i="16" s="1"/>
  <c r="AJ90" i="16"/>
  <c r="AK90" i="16" s="1"/>
  <c r="AJ91" i="16"/>
  <c r="AK91" i="16" s="1"/>
  <c r="AJ92" i="16"/>
  <c r="AK92" i="16" s="1"/>
  <c r="AJ93" i="16"/>
  <c r="AK93" i="16" s="1"/>
  <c r="AJ94" i="16"/>
  <c r="AK94" i="16" s="1"/>
  <c r="AJ100" i="16"/>
  <c r="AK100" i="16" s="1"/>
  <c r="AJ101" i="16"/>
  <c r="AK101" i="16" s="1"/>
  <c r="AJ109" i="16"/>
  <c r="AK109" i="16" s="1"/>
  <c r="AJ115" i="16"/>
  <c r="AK115" i="16" s="1"/>
  <c r="AJ119" i="16"/>
  <c r="AK119" i="16" s="1"/>
  <c r="AJ124" i="16"/>
  <c r="AK124" i="16" s="1"/>
  <c r="AJ126" i="16"/>
  <c r="AK126" i="16" s="1"/>
  <c r="AJ128" i="16"/>
  <c r="AK128" i="16" s="1"/>
  <c r="AJ132" i="16"/>
  <c r="AK132" i="16" s="1"/>
  <c r="AJ133" i="16"/>
  <c r="AK133" i="16" s="1"/>
  <c r="AJ137" i="16"/>
  <c r="AK137" i="16" s="1"/>
  <c r="AJ149" i="16"/>
  <c r="AK149" i="16" s="1"/>
  <c r="AP58" i="16"/>
  <c r="AQ58" i="16" s="1"/>
  <c r="AP70" i="16"/>
  <c r="AQ70" i="16" s="1"/>
  <c r="AP72" i="16"/>
  <c r="AQ72" i="16" s="1"/>
  <c r="AP74" i="16"/>
  <c r="AQ74" i="16" s="1"/>
  <c r="AP79" i="16"/>
  <c r="AQ79" i="16" s="1"/>
  <c r="AP82" i="16"/>
  <c r="AQ82" i="16" s="1"/>
  <c r="AP86" i="16"/>
  <c r="AQ86" i="16" s="1"/>
  <c r="AP102" i="16"/>
  <c r="AQ102" i="16" s="1"/>
  <c r="AP108" i="16"/>
  <c r="AQ108" i="16" s="1"/>
  <c r="AP113" i="16"/>
  <c r="AQ113" i="16" s="1"/>
  <c r="AP114" i="16"/>
  <c r="AQ114" i="16" s="1"/>
  <c r="AP118" i="16"/>
  <c r="AQ118" i="16" s="1"/>
  <c r="AP122" i="16"/>
  <c r="AQ122" i="16" s="1"/>
  <c r="AP123" i="16"/>
  <c r="AQ123" i="16" s="1"/>
  <c r="AP131" i="16"/>
  <c r="AQ131" i="16" s="1"/>
  <c r="AP136" i="16"/>
  <c r="AQ136" i="16" s="1"/>
  <c r="AP146" i="16"/>
  <c r="AQ146" i="16" s="1"/>
  <c r="AP147" i="16"/>
  <c r="AQ147" i="16" s="1"/>
  <c r="AP148" i="16"/>
  <c r="AQ148" i="16" s="1"/>
  <c r="AV140" i="16"/>
  <c r="AW140" i="16" s="1"/>
  <c r="AV144" i="16"/>
  <c r="AW144" i="16" s="1"/>
  <c r="AV156" i="16"/>
  <c r="AW156" i="16" s="1"/>
  <c r="AK23" i="7"/>
  <c r="AM23" i="7"/>
  <c r="U23" i="7"/>
  <c r="T23" i="7"/>
  <c r="Y23" i="7"/>
  <c r="AN116" i="16"/>
  <c r="AO116" i="16" s="1"/>
  <c r="AN142" i="16"/>
  <c r="AO142" i="16" s="1"/>
  <c r="AV154" i="16"/>
  <c r="AW154" i="16" s="1"/>
  <c r="AN85" i="16"/>
  <c r="AO85" i="16" s="1"/>
  <c r="AN123" i="16"/>
  <c r="AO123" i="16" s="1"/>
  <c r="AN138" i="16"/>
  <c r="AO138" i="16" s="1"/>
  <c r="AN122" i="16"/>
  <c r="AO122" i="16" s="1"/>
  <c r="AN110" i="16"/>
  <c r="AO110" i="16" s="1"/>
  <c r="AN107" i="16"/>
  <c r="AO107" i="16" s="1"/>
  <c r="AN89" i="16"/>
  <c r="AO89" i="16" s="1"/>
  <c r="AN105" i="16"/>
  <c r="AO105" i="16" s="1"/>
  <c r="AN97" i="16"/>
  <c r="AO97" i="16" s="1"/>
  <c r="AN104" i="16"/>
  <c r="AO104" i="16" s="1"/>
  <c r="AN86" i="16"/>
  <c r="AO86" i="16" s="1"/>
  <c r="AN91" i="16"/>
  <c r="AO91" i="16" s="1"/>
  <c r="AN79" i="16"/>
  <c r="AO79" i="16" s="1"/>
  <c r="AN59" i="16"/>
  <c r="AO59" i="16" s="1"/>
  <c r="AN69" i="16"/>
  <c r="AO69" i="16" s="1"/>
  <c r="AN55" i="16"/>
  <c r="AO55" i="16" s="1"/>
  <c r="AN68" i="16"/>
  <c r="AO68" i="16" s="1"/>
  <c r="AN54" i="16"/>
  <c r="AO54" i="16" s="1"/>
  <c r="AN52" i="16"/>
  <c r="AO52" i="16" s="1"/>
  <c r="AN121" i="16"/>
  <c r="AO121" i="16" s="1"/>
  <c r="AN137" i="16"/>
  <c r="AO137" i="16" s="1"/>
  <c r="AV147" i="16"/>
  <c r="AW147" i="16" s="1"/>
  <c r="AV151" i="16"/>
  <c r="AW151" i="16" s="1"/>
  <c r="AV113" i="16"/>
  <c r="AW113" i="16" s="1"/>
  <c r="AV82" i="16"/>
  <c r="AW82" i="16" s="1"/>
  <c r="AV123" i="16"/>
  <c r="AW123" i="16" s="1"/>
  <c r="AV106" i="16"/>
  <c r="AW106" i="16" s="1"/>
  <c r="AV138" i="16"/>
  <c r="AW138" i="16" s="1"/>
  <c r="AV122" i="16"/>
  <c r="AW122" i="16" s="1"/>
  <c r="AV52" i="16"/>
  <c r="AW52" i="16" s="1"/>
  <c r="AV86" i="16"/>
  <c r="AW86" i="16" s="1"/>
  <c r="AV94" i="16"/>
  <c r="AW94" i="16" s="1"/>
  <c r="AV112" i="16"/>
  <c r="AW112" i="16" s="1"/>
  <c r="AV92" i="16"/>
  <c r="AW92" i="16" s="1"/>
  <c r="AV91" i="16"/>
  <c r="AW91" i="16" s="1"/>
  <c r="AV75" i="16"/>
  <c r="AW75" i="16" s="1"/>
  <c r="AV77" i="16"/>
  <c r="AW77" i="16" s="1"/>
  <c r="AV61" i="16"/>
  <c r="AW61" i="16" s="1"/>
  <c r="AV88" i="16"/>
  <c r="AW88" i="16" s="1"/>
  <c r="AV68" i="16"/>
  <c r="AW68" i="16" s="1"/>
  <c r="AV51" i="16"/>
  <c r="AW51" i="16" s="1"/>
  <c r="AV53" i="16"/>
  <c r="AW53" i="16" s="1"/>
  <c r="AV132" i="16"/>
  <c r="AW132" i="16" s="1"/>
  <c r="AN133" i="16"/>
  <c r="AO133" i="16" s="1"/>
  <c r="AN141" i="16"/>
  <c r="AO141" i="16" s="1"/>
  <c r="AN145" i="16"/>
  <c r="AO145" i="16" s="1"/>
  <c r="Y32" i="16"/>
  <c r="Y33" i="16" s="1"/>
  <c r="Y73" i="16" s="1"/>
  <c r="P75" i="16" s="1"/>
  <c r="AH157" i="16"/>
  <c r="AI157" i="16" s="1"/>
  <c r="Y48" i="16"/>
  <c r="Y46" i="16" s="1"/>
  <c r="Y85" i="16" s="1"/>
  <c r="AJ156" i="16"/>
  <c r="AK156" i="16" s="1"/>
  <c r="AJ155" i="16"/>
  <c r="AK155" i="16" s="1"/>
  <c r="AJ153" i="16"/>
  <c r="AK153" i="16" s="1"/>
  <c r="AH152" i="16"/>
  <c r="AI152" i="16" s="1"/>
  <c r="AP152" i="16"/>
  <c r="AQ152" i="16" s="1"/>
  <c r="AH151" i="16"/>
  <c r="AI151" i="16" s="1"/>
  <c r="AH150" i="16"/>
  <c r="AI150" i="16" s="1"/>
  <c r="AT150" i="16"/>
  <c r="AU150" i="16" s="1"/>
  <c r="AT149" i="16"/>
  <c r="AU149" i="16" s="1"/>
  <c r="AH148" i="16"/>
  <c r="AI148" i="16" s="1"/>
  <c r="AT148" i="16"/>
  <c r="AU148" i="16" s="1"/>
  <c r="AV148" i="16"/>
  <c r="AW148" i="16" s="1"/>
  <c r="AJ147" i="16"/>
  <c r="AK147" i="16" s="1"/>
  <c r="AT145" i="16"/>
  <c r="AU145" i="16" s="1"/>
  <c r="AT144" i="16"/>
  <c r="AU144" i="16" s="1"/>
  <c r="AJ143" i="16"/>
  <c r="AK143" i="16" s="1"/>
  <c r="AH142" i="16"/>
  <c r="AI142" i="16" s="1"/>
  <c r="AP142" i="16"/>
  <c r="AQ142" i="16" s="1"/>
  <c r="AJ141" i="16"/>
  <c r="AK141" i="16" s="1"/>
  <c r="AH140" i="16"/>
  <c r="AI140" i="16" s="1"/>
  <c r="AH139" i="16"/>
  <c r="AI139" i="16" s="1"/>
  <c r="AP139" i="16"/>
  <c r="AQ139" i="16" s="1"/>
  <c r="AP137" i="16"/>
  <c r="AQ137" i="16" s="1"/>
  <c r="AT136" i="16"/>
  <c r="AU136" i="16" s="1"/>
  <c r="AH135" i="16"/>
  <c r="AI135" i="16" s="1"/>
  <c r="AP135" i="16"/>
  <c r="AQ135" i="16" s="1"/>
  <c r="AJ134" i="16"/>
  <c r="AK134" i="16" s="1"/>
  <c r="AH133" i="16"/>
  <c r="AI133" i="16" s="1"/>
  <c r="AV133" i="16"/>
  <c r="AW133" i="16" s="1"/>
  <c r="AT132" i="16"/>
  <c r="AU132" i="16" s="1"/>
  <c r="AT130" i="16"/>
  <c r="AU130" i="16" s="1"/>
  <c r="AP129" i="16"/>
  <c r="AQ129" i="16" s="1"/>
  <c r="AT127" i="16"/>
  <c r="AU127" i="16" s="1"/>
  <c r="AT126" i="16"/>
  <c r="AU126" i="16" s="1"/>
  <c r="AP124" i="16"/>
  <c r="AQ124" i="16" s="1"/>
  <c r="AJ125" i="16"/>
  <c r="AK125" i="16" s="1"/>
  <c r="AP121" i="16"/>
  <c r="AQ121" i="16" s="1"/>
  <c r="AP119" i="16"/>
  <c r="AQ119" i="16" s="1"/>
  <c r="AJ117" i="16"/>
  <c r="AK117" i="16" s="1"/>
  <c r="AP115" i="16"/>
  <c r="AQ115" i="16" s="1"/>
  <c r="AJ113" i="16"/>
  <c r="AK113" i="16" s="1"/>
  <c r="AJ112" i="16"/>
  <c r="AK112" i="16" s="1"/>
  <c r="AH111" i="16"/>
  <c r="AI111" i="16" s="1"/>
  <c r="AP110" i="16"/>
  <c r="AQ110" i="16" s="1"/>
  <c r="AP109" i="16"/>
  <c r="AQ109" i="16" s="1"/>
  <c r="AP107" i="16"/>
  <c r="AQ107" i="16" s="1"/>
  <c r="AT106" i="16"/>
  <c r="AU106" i="16" s="1"/>
  <c r="AT103" i="16"/>
  <c r="AU103" i="16" s="1"/>
  <c r="AT102" i="16"/>
  <c r="AU102" i="16" s="1"/>
  <c r="AP101" i="16"/>
  <c r="AQ101" i="16" s="1"/>
  <c r="AT100" i="16"/>
  <c r="AU100" i="16" s="1"/>
  <c r="AH99" i="16"/>
  <c r="AI99" i="16" s="1"/>
  <c r="AJ99" i="16"/>
  <c r="AK99" i="16" s="1"/>
  <c r="AP98" i="16"/>
  <c r="AQ98" i="16" s="1"/>
  <c r="AJ95" i="16"/>
  <c r="AK95" i="16" s="1"/>
  <c r="AP94" i="16"/>
  <c r="AQ94" i="16" s="1"/>
  <c r="AT92" i="16"/>
  <c r="AU92" i="16" s="1"/>
  <c r="AP91" i="16"/>
  <c r="AQ91" i="16" s="1"/>
  <c r="AH89" i="16"/>
  <c r="AI89" i="16" s="1"/>
  <c r="AT89" i="16"/>
  <c r="AU89" i="16" s="1"/>
  <c r="AJ88" i="16"/>
  <c r="AK88" i="16" s="1"/>
  <c r="AH85" i="16"/>
  <c r="AI85" i="16" s="1"/>
  <c r="AJ85" i="16"/>
  <c r="AK85" i="16" s="1"/>
  <c r="AT84" i="16"/>
  <c r="AU84" i="16" s="1"/>
  <c r="AT82" i="16"/>
  <c r="AU82" i="16" s="1"/>
  <c r="AH79" i="16"/>
  <c r="AI79" i="16" s="1"/>
  <c r="AJ78" i="16"/>
  <c r="AK78" i="16" s="1"/>
  <c r="AP76" i="16"/>
  <c r="AQ76" i="16" s="1"/>
  <c r="AP75" i="16"/>
  <c r="AQ75" i="16" s="1"/>
  <c r="AJ74" i="16"/>
  <c r="AK74" i="16" s="1"/>
  <c r="AJ68" i="16"/>
  <c r="AK68" i="16" s="1"/>
  <c r="AJ67" i="16"/>
  <c r="AK67" i="16" s="1"/>
  <c r="AH65" i="16"/>
  <c r="AI65" i="16" s="1"/>
  <c r="AT64" i="16"/>
  <c r="AU64" i="16" s="1"/>
  <c r="AT57" i="16"/>
  <c r="AU57" i="16" s="1"/>
  <c r="AT55" i="16"/>
  <c r="AU55" i="16" s="1"/>
  <c r="AT54" i="16"/>
  <c r="AU54" i="16" s="1"/>
  <c r="AP53" i="16"/>
  <c r="AQ53" i="16" s="1"/>
  <c r="AP54" i="16"/>
  <c r="AQ54" i="16" s="1"/>
  <c r="Y74" i="16"/>
  <c r="U75" i="16" s="1"/>
  <c r="AT135" i="16"/>
  <c r="AU135" i="16" s="1"/>
  <c r="AT109" i="16"/>
  <c r="AU109" i="16" s="1"/>
  <c r="AT94" i="16"/>
  <c r="AU94" i="16" s="1"/>
  <c r="AT83" i="16"/>
  <c r="AU83" i="16" s="1"/>
  <c r="AT79" i="16"/>
  <c r="AU79" i="16" s="1"/>
  <c r="AT75" i="16"/>
  <c r="AU75" i="16" s="1"/>
  <c r="AT74" i="16"/>
  <c r="AU74" i="16" s="1"/>
  <c r="AT72" i="16"/>
  <c r="AU72" i="16" s="1"/>
  <c r="AT65" i="16"/>
  <c r="AU65" i="16" s="1"/>
  <c r="AT62" i="16"/>
  <c r="AU62" i="16" s="1"/>
  <c r="AT52" i="16"/>
  <c r="AU52" i="16" s="1"/>
  <c r="AT50" i="16"/>
  <c r="AU50" i="16" s="1"/>
  <c r="AH52" i="16"/>
  <c r="AI52" i="16" s="1"/>
  <c r="AH53" i="16"/>
  <c r="AI53" i="16" s="1"/>
  <c r="AH56" i="16"/>
  <c r="AI56" i="16" s="1"/>
  <c r="AH69" i="16"/>
  <c r="AI69" i="16" s="1"/>
  <c r="AH70" i="16"/>
  <c r="AI70" i="16" s="1"/>
  <c r="AH54" i="16"/>
  <c r="AI54" i="16" s="1"/>
  <c r="AH62" i="16"/>
  <c r="AI62" i="16" s="1"/>
  <c r="AH63" i="16"/>
  <c r="AI63" i="16" s="1"/>
  <c r="AH64" i="16"/>
  <c r="AI64" i="16" s="1"/>
  <c r="AH66" i="16"/>
  <c r="AI66" i="16" s="1"/>
  <c r="AH75" i="16"/>
  <c r="AI75" i="16" s="1"/>
  <c r="AH87" i="16"/>
  <c r="AI87" i="16" s="1"/>
  <c r="AH88" i="16"/>
  <c r="AI88" i="16" s="1"/>
  <c r="AH98" i="16"/>
  <c r="AI98" i="16" s="1"/>
  <c r="AH100" i="16"/>
  <c r="AI100" i="16" s="1"/>
  <c r="AH101" i="16"/>
  <c r="AI101" i="16" s="1"/>
  <c r="AH103" i="16"/>
  <c r="AI103" i="16" s="1"/>
  <c r="AH109" i="16"/>
  <c r="AI109" i="16" s="1"/>
  <c r="AH112" i="16"/>
  <c r="AI112" i="16" s="1"/>
  <c r="AH115" i="16"/>
  <c r="AI115" i="16" s="1"/>
  <c r="AH132" i="16"/>
  <c r="AI132" i="16" s="1"/>
  <c r="AH134" i="16"/>
  <c r="AI134" i="16" s="1"/>
  <c r="AH136" i="16"/>
  <c r="AI136" i="16" s="1"/>
  <c r="AH141" i="16"/>
  <c r="AI141" i="16" s="1"/>
  <c r="AH154" i="16"/>
  <c r="AI154" i="16" s="1"/>
  <c r="Y54" i="16"/>
  <c r="U55" i="16" s="1"/>
  <c r="P76" i="16"/>
  <c r="Y76" i="16" s="1"/>
  <c r="AD50" i="16"/>
  <c r="AE50" i="16" s="1"/>
  <c r="AD51" i="16"/>
  <c r="AE51" i="16" s="1"/>
  <c r="AD54" i="16"/>
  <c r="AE54" i="16" s="1"/>
  <c r="AD55" i="16"/>
  <c r="AE55" i="16" s="1"/>
  <c r="AD58" i="16"/>
  <c r="AE58" i="16" s="1"/>
  <c r="AD59" i="16"/>
  <c r="AE59" i="16" s="1"/>
  <c r="AD60" i="16"/>
  <c r="AE60" i="16" s="1"/>
  <c r="AD61" i="16"/>
  <c r="AE61" i="16" s="1"/>
  <c r="AD62" i="16"/>
  <c r="AE62" i="16" s="1"/>
  <c r="AD67" i="16"/>
  <c r="AE67" i="16" s="1"/>
  <c r="AD68" i="16"/>
  <c r="AE68" i="16" s="1"/>
  <c r="AD71" i="16"/>
  <c r="AE71" i="16" s="1"/>
  <c r="AD52" i="16"/>
  <c r="AE52" i="16" s="1"/>
  <c r="AL52" i="16"/>
  <c r="AM52" i="16" s="1"/>
  <c r="AL54" i="16"/>
  <c r="AM54" i="16" s="1"/>
  <c r="AL55" i="16"/>
  <c r="AM55" i="16" s="1"/>
  <c r="AL57" i="16"/>
  <c r="AM57" i="16" s="1"/>
  <c r="AL59" i="16"/>
  <c r="AM59" i="16" s="1"/>
  <c r="AL63" i="16"/>
  <c r="AM63" i="16" s="1"/>
  <c r="AL64" i="16"/>
  <c r="AM64" i="16" s="1"/>
  <c r="AL66" i="16"/>
  <c r="AM66" i="16" s="1"/>
  <c r="AL69" i="16"/>
  <c r="AM69" i="16" s="1"/>
  <c r="AL70" i="16"/>
  <c r="AM70" i="16" s="1"/>
  <c r="AL71" i="16"/>
  <c r="AM71" i="16" s="1"/>
  <c r="AP50" i="16"/>
  <c r="AQ50" i="16" s="1"/>
  <c r="AP57" i="16"/>
  <c r="AQ57" i="16" s="1"/>
  <c r="AP59" i="16"/>
  <c r="AQ59" i="16" s="1"/>
  <c r="AP62" i="16"/>
  <c r="AQ62" i="16" s="1"/>
  <c r="AP64" i="16"/>
  <c r="AQ64" i="16" s="1"/>
  <c r="AP66" i="16"/>
  <c r="AQ66" i="16" s="1"/>
  <c r="AP67" i="16"/>
  <c r="AQ67" i="16" s="1"/>
  <c r="AP69" i="16"/>
  <c r="AQ69" i="16" s="1"/>
  <c r="AP71" i="16"/>
  <c r="AQ71" i="16" s="1"/>
  <c r="AP51" i="16"/>
  <c r="AQ51" i="16" s="1"/>
  <c r="AP52" i="16"/>
  <c r="AQ52" i="16" s="1"/>
  <c r="AR50" i="16"/>
  <c r="AS50" i="16" s="1"/>
  <c r="AR51" i="16"/>
  <c r="AS51" i="16" s="1"/>
  <c r="AR53" i="16"/>
  <c r="AS53" i="16" s="1"/>
  <c r="AR56" i="16"/>
  <c r="AS56" i="16" s="1"/>
  <c r="AR58" i="16"/>
  <c r="AS58" i="16" s="1"/>
  <c r="AR60" i="16"/>
  <c r="AS60" i="16" s="1"/>
  <c r="AR61" i="16"/>
  <c r="AS61" i="16" s="1"/>
  <c r="AR63" i="16"/>
  <c r="AS63" i="16" s="1"/>
  <c r="AR65" i="16"/>
  <c r="AS65" i="16" s="1"/>
  <c r="AR68" i="16"/>
  <c r="AS68" i="16" s="1"/>
  <c r="AR70" i="16"/>
  <c r="AS70" i="16" s="1"/>
  <c r="AR72" i="16"/>
  <c r="AS72" i="16" s="1"/>
  <c r="H24" i="7" l="1"/>
  <c r="H25" i="7"/>
  <c r="H27" i="7"/>
  <c r="H30" i="7"/>
  <c r="H26" i="7"/>
  <c r="G29" i="7"/>
  <c r="D23" i="7"/>
  <c r="F3" i="7" s="1"/>
  <c r="G30" i="7"/>
  <c r="G25" i="7"/>
  <c r="G26" i="7"/>
  <c r="G27" i="7"/>
  <c r="G24" i="7"/>
  <c r="J29" i="7"/>
  <c r="J26" i="7"/>
  <c r="J27" i="7"/>
  <c r="J30" i="7"/>
  <c r="J24" i="7"/>
  <c r="I30" i="7"/>
  <c r="I24" i="7"/>
  <c r="I25" i="7"/>
  <c r="I26" i="7"/>
  <c r="I27" i="7"/>
  <c r="I29" i="7"/>
  <c r="L26" i="7"/>
  <c r="L29" i="7"/>
  <c r="L27" i="7"/>
  <c r="L24" i="7"/>
  <c r="L25" i="7"/>
  <c r="K29" i="7"/>
  <c r="K25" i="7"/>
  <c r="K26" i="7"/>
  <c r="K27" i="7"/>
  <c r="K30" i="7"/>
  <c r="K24" i="7"/>
  <c r="N30" i="7"/>
  <c r="N25" i="7"/>
  <c r="N26" i="7"/>
  <c r="N29" i="7"/>
  <c r="N24" i="7"/>
  <c r="M30" i="7"/>
  <c r="M27" i="7"/>
  <c r="M24" i="7"/>
  <c r="M26" i="7"/>
  <c r="M29" i="7"/>
  <c r="M25" i="7"/>
  <c r="P27" i="7"/>
  <c r="P26" i="7"/>
  <c r="P25" i="7"/>
  <c r="P29" i="7"/>
  <c r="P24" i="7"/>
  <c r="O30" i="7"/>
  <c r="O24" i="7"/>
  <c r="O25" i="7"/>
  <c r="O26" i="7"/>
  <c r="O27" i="7"/>
  <c r="O29" i="7"/>
  <c r="Q30" i="7"/>
  <c r="AG25" i="7"/>
  <c r="Y89" i="16"/>
  <c r="U91" i="16" s="1"/>
  <c r="AH30" i="7"/>
  <c r="Q24" i="7"/>
  <c r="Q26" i="7"/>
  <c r="Q29" i="7"/>
  <c r="Q27" i="7"/>
  <c r="Q25" i="7"/>
  <c r="AF14" i="16"/>
  <c r="AL29" i="7"/>
  <c r="AL30" i="7"/>
  <c r="AL25" i="7"/>
  <c r="AL24" i="7"/>
  <c r="AL27" i="7"/>
  <c r="R26" i="7"/>
  <c r="R30" i="7"/>
  <c r="R25" i="7"/>
  <c r="R27" i="7"/>
  <c r="R24" i="7"/>
  <c r="R29" i="7"/>
  <c r="AE29" i="7"/>
  <c r="AA26" i="7"/>
  <c r="V29" i="7"/>
  <c r="V25" i="7"/>
  <c r="V24" i="7"/>
  <c r="V30" i="7"/>
  <c r="AH27" i="7"/>
  <c r="AG27" i="7"/>
  <c r="AD26" i="7"/>
  <c r="AG24" i="7"/>
  <c r="AH26" i="7"/>
  <c r="AH25" i="7"/>
  <c r="AJ24" i="7"/>
  <c r="AG26" i="7"/>
  <c r="X29" i="7"/>
  <c r="AA30" i="7"/>
  <c r="AC25" i="7"/>
  <c r="AF24" i="7"/>
  <c r="AA24" i="7"/>
  <c r="AF29" i="7"/>
  <c r="AF30" i="7"/>
  <c r="W25" i="7"/>
  <c r="AE27" i="7"/>
  <c r="AE25" i="7"/>
  <c r="AC30" i="7"/>
  <c r="AB25" i="7"/>
  <c r="AB26" i="7"/>
  <c r="AD21" i="16"/>
  <c r="AF28" i="16"/>
  <c r="AB27" i="7"/>
  <c r="AI30" i="7"/>
  <c r="AI27" i="7"/>
  <c r="AI26" i="7"/>
  <c r="AC29" i="7"/>
  <c r="AC24" i="7"/>
  <c r="AB24" i="7"/>
  <c r="Y75" i="16"/>
  <c r="Y77" i="16" s="1"/>
  <c r="P81" i="16" s="1"/>
  <c r="Y81" i="16" s="1"/>
  <c r="P91" i="16" s="1"/>
  <c r="AF21" i="16"/>
  <c r="AI25" i="7"/>
  <c r="AI24" i="7"/>
  <c r="AJ26" i="7"/>
  <c r="AC27" i="7"/>
  <c r="AD25" i="7"/>
  <c r="AD43" i="16"/>
  <c r="AF43" i="16"/>
  <c r="AH24" i="7"/>
  <c r="AB29" i="7"/>
  <c r="V27" i="7"/>
  <c r="AA25" i="7"/>
  <c r="AG29" i="7"/>
  <c r="AF26" i="7"/>
  <c r="AF25" i="7"/>
  <c r="AE24" i="7"/>
  <c r="AE26" i="7"/>
  <c r="X26" i="7"/>
  <c r="X25" i="7"/>
  <c r="X30" i="7"/>
  <c r="AJ25" i="7"/>
  <c r="AJ27" i="7"/>
  <c r="AA29" i="7"/>
  <c r="Z26" i="7"/>
  <c r="Z30" i="7"/>
  <c r="Z27" i="7"/>
  <c r="W26" i="7"/>
  <c r="W24" i="7"/>
  <c r="Z25" i="7"/>
  <c r="Z29" i="7"/>
  <c r="W30" i="7"/>
  <c r="W27" i="7"/>
  <c r="X24" i="7"/>
  <c r="AJ29" i="7"/>
  <c r="Z24" i="7"/>
  <c r="AD27" i="7"/>
  <c r="AD24" i="7"/>
  <c r="S30" i="7"/>
  <c r="S25" i="7"/>
  <c r="S29" i="7"/>
  <c r="S24" i="7"/>
  <c r="S27" i="7"/>
  <c r="S26" i="7"/>
  <c r="AD30" i="7"/>
  <c r="T27" i="7"/>
  <c r="T30" i="7"/>
  <c r="T24" i="7"/>
  <c r="T26" i="7"/>
  <c r="T29" i="7"/>
  <c r="T25" i="7"/>
  <c r="Y55" i="16"/>
  <c r="P59" i="16" s="1"/>
  <c r="Y59" i="16" s="1"/>
  <c r="AM29" i="7"/>
  <c r="AM30" i="7"/>
  <c r="AM26" i="7"/>
  <c r="AM24" i="7"/>
  <c r="AM25" i="7"/>
  <c r="AM27" i="7"/>
  <c r="Y25" i="7"/>
  <c r="Y30" i="7"/>
  <c r="Y26" i="7"/>
  <c r="Y29" i="7"/>
  <c r="Y24" i="7"/>
  <c r="Y27" i="7"/>
  <c r="AK27" i="7"/>
  <c r="AK24" i="7"/>
  <c r="AK26" i="7"/>
  <c r="AK29" i="7"/>
  <c r="AK30" i="7"/>
  <c r="AK25" i="7"/>
  <c r="U29" i="7"/>
  <c r="U26" i="7"/>
  <c r="U27" i="7"/>
  <c r="U25" i="7"/>
  <c r="U24" i="7"/>
  <c r="U30" i="7"/>
  <c r="AD38" i="16"/>
  <c r="AD14" i="16"/>
  <c r="AF38" i="16"/>
  <c r="AD28" i="16"/>
  <c r="D27" i="7" l="1"/>
  <c r="F7" i="7" s="1"/>
  <c r="D25" i="7"/>
  <c r="D30" i="7"/>
  <c r="F17" i="7" s="1"/>
  <c r="D24" i="7"/>
  <c r="F4" i="7" s="1"/>
  <c r="D26" i="7"/>
  <c r="F6" i="7" s="1"/>
  <c r="D29" i="7"/>
  <c r="F16" i="7" s="1"/>
  <c r="N113" i="16" s="1"/>
  <c r="Y113" i="16" s="1"/>
  <c r="R115" i="16" s="1"/>
  <c r="F5" i="7"/>
  <c r="N128" i="16" s="1"/>
  <c r="Y88" i="16"/>
  <c r="Y91" i="16" s="1"/>
  <c r="U93" i="16" s="1"/>
  <c r="Y93" i="16" s="1"/>
  <c r="Y109" i="16" s="1"/>
  <c r="Y111" i="16" s="1"/>
  <c r="N115" i="16" s="1"/>
  <c r="P65" i="16"/>
  <c r="Y65" i="16" s="1"/>
  <c r="Y66" i="16" s="1"/>
  <c r="P70" i="16" s="1"/>
  <c r="Y70" i="16" s="1"/>
  <c r="N130" i="16" l="1"/>
  <c r="Y119" i="16"/>
  <c r="Y115" i="16"/>
  <c r="Y120" i="16" s="1"/>
  <c r="Y121" i="16" l="1"/>
  <c r="Y125" i="16"/>
  <c r="N126" i="16" s="1"/>
  <c r="Y126" i="16" l="1"/>
  <c r="R130" i="16" l="1"/>
  <c r="R128" i="16"/>
  <c r="Y130" i="16"/>
  <c r="E9" i="16" s="1"/>
  <c r="Y128" i="16"/>
  <c r="E8" i="16" s="1"/>
</calcChain>
</file>

<file path=xl/sharedStrings.xml><?xml version="1.0" encoding="utf-8"?>
<sst xmlns="http://schemas.openxmlformats.org/spreadsheetml/2006/main" count="310" uniqueCount="204">
  <si>
    <t>+</t>
  </si>
  <si>
    <t>=</t>
  </si>
  <si>
    <t>-</t>
  </si>
  <si>
    <t>B</t>
  </si>
  <si>
    <t>A</t>
  </si>
  <si>
    <t>C</t>
  </si>
  <si>
    <t>REVENUS DIVERS</t>
  </si>
  <si>
    <t>Droit</t>
  </si>
  <si>
    <t>)</t>
  </si>
  <si>
    <t>DONNEES GENERALES</t>
  </si>
  <si>
    <t>A)</t>
  </si>
  <si>
    <t>B)</t>
  </si>
  <si>
    <t>C)</t>
  </si>
  <si>
    <t>Total des revenus :</t>
  </si>
  <si>
    <t>Abattement</t>
  </si>
  <si>
    <t>Revenus à déduire :</t>
  </si>
  <si>
    <t>RESULTAT</t>
  </si>
  <si>
    <t>Total</t>
  </si>
  <si>
    <t>Catégorie familiale APA</t>
  </si>
  <si>
    <t>Revenu cadastral biens immobiliers bâtis :</t>
  </si>
  <si>
    <t>Revenu cadastral biens immobiliers non bâtis:</t>
  </si>
  <si>
    <t>Pension P H</t>
  </si>
  <si>
    <t xml:space="preserve"> :</t>
  </si>
  <si>
    <t>Catégorie médicale P H</t>
  </si>
  <si>
    <t>Revenus mobiliers</t>
  </si>
  <si>
    <t>Pension P H à porter en compte :</t>
  </si>
  <si>
    <t>Pension du partenaire à porter en compte :</t>
  </si>
  <si>
    <t>Montant APA</t>
  </si>
  <si>
    <t>Droit P H 1</t>
  </si>
  <si>
    <t>Droit P H 2</t>
  </si>
  <si>
    <t>(aucun montant n'est porté en compte pour les cessions de plus de 10 ans)</t>
  </si>
  <si>
    <t>Valeur vénale</t>
  </si>
  <si>
    <t>Remboursement d'une dette au moyen de la cession</t>
  </si>
  <si>
    <t>Montant remboursé</t>
  </si>
  <si>
    <t>Montant</t>
  </si>
  <si>
    <t>et le</t>
  </si>
  <si>
    <t xml:space="preserve">Nombre de mois entre le </t>
  </si>
  <si>
    <t>(premier mois qui suit la date de cession)</t>
  </si>
  <si>
    <t>mois</t>
  </si>
  <si>
    <t>B) Calcul des revenus :</t>
  </si>
  <si>
    <t>Montant de l'abattement :</t>
  </si>
  <si>
    <t>Montant à prendre en considération :</t>
  </si>
  <si>
    <t>x</t>
  </si>
  <si>
    <t xml:space="preserve">Montant de la cession : </t>
  </si>
  <si>
    <t>Date d'introduction de la demande</t>
  </si>
  <si>
    <t>Nouveau montant à prendre en considération :</t>
  </si>
  <si>
    <t>(date à laquelle l'allocation prend ses effets)</t>
  </si>
  <si>
    <t>A porter en compte dans le calcul des revenus :</t>
  </si>
  <si>
    <t>de</t>
  </si>
  <si>
    <t>N.B. Ne pas oublier d'effectuer le calcul des revenus immobiliers sur le bien acheté à l'aide du produit de la cession</t>
  </si>
  <si>
    <t>Date de naissance du bénéficiaire :</t>
  </si>
  <si>
    <t>Usufruit</t>
  </si>
  <si>
    <t>Nue-pro</t>
  </si>
  <si>
    <t>Age</t>
  </si>
  <si>
    <t>Calcul</t>
  </si>
  <si>
    <t>/</t>
  </si>
  <si>
    <t>Fraction des droits cédés en pleine propriété</t>
  </si>
  <si>
    <t>Fraction des droits cédés en usufruit ou en nue-proriété</t>
  </si>
  <si>
    <t>Solde a prendre en compte de la cession précédente :</t>
  </si>
  <si>
    <t>Total des cessions à prendre en considération :</t>
  </si>
  <si>
    <t>Dettes ou réinvestissement à déduire :</t>
  </si>
  <si>
    <t>Vente de biens immobiliers bâtis ou non bâtis</t>
  </si>
  <si>
    <t>et du</t>
  </si>
  <si>
    <t>A) Calcul des ventes</t>
  </si>
  <si>
    <t>Réinvestissement (achat d'un bien/travaux)</t>
  </si>
  <si>
    <t>(Ventes du</t>
  </si>
  <si>
    <t>(Donations du</t>
  </si>
  <si>
    <t>Date de la 1ère vente</t>
  </si>
  <si>
    <t>Date de la 2ème vente</t>
  </si>
  <si>
    <t>Date de la 3ème vente</t>
  </si>
  <si>
    <t>1) Vente du</t>
  </si>
  <si>
    <t>2) Vente du</t>
  </si>
  <si>
    <t>3) Vente du</t>
  </si>
  <si>
    <t>Vente 1</t>
  </si>
  <si>
    <t>Vente 2</t>
  </si>
  <si>
    <t>Vente 3</t>
  </si>
  <si>
    <t>Donation 1</t>
  </si>
  <si>
    <t>Donation 2</t>
  </si>
  <si>
    <t>Donations de biens</t>
  </si>
  <si>
    <t>Date de la 1ère donation</t>
  </si>
  <si>
    <t>Date de la 2ème donation</t>
  </si>
  <si>
    <t>4) Donation du</t>
  </si>
  <si>
    <t>5) Donation du</t>
  </si>
  <si>
    <t>6) Produit total des cessions</t>
  </si>
  <si>
    <t>COLONNE B - TEXTE FRANCAIS</t>
  </si>
  <si>
    <t>COLONNE C - TEXTE NEERLANDAIS</t>
  </si>
  <si>
    <t>ALGEMENE GEGEVENS</t>
  </si>
  <si>
    <t>Gezinscategorie THAB</t>
  </si>
  <si>
    <t>Medische categorie PMH</t>
  </si>
  <si>
    <t>DIVERSE INKOMSTEN</t>
  </si>
  <si>
    <t>Pensioen PMH</t>
  </si>
  <si>
    <t>Kadastraal inkomen bebouwd</t>
  </si>
  <si>
    <t>Kadastraal inkomen onbebouwd</t>
  </si>
  <si>
    <t>Roerende inkomsten</t>
  </si>
  <si>
    <t>Verkoop van goederen</t>
  </si>
  <si>
    <t>(voor afstanden van meer dan 10 jaar wordt niets in rekening gebracht)</t>
  </si>
  <si>
    <t>Schenking van goederen</t>
  </si>
  <si>
    <t>Aanvraagdatum</t>
  </si>
  <si>
    <t>Datum van de 1ste verkoop</t>
  </si>
  <si>
    <t>Datum van de 2de verkoop</t>
  </si>
  <si>
    <t>Datum van de 3de verkoop</t>
  </si>
  <si>
    <t>Datum van de 1ste schenking</t>
  </si>
  <si>
    <t>Datum van de 2de schenking</t>
  </si>
  <si>
    <t>Geboortedatum gerechtigde :</t>
  </si>
  <si>
    <t>Gedeelte van de rechten afgestaan in volle eigendom</t>
  </si>
  <si>
    <t>Gedeelte van de rechten afgestaan in vruchtgebruik of naakte eigendom</t>
  </si>
  <si>
    <t>Terugbetaling schuld met opbrengst verkoop</t>
  </si>
  <si>
    <t>Wederbelegging (aankoop goed / werken)</t>
  </si>
  <si>
    <t>Verkoopwaarde</t>
  </si>
  <si>
    <t>Terugbetaald bedrag</t>
  </si>
  <si>
    <t>Bedrag</t>
  </si>
  <si>
    <t>A) Berekening van de afstanden</t>
  </si>
  <si>
    <t>1) Verkoop van</t>
  </si>
  <si>
    <t>2) Verkoop van</t>
  </si>
  <si>
    <t>3) Verkoop van</t>
  </si>
  <si>
    <t>4) Schenking van</t>
  </si>
  <si>
    <t>5) Schenking van</t>
  </si>
  <si>
    <t>6) Totale opbrengst van de afstanden</t>
  </si>
  <si>
    <t>In aanmerking te nemen bedrag :</t>
  </si>
  <si>
    <t>Af te trekken schulden of wederbeleggingen :</t>
  </si>
  <si>
    <t>Saldo van het in aanmerking te nemen bedrag :</t>
  </si>
  <si>
    <t>Aantal maanden tussen</t>
  </si>
  <si>
    <t>(eerste dag van maand volgend op afstand)</t>
  </si>
  <si>
    <t>en</t>
  </si>
  <si>
    <t>(eerste dag van maand volgend op volgende afstand)</t>
  </si>
  <si>
    <t>maanden</t>
  </si>
  <si>
    <t xml:space="preserve">Saldo van de afstand : </t>
  </si>
  <si>
    <t>(Verkopen van</t>
  </si>
  <si>
    <t>(Schenkingen van</t>
  </si>
  <si>
    <t>en van</t>
  </si>
  <si>
    <t>Totaal</t>
  </si>
  <si>
    <t>N.B. Vergeet niet de (on)roerende inkomsten te berekenen van de wederbeleggingen</t>
  </si>
  <si>
    <t>Aan te rekenen pensioen PMH :</t>
  </si>
  <si>
    <t>B) Berekening van de inkomsten :</t>
  </si>
  <si>
    <t>Andere inkomsten PMH (IGO, …)</t>
  </si>
  <si>
    <t>Aan te rekenen pensioen partner</t>
  </si>
  <si>
    <t>Andere inkomsten partner (IGO,…)</t>
  </si>
  <si>
    <t>Kadastraal inkomen bebouwde goederen :</t>
  </si>
  <si>
    <t>Kadastraal inkomen onbebouwde goederen:</t>
  </si>
  <si>
    <t>D)</t>
  </si>
  <si>
    <t>Inkomsten uit afstanden</t>
  </si>
  <si>
    <t>Totaal inkomsten :</t>
  </si>
  <si>
    <t>Vrijstelling</t>
  </si>
  <si>
    <t>categorie</t>
  </si>
  <si>
    <t>catégorie</t>
  </si>
  <si>
    <t>Bedrag THAB</t>
  </si>
  <si>
    <t>Recht</t>
  </si>
  <si>
    <t>CATEGORIE</t>
  </si>
  <si>
    <t>IVT - ARR</t>
  </si>
  <si>
    <t>IT - AI</t>
  </si>
  <si>
    <t>THAB - APA</t>
  </si>
  <si>
    <t>Op inkomsten partner - Sur revenus du partenaire</t>
  </si>
  <si>
    <t>Op inkomsten PMH - Sur revenus du travail P H</t>
  </si>
  <si>
    <t>Op andere inkomsten PMH - Sur revenus autres P H</t>
  </si>
  <si>
    <t>Op vervangingsinkomsten - Sur revenus remplacement</t>
  </si>
  <si>
    <t>Pour la PP</t>
  </si>
  <si>
    <t>Pour usufruit</t>
  </si>
  <si>
    <t>Drempel vrijstelling verv ink - Seuil abattement rev rempl</t>
  </si>
  <si>
    <r>
      <t xml:space="preserve">Standaardwaarde = vruchtgebruik
Naakte eigendom: typ </t>
    </r>
    <r>
      <rPr>
        <b/>
        <sz val="10"/>
        <rFont val="Verdana"/>
        <family val="2"/>
      </rPr>
      <t>N</t>
    </r>
  </si>
  <si>
    <r>
      <t xml:space="preserve">Usufruit par défaut
Pour nue-propriété taper </t>
    </r>
    <r>
      <rPr>
        <b/>
        <sz val="10"/>
        <rFont val="Verdana"/>
        <family val="2"/>
      </rPr>
      <t>N</t>
    </r>
  </si>
  <si>
    <t>Montant des cessions</t>
  </si>
  <si>
    <t>In aanmerking te nemen saldo van vorige afstand :</t>
  </si>
  <si>
    <t>In aanmerking te nemen totaal van de afstanden :</t>
  </si>
  <si>
    <t xml:space="preserve">Saldo van de afstanden : </t>
  </si>
  <si>
    <t>van</t>
  </si>
  <si>
    <t>RESULTAAT</t>
  </si>
  <si>
    <t>Aan te rekenen bij de berekening van de inkomsten :</t>
  </si>
  <si>
    <t>Revenu sur les cessions</t>
  </si>
  <si>
    <t>Autres revenus du partenaire (GRAPA…)</t>
  </si>
  <si>
    <t>Autres revenus PH (GRAPA…)</t>
  </si>
  <si>
    <t>Andere inkomsten PMH (IGO, renten..)</t>
  </si>
  <si>
    <t>Autres revenus P H (GRAPA, rentes..)</t>
  </si>
  <si>
    <t>Revenu cadastral biens immobiliers bâtis:</t>
  </si>
  <si>
    <t>Revenu cadastral biens immob. non bâtis:</t>
  </si>
  <si>
    <t>C) Droit à l'allocation (partenaire n'a pas de dossier) :</t>
  </si>
  <si>
    <t>C) Recht op de tegemoetkoming (partner heeft geen dossier) :</t>
  </si>
  <si>
    <t>C) Recht op de tegemoetkoming (partner heeft eveneens een dossier) :</t>
  </si>
  <si>
    <t>C) Droit à l'allocation (partenaire a également un dossier) :</t>
  </si>
  <si>
    <t>:2</t>
  </si>
  <si>
    <t>A déduire pour chaque partenaire :</t>
  </si>
  <si>
    <t>Aftrek voor elk van beide partners :</t>
  </si>
  <si>
    <t>Recht PMH 1</t>
  </si>
  <si>
    <t>Recht PMH 2</t>
  </si>
  <si>
    <t>Pension partenaire (P H 2)</t>
  </si>
  <si>
    <t>Pensioen partner (PMH 2)</t>
  </si>
  <si>
    <t>Andere inkomsten partner (IGO, renten..)</t>
  </si>
  <si>
    <t>Autres revenus partenaire (GRAPA, rentes..)</t>
  </si>
  <si>
    <t>Catégorie médicale partenaire (P H 2)</t>
  </si>
  <si>
    <t>Medische categorie partner (PMH 2)</t>
  </si>
  <si>
    <t>Af te trekken inkomsten :</t>
  </si>
  <si>
    <t>(Voir cellule Y115)</t>
  </si>
  <si>
    <t>(Zie cel Y115)</t>
  </si>
  <si>
    <t>(1er du mois suivant date de demande/ cession suivante)</t>
  </si>
  <si>
    <t>(1ste van maand volgend op aanvraag / volgende afstand)</t>
  </si>
  <si>
    <t>NL</t>
  </si>
  <si>
    <t>DATUM</t>
  </si>
  <si>
    <t>WAARDE F3</t>
  </si>
  <si>
    <t>Date d'initiation (1er demande) ou date du fait (revision)</t>
  </si>
  <si>
    <t>Initiatiedatum (eerste aanvraag) of datum feit (ambtshalve herziening)</t>
  </si>
  <si>
    <t>Bedrag van de vrijstelling :</t>
  </si>
  <si>
    <t>MAXIMUMBEDRAGEN VAN DE TEGEMOETKOMINGEN</t>
  </si>
  <si>
    <t>MAXIMUMBEDRAGEN VAN DE VRIJSTELLINGEN</t>
  </si>
  <si>
    <t>Taal</t>
  </si>
  <si>
    <t>Categorievrijstelling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</si>
</sst>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00_);\(&quot;€&quot;\ #,##0.00\)"/>
    <numFmt numFmtId="165" formatCode="_(&quot;€&quot;\ * #,##0.00_);_(&quot;€&quot;\ * \(#,##0.00\);_(&quot;€&quot;\ * &quot;-&quot;??_);_(@_)"/>
    <numFmt numFmtId="166" formatCode="&quot;€&quot;\ #,##0.00"/>
    <numFmt numFmtId="167" formatCode="d/mm/yyyy;@"/>
    <numFmt numFmtId="168" formatCode="0_);\(0\)"/>
    <numFmt numFmtId="169" formatCode="_ [$€-80C]\ * #,##0.00_ ;_ [$€-80C]\ * \-#,##0.00_ ;_ [$€-80C]\ * &quot;-&quot;??_ ;_ @_ "/>
  </numFmts>
  <fonts count="41" x14ac:knownFonts="1">
    <font>
      <sz val="10"/>
      <name val="Verdana"/>
    </font>
    <font>
      <sz val="10"/>
      <name val="Verdana"/>
      <family val="2"/>
    </font>
    <font>
      <sz val="10"/>
      <name val="Verdana"/>
      <family val="2"/>
    </font>
    <font>
      <sz val="8"/>
      <name val="Verdana"/>
      <family val="2"/>
    </font>
    <font>
      <b/>
      <sz val="10"/>
      <name val="Verdana"/>
      <family val="2"/>
    </font>
    <font>
      <b/>
      <sz val="16"/>
      <color indexed="9"/>
      <name val="Verdana"/>
      <family val="2"/>
    </font>
    <font>
      <sz val="16"/>
      <name val="Verdana"/>
      <family val="2"/>
    </font>
    <font>
      <b/>
      <u/>
      <sz val="10"/>
      <name val="Verdana"/>
      <family val="2"/>
    </font>
    <font>
      <sz val="10"/>
      <color indexed="10"/>
      <name val="Verdana"/>
      <family val="2"/>
    </font>
    <font>
      <b/>
      <sz val="12"/>
      <color indexed="9"/>
      <name val="Verdana"/>
      <family val="2"/>
    </font>
    <font>
      <b/>
      <sz val="10"/>
      <color indexed="13"/>
      <name val="Verdana"/>
      <family val="2"/>
    </font>
    <font>
      <b/>
      <sz val="10"/>
      <color indexed="12"/>
      <name val="Verdana"/>
      <family val="2"/>
    </font>
    <font>
      <b/>
      <i/>
      <sz val="10"/>
      <color indexed="9"/>
      <name val="Verdana"/>
      <family val="2"/>
    </font>
    <font>
      <b/>
      <sz val="9"/>
      <name val="Verdana"/>
      <family val="2"/>
    </font>
    <font>
      <b/>
      <sz val="12"/>
      <name val="Verdana"/>
      <family val="2"/>
    </font>
    <font>
      <b/>
      <sz val="12"/>
      <color indexed="48"/>
      <name val="Verdana"/>
      <family val="2"/>
    </font>
    <font>
      <b/>
      <sz val="10"/>
      <color indexed="48"/>
      <name val="Verdana"/>
      <family val="2"/>
    </font>
    <font>
      <sz val="10"/>
      <color indexed="48"/>
      <name val="Verdana"/>
      <family val="2"/>
    </font>
    <font>
      <sz val="12"/>
      <color indexed="48"/>
      <name val="Verdana"/>
      <family val="2"/>
    </font>
    <font>
      <b/>
      <sz val="14"/>
      <name val="Verdana"/>
      <family val="2"/>
    </font>
    <font>
      <sz val="14"/>
      <name val="Verdana"/>
      <family val="2"/>
    </font>
    <font>
      <sz val="12"/>
      <name val="Verdana"/>
      <family val="2"/>
    </font>
    <font>
      <b/>
      <i/>
      <sz val="12"/>
      <color indexed="13"/>
      <name val="Verdana"/>
      <family val="2"/>
    </font>
    <font>
      <sz val="8"/>
      <name val="Verdana"/>
      <family val="2"/>
    </font>
    <font>
      <sz val="8"/>
      <color indexed="8"/>
      <name val="Verdana"/>
      <family val="2"/>
    </font>
    <font>
      <sz val="7"/>
      <name val="Verdana"/>
      <family val="2"/>
    </font>
    <font>
      <b/>
      <sz val="10"/>
      <color theme="0"/>
      <name val="Verdana"/>
      <family val="2"/>
    </font>
    <font>
      <sz val="10"/>
      <color theme="0"/>
      <name val="Verdana"/>
      <family val="2"/>
    </font>
    <font>
      <sz val="10"/>
      <color rgb="FF3366FF"/>
      <name val="Verdana"/>
      <family val="2"/>
    </font>
    <font>
      <sz val="8"/>
      <color theme="0"/>
      <name val="Verdana"/>
      <family val="2"/>
    </font>
    <font>
      <sz val="10"/>
      <color theme="1"/>
      <name val="Verdana"/>
      <family val="2"/>
    </font>
    <font>
      <b/>
      <sz val="9"/>
      <color theme="1"/>
      <name val="Verdana"/>
      <family val="2"/>
    </font>
    <font>
      <b/>
      <u/>
      <sz val="10"/>
      <color theme="1"/>
      <name val="Verdana"/>
      <family val="2"/>
    </font>
    <font>
      <sz val="8"/>
      <color theme="1"/>
      <name val="Verdana"/>
      <family val="2"/>
    </font>
    <font>
      <sz val="9"/>
      <color theme="1"/>
      <name val="Verdana"/>
      <family val="2"/>
    </font>
    <font>
      <b/>
      <sz val="10"/>
      <color theme="1"/>
      <name val="Verdana"/>
      <family val="2"/>
    </font>
    <font>
      <b/>
      <i/>
      <sz val="10"/>
      <color theme="1"/>
      <name val="Verdana"/>
      <family val="2"/>
    </font>
    <font>
      <b/>
      <sz val="8"/>
      <color theme="5"/>
      <name val="Verdana"/>
      <family val="2"/>
    </font>
    <font>
      <sz val="12"/>
      <color theme="0"/>
      <name val="Verdana"/>
      <family val="2"/>
    </font>
    <font>
      <b/>
      <sz val="8"/>
      <color rgb="FF7030A0"/>
      <name val="Verdana"/>
      <family val="2"/>
    </font>
    <font>
      <b/>
      <sz val="12"/>
      <color theme="0"/>
      <name val="Verdana"/>
      <family val="2"/>
    </font>
  </fonts>
  <fills count="13">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1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rgb="FFCCFF99"/>
        <bgColor indexed="64"/>
      </patternFill>
    </fill>
    <fill>
      <patternFill patternType="solid">
        <fgColor theme="0"/>
        <bgColor indexed="64"/>
      </patternFill>
    </fill>
    <fill>
      <patternFill patternType="solid">
        <fgColor theme="3" tint="0.79998168889431442"/>
        <bgColor indexed="64"/>
      </patternFill>
    </fill>
  </fills>
  <borders count="51">
    <border>
      <left/>
      <right/>
      <top/>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bottom style="hair">
        <color indexed="64"/>
      </bottom>
      <diagonal/>
    </border>
    <border>
      <left/>
      <right style="double">
        <color indexed="64"/>
      </right>
      <top style="thin">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165" fontId="1" fillId="0" borderId="0" applyFont="0" applyFill="0" applyBorder="0" applyAlignment="0" applyProtection="0"/>
  </cellStyleXfs>
  <cellXfs count="412">
    <xf numFmtId="0" fontId="0" fillId="0" borderId="0" xfId="0"/>
    <xf numFmtId="0" fontId="6" fillId="0" borderId="0" xfId="0" applyFont="1"/>
    <xf numFmtId="0" fontId="0" fillId="2" borderId="0" xfId="0" applyFill="1"/>
    <xf numFmtId="0" fontId="1" fillId="2" borderId="0" xfId="0" applyFont="1" applyFill="1"/>
    <xf numFmtId="166" fontId="1" fillId="2" borderId="0" xfId="0" applyNumberFormat="1" applyFont="1" applyFill="1"/>
    <xf numFmtId="166" fontId="1" fillId="2" borderId="0" xfId="0" applyNumberFormat="1" applyFont="1" applyFill="1" applyAlignment="1">
      <alignment horizontal="right"/>
    </xf>
    <xf numFmtId="166" fontId="1" fillId="2" borderId="1" xfId="0" applyNumberFormat="1" applyFont="1" applyFill="1" applyBorder="1"/>
    <xf numFmtId="0" fontId="1" fillId="2" borderId="1" xfId="0" applyFont="1" applyFill="1" applyBorder="1"/>
    <xf numFmtId="0" fontId="8" fillId="2" borderId="0" xfId="0" applyFont="1" applyFill="1"/>
    <xf numFmtId="166" fontId="8" fillId="2" borderId="0" xfId="0" applyNumberFormat="1" applyFont="1" applyFill="1"/>
    <xf numFmtId="166" fontId="4" fillId="2" borderId="2" xfId="0" applyNumberFormat="1" applyFont="1" applyFill="1" applyBorder="1" applyAlignment="1">
      <alignment horizontal="center"/>
    </xf>
    <xf numFmtId="166" fontId="4" fillId="2" borderId="3" xfId="0" applyNumberFormat="1" applyFont="1" applyFill="1" applyBorder="1" applyAlignment="1">
      <alignment horizontal="center"/>
    </xf>
    <xf numFmtId="0" fontId="0" fillId="2" borderId="4" xfId="0" applyFill="1" applyBorder="1"/>
    <xf numFmtId="0" fontId="0" fillId="2" borderId="3" xfId="0" applyFill="1" applyBorder="1"/>
    <xf numFmtId="0" fontId="0" fillId="2" borderId="5" xfId="0" applyFill="1" applyBorder="1"/>
    <xf numFmtId="0" fontId="0" fillId="2" borderId="2" xfId="0" applyFill="1" applyBorder="1"/>
    <xf numFmtId="0" fontId="1" fillId="2" borderId="3" xfId="0" applyFont="1" applyFill="1" applyBorder="1"/>
    <xf numFmtId="166" fontId="4" fillId="2" borderId="0" xfId="0" applyNumberFormat="1" applyFont="1" applyFill="1" applyAlignment="1">
      <alignment horizontal="center"/>
    </xf>
    <xf numFmtId="0" fontId="0" fillId="2" borderId="0" xfId="0" applyFill="1" applyAlignment="1">
      <alignment vertical="top"/>
    </xf>
    <xf numFmtId="0" fontId="2" fillId="2" borderId="0" xfId="0" applyFont="1" applyFill="1"/>
    <xf numFmtId="0" fontId="12" fillId="2" borderId="6" xfId="0" applyFont="1" applyFill="1" applyBorder="1" applyAlignment="1">
      <alignment horizontal="center"/>
    </xf>
    <xf numFmtId="0" fontId="12" fillId="2" borderId="7" xfId="0" applyFont="1" applyFill="1" applyBorder="1" applyAlignment="1">
      <alignment horizontal="center"/>
    </xf>
    <xf numFmtId="0" fontId="2" fillId="2" borderId="0" xfId="0" applyFont="1" applyFill="1" applyAlignment="1">
      <alignment vertical="center"/>
    </xf>
    <xf numFmtId="0" fontId="13" fillId="2" borderId="8" xfId="0" applyFont="1" applyFill="1" applyBorder="1" applyAlignment="1">
      <alignment horizontal="left"/>
    </xf>
    <xf numFmtId="0" fontId="2" fillId="2" borderId="9" xfId="0" applyFont="1" applyFill="1" applyBorder="1" applyAlignment="1">
      <alignment horizontal="left"/>
    </xf>
    <xf numFmtId="166" fontId="2" fillId="2" borderId="9" xfId="0" applyNumberFormat="1" applyFont="1" applyFill="1" applyBorder="1" applyAlignment="1">
      <alignment horizontal="right"/>
    </xf>
    <xf numFmtId="166" fontId="2" fillId="2" borderId="9" xfId="0" quotePrefix="1" applyNumberFormat="1" applyFont="1" applyFill="1" applyBorder="1" applyAlignment="1">
      <alignment horizontal="right"/>
    </xf>
    <xf numFmtId="0" fontId="2" fillId="2" borderId="9" xfId="0" applyFont="1" applyFill="1" applyBorder="1"/>
    <xf numFmtId="0" fontId="4" fillId="2" borderId="10" xfId="0" applyFont="1" applyFill="1" applyBorder="1" applyAlignment="1">
      <alignment horizontal="left"/>
    </xf>
    <xf numFmtId="0" fontId="14" fillId="2" borderId="0" xfId="0" applyFont="1" applyFill="1"/>
    <xf numFmtId="164" fontId="4" fillId="2" borderId="0" xfId="2" applyNumberFormat="1" applyFont="1" applyFill="1" applyBorder="1" applyAlignment="1" applyProtection="1"/>
    <xf numFmtId="0" fontId="2" fillId="2" borderId="0" xfId="0" applyFont="1" applyFill="1" applyAlignment="1">
      <alignment vertical="top"/>
    </xf>
    <xf numFmtId="0" fontId="15" fillId="2" borderId="0" xfId="0" applyFont="1" applyFill="1"/>
    <xf numFmtId="0" fontId="18" fillId="2" borderId="0" xfId="0" applyFont="1" applyFill="1"/>
    <xf numFmtId="0" fontId="17" fillId="2" borderId="0" xfId="0" applyFont="1" applyFill="1"/>
    <xf numFmtId="164" fontId="16" fillId="2" borderId="0" xfId="2" applyNumberFormat="1" applyFont="1" applyFill="1" applyBorder="1" applyAlignment="1" applyProtection="1"/>
    <xf numFmtId="164" fontId="17" fillId="2" borderId="0" xfId="2" applyNumberFormat="1" applyFont="1" applyFill="1" applyBorder="1" applyAlignment="1" applyProtection="1"/>
    <xf numFmtId="168" fontId="17" fillId="2" borderId="0" xfId="2" applyNumberFormat="1" applyFont="1" applyFill="1" applyBorder="1" applyAlignment="1" applyProtection="1"/>
    <xf numFmtId="164" fontId="17" fillId="2" borderId="0" xfId="2" applyNumberFormat="1" applyFont="1" applyFill="1" applyBorder="1" applyAlignment="1" applyProtection="1">
      <alignment wrapText="1"/>
    </xf>
    <xf numFmtId="0" fontId="17" fillId="2" borderId="0" xfId="0" applyFont="1" applyFill="1" applyAlignment="1">
      <alignment vertical="center"/>
    </xf>
    <xf numFmtId="164" fontId="26" fillId="2" borderId="1" xfId="2" applyNumberFormat="1" applyFont="1" applyFill="1" applyBorder="1" applyAlignment="1" applyProtection="1"/>
    <xf numFmtId="164" fontId="26" fillId="2" borderId="1" xfId="2" applyNumberFormat="1" applyFont="1" applyFill="1" applyBorder="1" applyAlignment="1" applyProtection="1">
      <alignment wrapText="1"/>
    </xf>
    <xf numFmtId="166" fontId="27" fillId="2" borderId="0" xfId="0" applyNumberFormat="1" applyFont="1" applyFill="1" applyAlignment="1">
      <alignment horizontal="right"/>
    </xf>
    <xf numFmtId="164" fontId="27" fillId="2" borderId="0" xfId="2" applyNumberFormat="1" applyFont="1" applyFill="1" applyBorder="1" applyAlignment="1" applyProtection="1">
      <alignment horizontal="right"/>
    </xf>
    <xf numFmtId="164" fontId="27" fillId="2" borderId="0" xfId="0" applyNumberFormat="1" applyFont="1" applyFill="1"/>
    <xf numFmtId="166" fontId="2" fillId="2" borderId="0" xfId="0" quotePrefix="1" applyNumberFormat="1" applyFont="1" applyFill="1" applyAlignment="1">
      <alignment horizontal="left"/>
    </xf>
    <xf numFmtId="0" fontId="17" fillId="2" borderId="0" xfId="0" applyFont="1" applyFill="1" applyAlignment="1">
      <alignment horizontal="center"/>
    </xf>
    <xf numFmtId="164" fontId="17" fillId="2" borderId="0" xfId="2" applyNumberFormat="1" applyFont="1" applyFill="1" applyBorder="1" applyAlignment="1" applyProtection="1">
      <alignment horizontal="center"/>
    </xf>
    <xf numFmtId="164" fontId="17" fillId="2" borderId="0" xfId="0" applyNumberFormat="1" applyFont="1" applyFill="1" applyAlignment="1">
      <alignment horizontal="center"/>
    </xf>
    <xf numFmtId="0" fontId="11" fillId="2" borderId="0" xfId="0" applyFont="1" applyFill="1" applyAlignment="1">
      <alignment horizontal="left"/>
    </xf>
    <xf numFmtId="166" fontId="11" fillId="2" borderId="0" xfId="0" applyNumberFormat="1" applyFont="1" applyFill="1" applyAlignment="1">
      <alignment horizontal="right"/>
    </xf>
    <xf numFmtId="166" fontId="11" fillId="2" borderId="0" xfId="0" quotePrefix="1" applyNumberFormat="1" applyFont="1" applyFill="1" applyAlignment="1">
      <alignment horizontal="right"/>
    </xf>
    <xf numFmtId="0" fontId="17" fillId="2" borderId="11" xfId="0" applyFont="1" applyFill="1" applyBorder="1"/>
    <xf numFmtId="168" fontId="17" fillId="2" borderId="11" xfId="0" applyNumberFormat="1" applyFont="1" applyFill="1" applyBorder="1"/>
    <xf numFmtId="168" fontId="17" fillId="6" borderId="11" xfId="0" applyNumberFormat="1" applyFont="1" applyFill="1" applyBorder="1"/>
    <xf numFmtId="0" fontId="17" fillId="6" borderId="11" xfId="0" applyFont="1" applyFill="1" applyBorder="1" applyAlignment="1">
      <alignment horizontal="center"/>
    </xf>
    <xf numFmtId="168" fontId="17" fillId="7" borderId="11" xfId="0" applyNumberFormat="1" applyFont="1" applyFill="1" applyBorder="1"/>
    <xf numFmtId="0" fontId="17" fillId="7" borderId="11" xfId="0" applyFont="1" applyFill="1" applyBorder="1" applyAlignment="1">
      <alignment horizontal="center"/>
    </xf>
    <xf numFmtId="168" fontId="17" fillId="8" borderId="11" xfId="0" applyNumberFormat="1" applyFont="1" applyFill="1" applyBorder="1"/>
    <xf numFmtId="0" fontId="17" fillId="8" borderId="11" xfId="0" applyFont="1" applyFill="1" applyBorder="1" applyAlignment="1">
      <alignment horizontal="center"/>
    </xf>
    <xf numFmtId="168" fontId="17" fillId="9" borderId="11" xfId="0" applyNumberFormat="1" applyFont="1" applyFill="1" applyBorder="1"/>
    <xf numFmtId="0" fontId="17" fillId="9" borderId="11" xfId="0" applyFont="1" applyFill="1" applyBorder="1" applyAlignment="1">
      <alignment horizontal="center"/>
    </xf>
    <xf numFmtId="168" fontId="17" fillId="10" borderId="11" xfId="0" applyNumberFormat="1" applyFont="1" applyFill="1" applyBorder="1"/>
    <xf numFmtId="0" fontId="17" fillId="10" borderId="11" xfId="0" applyFont="1" applyFill="1" applyBorder="1" applyAlignment="1">
      <alignment horizontal="center"/>
    </xf>
    <xf numFmtId="0" fontId="17" fillId="2" borderId="11" xfId="0" applyFont="1" applyFill="1" applyBorder="1" applyAlignment="1">
      <alignment vertical="top"/>
    </xf>
    <xf numFmtId="0" fontId="2" fillId="11" borderId="0" xfId="0" applyFont="1" applyFill="1"/>
    <xf numFmtId="164" fontId="17" fillId="11" borderId="0" xfId="2" applyNumberFormat="1" applyFont="1" applyFill="1" applyBorder="1" applyAlignment="1" applyProtection="1"/>
    <xf numFmtId="0" fontId="17" fillId="11" borderId="0" xfId="0" applyFont="1" applyFill="1"/>
    <xf numFmtId="164" fontId="17" fillId="11" borderId="0" xfId="2" applyNumberFormat="1" applyFont="1" applyFill="1" applyBorder="1" applyAlignment="1" applyProtection="1">
      <alignment horizontal="center"/>
    </xf>
    <xf numFmtId="164" fontId="17" fillId="11" borderId="0" xfId="0" applyNumberFormat="1" applyFont="1" applyFill="1" applyAlignment="1">
      <alignment horizontal="center"/>
    </xf>
    <xf numFmtId="0" fontId="0" fillId="11" borderId="0" xfId="0" applyFill="1"/>
    <xf numFmtId="168" fontId="28" fillId="2" borderId="0" xfId="2" applyNumberFormat="1" applyFont="1" applyFill="1" applyBorder="1" applyAlignment="1" applyProtection="1"/>
    <xf numFmtId="164" fontId="28" fillId="11" borderId="0" xfId="2" applyNumberFormat="1" applyFont="1" applyFill="1" applyBorder="1" applyAlignment="1" applyProtection="1">
      <alignment horizontal="center"/>
    </xf>
    <xf numFmtId="169" fontId="29" fillId="2" borderId="12" xfId="0" applyNumberFormat="1" applyFont="1" applyFill="1" applyBorder="1"/>
    <xf numFmtId="169" fontId="29" fillId="2" borderId="9" xfId="0" applyNumberFormat="1" applyFont="1" applyFill="1" applyBorder="1"/>
    <xf numFmtId="0" fontId="0" fillId="2" borderId="0" xfId="0" applyFill="1" applyAlignment="1">
      <alignment wrapText="1"/>
    </xf>
    <xf numFmtId="0" fontId="0" fillId="2" borderId="0" xfId="0" applyFill="1" applyAlignment="1">
      <alignment horizontal="center"/>
    </xf>
    <xf numFmtId="0" fontId="2" fillId="2" borderId="11" xfId="0" applyFont="1" applyFill="1" applyBorder="1" applyAlignment="1">
      <alignment wrapText="1"/>
    </xf>
    <xf numFmtId="0" fontId="4" fillId="2" borderId="11" xfId="0" applyFont="1" applyFill="1" applyBorder="1" applyAlignment="1">
      <alignment horizontal="left" wrapText="1"/>
    </xf>
    <xf numFmtId="0" fontId="2" fillId="2" borderId="11" xfId="0" applyFont="1" applyFill="1" applyBorder="1" applyAlignment="1">
      <alignment horizontal="left" vertical="center" wrapText="1"/>
    </xf>
    <xf numFmtId="0" fontId="2" fillId="2" borderId="11" xfId="0" applyFont="1" applyFill="1" applyBorder="1" applyAlignment="1">
      <alignment horizontal="left" wrapText="1"/>
    </xf>
    <xf numFmtId="0" fontId="7" fillId="2" borderId="11" xfId="0" applyFont="1" applyFill="1" applyBorder="1" applyAlignment="1">
      <alignment horizontal="left" wrapText="1"/>
    </xf>
    <xf numFmtId="0" fontId="7" fillId="2" borderId="11" xfId="0" applyFont="1" applyFill="1" applyBorder="1" applyAlignment="1">
      <alignment wrapText="1"/>
    </xf>
    <xf numFmtId="0" fontId="2" fillId="2" borderId="11" xfId="0" applyFont="1" applyFill="1" applyBorder="1" applyAlignment="1">
      <alignment vertical="top" wrapText="1"/>
    </xf>
    <xf numFmtId="166" fontId="2" fillId="2" borderId="11" xfId="0" quotePrefix="1" applyNumberFormat="1" applyFont="1" applyFill="1" applyBorder="1" applyAlignment="1">
      <alignment horizontal="left"/>
    </xf>
    <xf numFmtId="0" fontId="2" fillId="2" borderId="11" xfId="0" applyFont="1" applyFill="1" applyBorder="1" applyAlignment="1">
      <alignment horizontal="left" vertical="top" wrapText="1"/>
    </xf>
    <xf numFmtId="0" fontId="19" fillId="0" borderId="11" xfId="0" applyFont="1" applyBorder="1" applyAlignment="1">
      <alignment horizontal="center"/>
    </xf>
    <xf numFmtId="0" fontId="20" fillId="0" borderId="0" xfId="0" applyFont="1"/>
    <xf numFmtId="166" fontId="21" fillId="3" borderId="11" xfId="0" applyNumberFormat="1" applyFont="1" applyFill="1" applyBorder="1" applyProtection="1">
      <protection locked="0"/>
    </xf>
    <xf numFmtId="0" fontId="21" fillId="0" borderId="0" xfId="0" applyFont="1"/>
    <xf numFmtId="166" fontId="21" fillId="3" borderId="11" xfId="0" applyNumberFormat="1" applyFont="1" applyFill="1" applyBorder="1" applyAlignment="1" applyProtection="1">
      <alignment vertical="center"/>
      <protection locked="0"/>
    </xf>
    <xf numFmtId="0" fontId="21" fillId="0" borderId="0" xfId="0" applyFont="1" applyAlignment="1">
      <alignment vertical="center"/>
    </xf>
    <xf numFmtId="0" fontId="2" fillId="2" borderId="13" xfId="0" applyFont="1" applyFill="1" applyBorder="1" applyAlignment="1">
      <alignment horizontal="center"/>
    </xf>
    <xf numFmtId="169" fontId="29" fillId="2" borderId="14" xfId="2" applyNumberFormat="1" applyFont="1" applyFill="1" applyBorder="1" applyAlignment="1" applyProtection="1">
      <alignment horizontal="right" vertical="center"/>
    </xf>
    <xf numFmtId="0" fontId="2" fillId="2" borderId="6" xfId="0" applyFont="1" applyFill="1" applyBorder="1" applyAlignment="1">
      <alignment vertical="center" wrapText="1"/>
    </xf>
    <xf numFmtId="169" fontId="29" fillId="2" borderId="15" xfId="2" applyNumberFormat="1" applyFont="1" applyFill="1" applyBorder="1" applyAlignment="1" applyProtection="1">
      <alignment horizontal="right" vertical="center"/>
    </xf>
    <xf numFmtId="169" fontId="29" fillId="2" borderId="16" xfId="2" applyNumberFormat="1" applyFont="1" applyFill="1" applyBorder="1" applyAlignment="1" applyProtection="1">
      <alignment horizontal="right" vertical="center"/>
    </xf>
    <xf numFmtId="0" fontId="2" fillId="0" borderId="11" xfId="0" applyFont="1" applyBorder="1" applyAlignment="1">
      <alignment horizontal="left" vertical="center" wrapText="1"/>
    </xf>
    <xf numFmtId="0" fontId="30" fillId="2" borderId="17" xfId="0" applyFont="1" applyFill="1" applyBorder="1" applyAlignment="1">
      <alignment horizontal="left" vertical="center"/>
    </xf>
    <xf numFmtId="0" fontId="30" fillId="2" borderId="18" xfId="0" applyFont="1" applyFill="1" applyBorder="1" applyAlignment="1">
      <alignment horizontal="left" vertical="center"/>
    </xf>
    <xf numFmtId="166" fontId="30" fillId="2" borderId="18" xfId="0" applyNumberFormat="1" applyFont="1" applyFill="1" applyBorder="1" applyAlignment="1">
      <alignment horizontal="right" vertical="center"/>
    </xf>
    <xf numFmtId="166" fontId="30" fillId="2" borderId="18" xfId="0" quotePrefix="1" applyNumberFormat="1" applyFont="1" applyFill="1" applyBorder="1" applyAlignment="1">
      <alignment horizontal="right" vertical="center"/>
    </xf>
    <xf numFmtId="167" fontId="30" fillId="2" borderId="18" xfId="0" applyNumberFormat="1" applyFont="1" applyFill="1" applyBorder="1" applyAlignment="1">
      <alignment horizontal="center" vertical="center"/>
    </xf>
    <xf numFmtId="0" fontId="30" fillId="2" borderId="18" xfId="0" applyFont="1" applyFill="1" applyBorder="1" applyAlignment="1">
      <alignment vertical="center"/>
    </xf>
    <xf numFmtId="0" fontId="30" fillId="2" borderId="18" xfId="0" applyFont="1" applyFill="1" applyBorder="1" applyAlignment="1">
      <alignment horizontal="left" vertical="center" wrapText="1"/>
    </xf>
    <xf numFmtId="1" fontId="30" fillId="3" borderId="18" xfId="0" applyNumberFormat="1" applyFont="1" applyFill="1" applyBorder="1" applyAlignment="1" applyProtection="1">
      <alignment horizontal="right" vertical="center"/>
      <protection locked="0"/>
    </xf>
    <xf numFmtId="9" fontId="30" fillId="0" borderId="18" xfId="0" applyNumberFormat="1" applyFont="1" applyBorder="1" applyAlignment="1">
      <alignment horizontal="right" vertical="center"/>
    </xf>
    <xf numFmtId="0" fontId="30" fillId="2" borderId="19" xfId="0" applyFont="1" applyFill="1" applyBorder="1" applyAlignment="1">
      <alignment horizontal="left" vertical="center"/>
    </xf>
    <xf numFmtId="0" fontId="30" fillId="2" borderId="20" xfId="0" applyFont="1" applyFill="1" applyBorder="1" applyAlignment="1">
      <alignment horizontal="left" vertical="center"/>
    </xf>
    <xf numFmtId="166" fontId="30" fillId="2" borderId="20" xfId="0" applyNumberFormat="1" applyFont="1" applyFill="1" applyBorder="1" applyAlignment="1">
      <alignment horizontal="right" vertical="center"/>
    </xf>
    <xf numFmtId="166" fontId="30" fillId="2" borderId="20" xfId="0" quotePrefix="1" applyNumberFormat="1" applyFont="1" applyFill="1" applyBorder="1" applyAlignment="1">
      <alignment horizontal="right" vertical="center"/>
    </xf>
    <xf numFmtId="167" fontId="30" fillId="2" borderId="20" xfId="0" applyNumberFormat="1" applyFont="1" applyFill="1" applyBorder="1" applyAlignment="1">
      <alignment horizontal="center" vertical="center"/>
    </xf>
    <xf numFmtId="0" fontId="30" fillId="2" borderId="20" xfId="0" applyFont="1" applyFill="1" applyBorder="1" applyAlignment="1">
      <alignment vertical="center"/>
    </xf>
    <xf numFmtId="0" fontId="30" fillId="2" borderId="20" xfId="0" applyFont="1" applyFill="1" applyBorder="1" applyAlignment="1">
      <alignment horizontal="left" vertical="center" wrapText="1"/>
    </xf>
    <xf numFmtId="0" fontId="30" fillId="2" borderId="21" xfId="0" applyFont="1" applyFill="1" applyBorder="1" applyAlignment="1">
      <alignment horizontal="left" vertical="center"/>
    </xf>
    <xf numFmtId="0" fontId="30" fillId="2" borderId="6" xfId="0" applyFont="1" applyFill="1" applyBorder="1" applyAlignment="1">
      <alignment horizontal="left" vertical="center"/>
    </xf>
    <xf numFmtId="166" fontId="30" fillId="2" borderId="6" xfId="0" applyNumberFormat="1" applyFont="1" applyFill="1" applyBorder="1" applyAlignment="1">
      <alignment horizontal="right" vertical="center"/>
    </xf>
    <xf numFmtId="166" fontId="30" fillId="2" borderId="6" xfId="0" quotePrefix="1" applyNumberFormat="1" applyFont="1" applyFill="1" applyBorder="1" applyAlignment="1">
      <alignment horizontal="right" vertical="center"/>
    </xf>
    <xf numFmtId="0" fontId="30" fillId="2" borderId="6" xfId="0" applyFont="1" applyFill="1" applyBorder="1" applyAlignment="1">
      <alignment vertical="center"/>
    </xf>
    <xf numFmtId="0" fontId="30" fillId="2" borderId="21" xfId="0" applyFont="1" applyFill="1" applyBorder="1" applyAlignment="1">
      <alignment horizontal="left"/>
    </xf>
    <xf numFmtId="0" fontId="30" fillId="2" borderId="6" xfId="0" applyFont="1" applyFill="1" applyBorder="1" applyAlignment="1">
      <alignment horizontal="left"/>
    </xf>
    <xf numFmtId="166" fontId="30" fillId="2" borderId="6" xfId="0" applyNumberFormat="1" applyFont="1" applyFill="1" applyBorder="1" applyAlignment="1">
      <alignment horizontal="right"/>
    </xf>
    <xf numFmtId="166" fontId="30" fillId="2" borderId="6" xfId="0" quotePrefix="1" applyNumberFormat="1" applyFont="1" applyFill="1" applyBorder="1" applyAlignment="1">
      <alignment horizontal="right"/>
    </xf>
    <xf numFmtId="0" fontId="30" fillId="2" borderId="6" xfId="0" applyFont="1" applyFill="1" applyBorder="1"/>
    <xf numFmtId="0" fontId="30" fillId="2" borderId="22" xfId="0" applyFont="1" applyFill="1" applyBorder="1"/>
    <xf numFmtId="0" fontId="30" fillId="2" borderId="23" xfId="0" applyFont="1" applyFill="1" applyBorder="1" applyAlignment="1">
      <alignment horizontal="left"/>
    </xf>
    <xf numFmtId="166" fontId="30" fillId="2" borderId="23" xfId="0" applyNumberFormat="1" applyFont="1" applyFill="1" applyBorder="1" applyAlignment="1">
      <alignment horizontal="right"/>
    </xf>
    <xf numFmtId="166" fontId="30" fillId="2" borderId="23" xfId="0" quotePrefix="1" applyNumberFormat="1" applyFont="1" applyFill="1" applyBorder="1" applyAlignment="1">
      <alignment horizontal="right"/>
    </xf>
    <xf numFmtId="0" fontId="30" fillId="2" borderId="23" xfId="0" applyFont="1" applyFill="1" applyBorder="1"/>
    <xf numFmtId="0" fontId="31" fillId="2" borderId="8" xfId="0" applyFont="1" applyFill="1" applyBorder="1" applyAlignment="1">
      <alignment horizontal="left"/>
    </xf>
    <xf numFmtId="0" fontId="30" fillId="2" borderId="9" xfId="0" applyFont="1" applyFill="1" applyBorder="1" applyAlignment="1">
      <alignment horizontal="left"/>
    </xf>
    <xf numFmtId="166" fontId="30" fillId="2" borderId="9" xfId="0" applyNumberFormat="1" applyFont="1" applyFill="1" applyBorder="1" applyAlignment="1">
      <alignment horizontal="right"/>
    </xf>
    <xf numFmtId="166" fontId="30" fillId="2" borderId="9" xfId="0" quotePrefix="1" applyNumberFormat="1" applyFont="1" applyFill="1" applyBorder="1" applyAlignment="1">
      <alignment horizontal="right"/>
    </xf>
    <xf numFmtId="0" fontId="30" fillId="2" borderId="9" xfId="0" applyFont="1" applyFill="1" applyBorder="1"/>
    <xf numFmtId="0" fontId="30" fillId="11" borderId="0" xfId="0" applyFont="1" applyFill="1"/>
    <xf numFmtId="0" fontId="30" fillId="11" borderId="0" xfId="0" applyFont="1" applyFill="1" applyAlignment="1">
      <alignment horizontal="left"/>
    </xf>
    <xf numFmtId="166" fontId="30" fillId="11" borderId="0" xfId="0" applyNumberFormat="1" applyFont="1" applyFill="1" applyAlignment="1">
      <alignment horizontal="right"/>
    </xf>
    <xf numFmtId="166" fontId="30" fillId="11" borderId="0" xfId="0" quotePrefix="1" applyNumberFormat="1" applyFont="1" applyFill="1" applyAlignment="1">
      <alignment horizontal="right"/>
    </xf>
    <xf numFmtId="0" fontId="30" fillId="2" borderId="22" xfId="0" applyFont="1" applyFill="1" applyBorder="1" applyAlignment="1">
      <alignment horizontal="left" vertical="center"/>
    </xf>
    <xf numFmtId="0" fontId="30" fillId="2" borderId="23" xfId="0" applyFont="1" applyFill="1" applyBorder="1" applyAlignment="1">
      <alignment horizontal="left" vertical="center"/>
    </xf>
    <xf numFmtId="166" fontId="30" fillId="2" borderId="23" xfId="0" applyNumberFormat="1" applyFont="1" applyFill="1" applyBorder="1" applyAlignment="1">
      <alignment horizontal="right" vertical="center"/>
    </xf>
    <xf numFmtId="166" fontId="30" fillId="2" borderId="23" xfId="0" quotePrefix="1" applyNumberFormat="1" applyFont="1" applyFill="1" applyBorder="1" applyAlignment="1">
      <alignment horizontal="right" vertical="center"/>
    </xf>
    <xf numFmtId="167" fontId="30" fillId="2" borderId="23" xfId="0" applyNumberFormat="1" applyFont="1" applyFill="1" applyBorder="1" applyAlignment="1">
      <alignment horizontal="center" vertical="center"/>
    </xf>
    <xf numFmtId="0" fontId="30" fillId="2" borderId="23" xfId="0" applyFont="1" applyFill="1" applyBorder="1" applyAlignment="1">
      <alignment vertical="center"/>
    </xf>
    <xf numFmtId="0" fontId="30" fillId="2" borderId="23" xfId="0" applyFont="1" applyFill="1" applyBorder="1" applyAlignment="1">
      <alignment horizontal="left" vertical="center" wrapText="1"/>
    </xf>
    <xf numFmtId="1" fontId="30" fillId="3" borderId="23" xfId="0" applyNumberFormat="1" applyFont="1" applyFill="1" applyBorder="1" applyAlignment="1" applyProtection="1">
      <alignment vertical="center"/>
      <protection locked="0"/>
    </xf>
    <xf numFmtId="9" fontId="30" fillId="0" borderId="23" xfId="0" applyNumberFormat="1" applyFont="1" applyBorder="1" applyAlignment="1">
      <alignment horizontal="right" vertical="center"/>
    </xf>
    <xf numFmtId="1" fontId="30" fillId="3" borderId="23" xfId="0" applyNumberFormat="1" applyFont="1" applyFill="1" applyBorder="1" applyAlignment="1" applyProtection="1">
      <alignment horizontal="center" vertical="center"/>
      <protection locked="0"/>
    </xf>
    <xf numFmtId="167" fontId="30" fillId="2" borderId="18" xfId="0" quotePrefix="1" applyNumberFormat="1" applyFont="1" applyFill="1" applyBorder="1" applyAlignment="1">
      <alignment horizontal="center" vertical="center"/>
    </xf>
    <xf numFmtId="1" fontId="30" fillId="3" borderId="18" xfId="0" applyNumberFormat="1" applyFont="1" applyFill="1" applyBorder="1" applyAlignment="1" applyProtection="1">
      <alignment vertical="center"/>
      <protection locked="0"/>
    </xf>
    <xf numFmtId="167" fontId="30" fillId="2" borderId="23" xfId="0" quotePrefix="1" applyNumberFormat="1" applyFont="1" applyFill="1" applyBorder="1" applyAlignment="1">
      <alignment horizontal="center" vertical="center"/>
    </xf>
    <xf numFmtId="0" fontId="32" fillId="2" borderId="24" xfId="0" applyFont="1" applyFill="1" applyBorder="1" applyAlignment="1">
      <alignment horizontal="left"/>
    </xf>
    <xf numFmtId="0" fontId="30" fillId="2" borderId="20" xfId="0" applyFont="1" applyFill="1" applyBorder="1" applyAlignment="1">
      <alignment horizontal="left"/>
    </xf>
    <xf numFmtId="166" fontId="30" fillId="2" borderId="20" xfId="0" applyNumberFormat="1" applyFont="1" applyFill="1" applyBorder="1" applyAlignment="1">
      <alignment horizontal="right"/>
    </xf>
    <xf numFmtId="166" fontId="30" fillId="2" borderId="20" xfId="0" quotePrefix="1" applyNumberFormat="1" applyFont="1" applyFill="1" applyBorder="1" applyAlignment="1">
      <alignment horizontal="right"/>
    </xf>
    <xf numFmtId="0" fontId="30" fillId="2" borderId="20" xfId="0" applyFont="1" applyFill="1" applyBorder="1"/>
    <xf numFmtId="0" fontId="30" fillId="2" borderId="25" xfId="0" applyFont="1" applyFill="1" applyBorder="1"/>
    <xf numFmtId="0" fontId="30" fillId="2" borderId="1" xfId="0" applyFont="1" applyFill="1" applyBorder="1" applyAlignment="1">
      <alignment horizontal="left"/>
    </xf>
    <xf numFmtId="166" fontId="30" fillId="2" borderId="0" xfId="0" quotePrefix="1" applyNumberFormat="1" applyFont="1" applyFill="1" applyAlignment="1">
      <alignment horizontal="right"/>
    </xf>
    <xf numFmtId="0" fontId="30" fillId="2" borderId="0" xfId="0" applyFont="1" applyFill="1"/>
    <xf numFmtId="0" fontId="30" fillId="2" borderId="26" xfId="0" applyFont="1" applyFill="1" applyBorder="1"/>
    <xf numFmtId="0" fontId="31" fillId="2" borderId="1" xfId="0" applyFont="1" applyFill="1" applyBorder="1" applyAlignment="1">
      <alignment horizontal="left"/>
    </xf>
    <xf numFmtId="0" fontId="31" fillId="2" borderId="0" xfId="0" applyFont="1" applyFill="1" applyAlignment="1">
      <alignment horizontal="left"/>
    </xf>
    <xf numFmtId="166" fontId="31" fillId="2" borderId="0" xfId="0" quotePrefix="1" applyNumberFormat="1" applyFont="1" applyFill="1" applyAlignment="1">
      <alignment horizontal="right"/>
    </xf>
    <xf numFmtId="0" fontId="31" fillId="2" borderId="0" xfId="0" applyFont="1" applyFill="1"/>
    <xf numFmtId="0" fontId="31" fillId="2" borderId="26" xfId="0" applyFont="1" applyFill="1" applyBorder="1"/>
    <xf numFmtId="166" fontId="30" fillId="2" borderId="26" xfId="0" applyNumberFormat="1" applyFont="1" applyFill="1" applyBorder="1"/>
    <xf numFmtId="0" fontId="30" fillId="2" borderId="0" xfId="0" quotePrefix="1" applyFont="1" applyFill="1" applyAlignment="1">
      <alignment horizontal="center"/>
    </xf>
    <xf numFmtId="166" fontId="30" fillId="2" borderId="0" xfId="0" quotePrefix="1" applyNumberFormat="1" applyFont="1" applyFill="1" applyAlignment="1">
      <alignment horizontal="center"/>
    </xf>
    <xf numFmtId="166" fontId="30" fillId="2" borderId="0" xfId="0" applyNumberFormat="1" applyFont="1" applyFill="1"/>
    <xf numFmtId="166" fontId="30" fillId="2" borderId="26" xfId="0" applyNumberFormat="1" applyFont="1" applyFill="1" applyBorder="1" applyAlignment="1">
      <alignment horizontal="right"/>
    </xf>
    <xf numFmtId="0" fontId="33" fillId="2" borderId="0" xfId="0" applyFont="1" applyFill="1"/>
    <xf numFmtId="167" fontId="30" fillId="2" borderId="0" xfId="0" quotePrefix="1" applyNumberFormat="1" applyFont="1" applyFill="1"/>
    <xf numFmtId="3" fontId="30" fillId="2" borderId="0" xfId="0" applyNumberFormat="1" applyFont="1" applyFill="1" applyAlignment="1">
      <alignment horizontal="center"/>
    </xf>
    <xf numFmtId="166" fontId="31" fillId="2" borderId="0" xfId="0" applyNumberFormat="1" applyFont="1" applyFill="1" applyAlignment="1">
      <alignment horizontal="center"/>
    </xf>
    <xf numFmtId="166" fontId="31" fillId="2" borderId="0" xfId="0" quotePrefix="1" applyNumberFormat="1" applyFont="1" applyFill="1" applyAlignment="1">
      <alignment horizontal="center"/>
    </xf>
    <xf numFmtId="166" fontId="31" fillId="2" borderId="0" xfId="0" applyNumberFormat="1" applyFont="1" applyFill="1"/>
    <xf numFmtId="0" fontId="31" fillId="2" borderId="0" xfId="0" applyFont="1" applyFill="1" applyAlignment="1">
      <alignment horizontal="right"/>
    </xf>
    <xf numFmtId="166" fontId="31" fillId="2" borderId="26" xfId="0" applyNumberFormat="1" applyFont="1" applyFill="1" applyBorder="1"/>
    <xf numFmtId="166" fontId="34" fillId="2" borderId="0" xfId="0" quotePrefix="1" applyNumberFormat="1" applyFont="1" applyFill="1" applyAlignment="1">
      <alignment horizontal="right"/>
    </xf>
    <xf numFmtId="0" fontId="34" fillId="2" borderId="0" xfId="0" applyFont="1" applyFill="1"/>
    <xf numFmtId="166" fontId="34" fillId="2" borderId="0" xfId="0" applyNumberFormat="1" applyFont="1" applyFill="1" applyAlignment="1">
      <alignment horizontal="center"/>
    </xf>
    <xf numFmtId="0" fontId="34" fillId="2" borderId="0" xfId="0" quotePrefix="1" applyFont="1" applyFill="1" applyAlignment="1">
      <alignment horizontal="center"/>
    </xf>
    <xf numFmtId="0" fontId="34" fillId="2" borderId="0" xfId="0" applyFont="1" applyFill="1" applyAlignment="1">
      <alignment horizontal="right"/>
    </xf>
    <xf numFmtId="0" fontId="34" fillId="2" borderId="1" xfId="0" applyFont="1" applyFill="1" applyBorder="1" applyAlignment="1">
      <alignment horizontal="left"/>
    </xf>
    <xf numFmtId="0" fontId="34" fillId="2" borderId="0" xfId="0" applyFont="1" applyFill="1" applyAlignment="1">
      <alignment horizontal="left"/>
    </xf>
    <xf numFmtId="166" fontId="34" fillId="2" borderId="0" xfId="0" applyNumberFormat="1" applyFont="1" applyFill="1" applyAlignment="1">
      <alignment horizontal="right"/>
    </xf>
    <xf numFmtId="166" fontId="31" fillId="2" borderId="0" xfId="0" applyNumberFormat="1" applyFont="1" applyFill="1" applyAlignment="1">
      <alignment horizontal="right"/>
    </xf>
    <xf numFmtId="0" fontId="30" fillId="2" borderId="0" xfId="0" applyFont="1" applyFill="1" applyAlignment="1">
      <alignment vertical="top"/>
    </xf>
    <xf numFmtId="166" fontId="30" fillId="2" borderId="0" xfId="0" quotePrefix="1" applyNumberFormat="1" applyFont="1" applyFill="1" applyAlignment="1">
      <alignment horizontal="left"/>
    </xf>
    <xf numFmtId="166" fontId="30" fillId="2" borderId="0" xfId="0" applyNumberFormat="1" applyFont="1" applyFill="1" applyAlignment="1">
      <alignment horizontal="left"/>
    </xf>
    <xf numFmtId="9" fontId="30" fillId="2" borderId="0" xfId="1" applyFont="1" applyFill="1" applyBorder="1" applyProtection="1"/>
    <xf numFmtId="0" fontId="33" fillId="2" borderId="1" xfId="0" applyFont="1" applyFill="1" applyBorder="1" applyAlignment="1">
      <alignment horizontal="left"/>
    </xf>
    <xf numFmtId="0" fontId="30" fillId="2" borderId="10" xfId="0" applyFont="1" applyFill="1" applyBorder="1" applyAlignment="1">
      <alignment horizontal="left"/>
    </xf>
    <xf numFmtId="0" fontId="30" fillId="2" borderId="27" xfId="0" applyFont="1" applyFill="1" applyBorder="1"/>
    <xf numFmtId="166" fontId="35" fillId="2" borderId="0" xfId="0" applyNumberFormat="1" applyFont="1" applyFill="1" applyAlignment="1">
      <alignment horizontal="center"/>
    </xf>
    <xf numFmtId="166" fontId="35" fillId="2" borderId="0" xfId="0" quotePrefix="1" applyNumberFormat="1" applyFont="1" applyFill="1" applyAlignment="1">
      <alignment horizontal="center"/>
    </xf>
    <xf numFmtId="0" fontId="32" fillId="2" borderId="24" xfId="0" applyFont="1" applyFill="1" applyBorder="1"/>
    <xf numFmtId="0" fontId="30" fillId="2" borderId="1" xfId="0" applyFont="1" applyFill="1" applyBorder="1"/>
    <xf numFmtId="164" fontId="30" fillId="2" borderId="26" xfId="0" applyNumberFormat="1" applyFont="1" applyFill="1" applyBorder="1" applyAlignment="1">
      <alignment horizontal="right"/>
    </xf>
    <xf numFmtId="0" fontId="30" fillId="2" borderId="1" xfId="0" applyFont="1" applyFill="1" applyBorder="1" applyAlignment="1">
      <alignment vertical="top"/>
    </xf>
    <xf numFmtId="166" fontId="30" fillId="2" borderId="0" xfId="0" quotePrefix="1" applyNumberFormat="1" applyFont="1" applyFill="1" applyAlignment="1">
      <alignment horizontal="center" vertical="top"/>
    </xf>
    <xf numFmtId="166" fontId="30" fillId="2" borderId="0" xfId="0" applyNumberFormat="1" applyFont="1" applyFill="1" applyAlignment="1">
      <alignment vertical="top"/>
    </xf>
    <xf numFmtId="166" fontId="30" fillId="2" borderId="26" xfId="0" applyNumberFormat="1" applyFont="1" applyFill="1" applyBorder="1" applyAlignment="1">
      <alignment horizontal="right" vertical="top"/>
    </xf>
    <xf numFmtId="164" fontId="30" fillId="2" borderId="26" xfId="0" applyNumberFormat="1" applyFont="1" applyFill="1" applyBorder="1"/>
    <xf numFmtId="166" fontId="35" fillId="2" borderId="0" xfId="0" applyNumberFormat="1" applyFont="1" applyFill="1"/>
    <xf numFmtId="0" fontId="30" fillId="2" borderId="10" xfId="0" applyFont="1" applyFill="1" applyBorder="1" applyAlignment="1">
      <alignment vertical="top"/>
    </xf>
    <xf numFmtId="0" fontId="30" fillId="2" borderId="6" xfId="0" applyFont="1" applyFill="1" applyBorder="1" applyAlignment="1">
      <alignment vertical="top"/>
    </xf>
    <xf numFmtId="0" fontId="30" fillId="2" borderId="6" xfId="0" quotePrefix="1" applyFont="1" applyFill="1" applyBorder="1" applyAlignment="1">
      <alignment horizontal="center" vertical="top"/>
    </xf>
    <xf numFmtId="166" fontId="30" fillId="2" borderId="27" xfId="0" applyNumberFormat="1" applyFont="1" applyFill="1" applyBorder="1" applyAlignment="1">
      <alignment horizontal="right" vertical="top"/>
    </xf>
    <xf numFmtId="0" fontId="30" fillId="2" borderId="28" xfId="0" applyFont="1" applyFill="1" applyBorder="1"/>
    <xf numFmtId="0" fontId="30" fillId="2" borderId="29" xfId="0" applyFont="1" applyFill="1" applyBorder="1"/>
    <xf numFmtId="166" fontId="30" fillId="2" borderId="30" xfId="0" applyNumberFormat="1" applyFont="1" applyFill="1" applyBorder="1" applyAlignment="1">
      <alignment horizontal="right"/>
    </xf>
    <xf numFmtId="0" fontId="30" fillId="2" borderId="0" xfId="0" applyFont="1" applyFill="1" applyAlignment="1">
      <alignment horizontal="left"/>
    </xf>
    <xf numFmtId="0" fontId="2" fillId="2" borderId="11" xfId="0" applyFont="1" applyFill="1" applyBorder="1" applyAlignment="1">
      <alignment vertical="center" wrapText="1"/>
    </xf>
    <xf numFmtId="0" fontId="0" fillId="2" borderId="0" xfId="0" applyFill="1" applyAlignment="1">
      <alignment vertical="center"/>
    </xf>
    <xf numFmtId="0" fontId="4" fillId="7" borderId="11" xfId="0" applyFont="1" applyFill="1" applyBorder="1" applyAlignment="1">
      <alignment horizontal="center"/>
    </xf>
    <xf numFmtId="0" fontId="4" fillId="7" borderId="11" xfId="0" applyFont="1" applyFill="1" applyBorder="1" applyAlignment="1">
      <alignment horizontal="center" wrapText="1"/>
    </xf>
    <xf numFmtId="0" fontId="2" fillId="7" borderId="11" xfId="0" applyFont="1" applyFill="1" applyBorder="1" applyAlignment="1">
      <alignment horizontal="center"/>
    </xf>
    <xf numFmtId="0" fontId="35" fillId="0" borderId="11" xfId="0" applyFont="1" applyBorder="1" applyAlignment="1">
      <alignment wrapText="1"/>
    </xf>
    <xf numFmtId="0" fontId="35" fillId="0" borderId="11" xfId="0" applyFont="1" applyBorder="1" applyAlignment="1">
      <alignment vertical="center" wrapText="1"/>
    </xf>
    <xf numFmtId="0" fontId="30" fillId="0" borderId="11" xfId="0" applyFont="1" applyBorder="1" applyAlignment="1">
      <alignment wrapText="1"/>
    </xf>
    <xf numFmtId="0" fontId="30" fillId="0" borderId="11" xfId="0" applyFont="1" applyBorder="1" applyAlignment="1">
      <alignment horizontal="left" wrapText="1"/>
    </xf>
    <xf numFmtId="0" fontId="35" fillId="0" borderId="11" xfId="0" applyFont="1" applyBorder="1" applyAlignment="1">
      <alignment horizontal="left" wrapText="1"/>
    </xf>
    <xf numFmtId="0" fontId="36" fillId="0" borderId="11" xfId="0" applyFont="1" applyBorder="1" applyAlignment="1">
      <alignment vertical="center" wrapText="1"/>
    </xf>
    <xf numFmtId="0" fontId="30" fillId="0" borderId="11" xfId="0" applyFont="1" applyBorder="1"/>
    <xf numFmtId="0" fontId="30" fillId="2" borderId="11" xfId="0" applyFont="1" applyFill="1" applyBorder="1" applyAlignment="1">
      <alignment horizontal="left"/>
    </xf>
    <xf numFmtId="0" fontId="33" fillId="2" borderId="11" xfId="0" applyFont="1" applyFill="1" applyBorder="1"/>
    <xf numFmtId="0" fontId="2" fillId="2" borderId="11" xfId="0" applyFont="1" applyFill="1" applyBorder="1" applyAlignment="1">
      <alignment horizontal="left"/>
    </xf>
    <xf numFmtId="0" fontId="23" fillId="2" borderId="11" xfId="0" applyFont="1" applyFill="1" applyBorder="1"/>
    <xf numFmtId="166" fontId="34" fillId="2" borderId="0" xfId="0" quotePrefix="1" applyNumberFormat="1" applyFont="1" applyFill="1" applyAlignment="1">
      <alignment horizontal="left"/>
    </xf>
    <xf numFmtId="166" fontId="1" fillId="2" borderId="0" xfId="0" quotePrefix="1" applyNumberFormat="1" applyFont="1" applyFill="1" applyAlignment="1">
      <alignment horizontal="right"/>
    </xf>
    <xf numFmtId="166" fontId="30" fillId="2" borderId="0" xfId="0" applyNumberFormat="1" applyFont="1" applyFill="1" applyAlignment="1">
      <alignment horizontal="center"/>
    </xf>
    <xf numFmtId="167" fontId="34" fillId="2" borderId="0" xfId="0" applyNumberFormat="1" applyFont="1" applyFill="1" applyAlignment="1">
      <alignment horizontal="center"/>
    </xf>
    <xf numFmtId="167" fontId="30" fillId="2" borderId="0" xfId="0" applyNumberFormat="1" applyFont="1" applyFill="1" applyAlignment="1">
      <alignment horizontal="center"/>
    </xf>
    <xf numFmtId="0" fontId="30" fillId="2" borderId="0" xfId="0" applyFont="1" applyFill="1" applyAlignment="1">
      <alignment horizontal="center"/>
    </xf>
    <xf numFmtId="0" fontId="30" fillId="2" borderId="0" xfId="0" applyFont="1" applyFill="1" applyAlignment="1">
      <alignment horizontal="right"/>
    </xf>
    <xf numFmtId="0" fontId="30" fillId="2" borderId="12" xfId="0" applyFont="1" applyFill="1" applyBorder="1" applyAlignment="1">
      <alignment horizontal="center" vertical="center"/>
    </xf>
    <xf numFmtId="1" fontId="30" fillId="3" borderId="18" xfId="0" applyNumberFormat="1" applyFont="1" applyFill="1" applyBorder="1" applyAlignment="1" applyProtection="1">
      <alignment horizontal="center" vertical="center"/>
      <protection locked="0"/>
    </xf>
    <xf numFmtId="166" fontId="30" fillId="2" borderId="0" xfId="0" applyNumberFormat="1" applyFont="1" applyFill="1" applyAlignment="1">
      <alignment horizontal="right"/>
    </xf>
    <xf numFmtId="0" fontId="1" fillId="2" borderId="0" xfId="0" applyFont="1" applyFill="1" applyAlignment="1">
      <alignment horizontal="left"/>
    </xf>
    <xf numFmtId="0" fontId="2" fillId="2" borderId="23" xfId="0" applyFont="1" applyFill="1" applyBorder="1" applyAlignment="1">
      <alignment horizontal="center"/>
    </xf>
    <xf numFmtId="166" fontId="27" fillId="2" borderId="16" xfId="0" applyNumberFormat="1" applyFont="1" applyFill="1" applyBorder="1"/>
    <xf numFmtId="164" fontId="33" fillId="2" borderId="14" xfId="0" applyNumberFormat="1" applyFont="1" applyFill="1" applyBorder="1"/>
    <xf numFmtId="0" fontId="0" fillId="2" borderId="31" xfId="0" applyFill="1" applyBorder="1"/>
    <xf numFmtId="0" fontId="1" fillId="2" borderId="32" xfId="0" applyFont="1" applyFill="1" applyBorder="1"/>
    <xf numFmtId="0" fontId="1" fillId="2" borderId="33" xfId="0" applyFont="1" applyFill="1" applyBorder="1"/>
    <xf numFmtId="0" fontId="1" fillId="2" borderId="34" xfId="0" applyFont="1" applyFill="1" applyBorder="1"/>
    <xf numFmtId="0" fontId="0" fillId="2" borderId="1" xfId="0" applyFill="1" applyBorder="1"/>
    <xf numFmtId="0" fontId="0" fillId="2" borderId="33" xfId="0" applyFill="1" applyBorder="1"/>
    <xf numFmtId="0" fontId="1" fillId="2" borderId="35" xfId="0" applyFont="1" applyFill="1" applyBorder="1"/>
    <xf numFmtId="0" fontId="0" fillId="2" borderId="35" xfId="0" applyFill="1" applyBorder="1"/>
    <xf numFmtId="0" fontId="1" fillId="2" borderId="2" xfId="0" applyFont="1" applyFill="1" applyBorder="1"/>
    <xf numFmtId="0" fontId="0" fillId="2" borderId="36" xfId="0" applyFill="1" applyBorder="1"/>
    <xf numFmtId="165" fontId="1" fillId="0" borderId="0" xfId="2" applyFont="1" applyFill="1" applyBorder="1" applyAlignment="1" applyProtection="1">
      <alignment horizontal="center"/>
      <protection locked="0"/>
    </xf>
    <xf numFmtId="165" fontId="1" fillId="0" borderId="20" xfId="2" applyFont="1" applyFill="1" applyBorder="1" applyAlignment="1" applyProtection="1">
      <alignment horizontal="center"/>
      <protection locked="0"/>
    </xf>
    <xf numFmtId="166" fontId="4" fillId="3" borderId="26" xfId="0" applyNumberFormat="1" applyFont="1" applyFill="1" applyBorder="1" applyAlignment="1" applyProtection="1">
      <alignment horizontal="center"/>
      <protection locked="0"/>
    </xf>
    <xf numFmtId="0" fontId="32" fillId="2" borderId="1" xfId="0" applyFont="1" applyFill="1" applyBorder="1"/>
    <xf numFmtId="0" fontId="30" fillId="2" borderId="0" xfId="0" quotePrefix="1" applyFont="1" applyFill="1"/>
    <xf numFmtId="0" fontId="30" fillId="2" borderId="0" xfId="0" quotePrefix="1" applyFont="1" applyFill="1" applyAlignment="1">
      <alignment horizontal="center" vertical="top"/>
    </xf>
    <xf numFmtId="0" fontId="2" fillId="2" borderId="11" xfId="0" applyFont="1" applyFill="1" applyBorder="1"/>
    <xf numFmtId="169" fontId="29" fillId="2" borderId="37" xfId="0" applyNumberFormat="1" applyFont="1" applyFill="1" applyBorder="1"/>
    <xf numFmtId="1" fontId="30" fillId="3" borderId="38" xfId="0" applyNumberFormat="1" applyFont="1" applyFill="1" applyBorder="1" applyAlignment="1" applyProtection="1">
      <alignment vertical="center"/>
      <protection locked="0"/>
    </xf>
    <xf numFmtId="9" fontId="30" fillId="0" borderId="38" xfId="0" applyNumberFormat="1" applyFont="1" applyBorder="1" applyAlignment="1">
      <alignment horizontal="right" vertical="center"/>
    </xf>
    <xf numFmtId="1" fontId="30" fillId="3" borderId="38" xfId="0" applyNumberFormat="1" applyFont="1" applyFill="1" applyBorder="1" applyAlignment="1" applyProtection="1">
      <alignment horizontal="center" vertical="center"/>
      <protection locked="0"/>
    </xf>
    <xf numFmtId="1" fontId="30" fillId="3" borderId="39" xfId="0" applyNumberFormat="1" applyFont="1" applyFill="1" applyBorder="1" applyAlignment="1" applyProtection="1">
      <alignment vertical="center"/>
      <protection locked="0"/>
    </xf>
    <xf numFmtId="9" fontId="30" fillId="0" borderId="39" xfId="0" applyNumberFormat="1" applyFont="1" applyBorder="1" applyAlignment="1">
      <alignment horizontal="right" vertical="center"/>
    </xf>
    <xf numFmtId="1" fontId="30" fillId="3" borderId="39" xfId="0" applyNumberFormat="1" applyFont="1" applyFill="1" applyBorder="1" applyAlignment="1" applyProtection="1">
      <alignment horizontal="center" vertical="center"/>
      <protection locked="0"/>
    </xf>
    <xf numFmtId="164" fontId="33" fillId="2" borderId="15" xfId="0" applyNumberFormat="1" applyFont="1" applyFill="1" applyBorder="1" applyAlignment="1">
      <alignment vertical="top"/>
    </xf>
    <xf numFmtId="164" fontId="37" fillId="2" borderId="0" xfId="2" applyNumberFormat="1" applyFont="1" applyFill="1" applyBorder="1" applyAlignment="1" applyProtection="1"/>
    <xf numFmtId="14" fontId="6" fillId="0" borderId="0" xfId="0" applyNumberFormat="1" applyFont="1"/>
    <xf numFmtId="167" fontId="3" fillId="0" borderId="18" xfId="0" applyNumberFormat="1" applyFont="1" applyBorder="1" applyAlignment="1">
      <alignment vertical="center" wrapText="1"/>
    </xf>
    <xf numFmtId="167" fontId="3" fillId="0" borderId="40" xfId="0" applyNumberFormat="1" applyFont="1" applyBorder="1" applyAlignment="1">
      <alignment vertical="center" wrapText="1"/>
    </xf>
    <xf numFmtId="167" fontId="3" fillId="0" borderId="11" xfId="0" applyNumberFormat="1" applyFont="1" applyBorder="1" applyAlignment="1">
      <alignment vertical="center" wrapText="1"/>
    </xf>
    <xf numFmtId="167" fontId="3" fillId="0" borderId="41" xfId="0" applyNumberFormat="1" applyFont="1" applyBorder="1" applyAlignment="1">
      <alignment vertical="center" wrapText="1"/>
    </xf>
    <xf numFmtId="167" fontId="3" fillId="0" borderId="18" xfId="0" applyNumberFormat="1" applyFont="1" applyBorder="1" applyAlignment="1">
      <alignment horizontal="right" vertical="center" wrapText="1"/>
    </xf>
    <xf numFmtId="167" fontId="3" fillId="0" borderId="11" xfId="0" applyNumberFormat="1" applyFont="1" applyBorder="1" applyAlignment="1">
      <alignment wrapText="1"/>
    </xf>
    <xf numFmtId="167" fontId="3" fillId="0" borderId="40" xfId="0" applyNumberFormat="1" applyFont="1" applyBorder="1" applyAlignment="1">
      <alignment wrapText="1"/>
    </xf>
    <xf numFmtId="167" fontId="3" fillId="0" borderId="23" xfId="0" applyNumberFormat="1" applyFont="1" applyBorder="1" applyAlignment="1">
      <alignment vertical="center" wrapText="1"/>
    </xf>
    <xf numFmtId="167" fontId="3" fillId="0" borderId="42" xfId="0" applyNumberFormat="1" applyFont="1" applyBorder="1" applyAlignment="1">
      <alignment vertical="center" wrapText="1"/>
    </xf>
    <xf numFmtId="167" fontId="3" fillId="0" borderId="43" xfId="0" applyNumberFormat="1" applyFont="1" applyBorder="1" applyAlignment="1">
      <alignment vertical="center" wrapText="1"/>
    </xf>
    <xf numFmtId="167" fontId="3" fillId="0" borderId="44" xfId="0" applyNumberFormat="1" applyFont="1" applyBorder="1" applyAlignment="1">
      <alignment vertical="center" wrapText="1"/>
    </xf>
    <xf numFmtId="167" fontId="3" fillId="0" borderId="23" xfId="0" applyNumberFormat="1" applyFont="1" applyBorder="1" applyAlignment="1">
      <alignment horizontal="right" vertical="center" wrapText="1"/>
    </xf>
    <xf numFmtId="167" fontId="3" fillId="0" borderId="43" xfId="0" applyNumberFormat="1" applyFont="1" applyBorder="1" applyAlignment="1">
      <alignment wrapText="1"/>
    </xf>
    <xf numFmtId="167" fontId="3" fillId="0" borderId="42" xfId="0" applyNumberFormat="1" applyFont="1" applyBorder="1" applyAlignment="1">
      <alignment wrapText="1"/>
    </xf>
    <xf numFmtId="166" fontId="24" fillId="0" borderId="11" xfId="0" applyNumberFormat="1" applyFont="1" applyBorder="1" applyAlignment="1">
      <alignment horizontal="right" wrapText="1"/>
    </xf>
    <xf numFmtId="166" fontId="24" fillId="0" borderId="41" xfId="0" applyNumberFormat="1" applyFont="1" applyBorder="1" applyAlignment="1">
      <alignment horizontal="right" wrapText="1"/>
    </xf>
    <xf numFmtId="166" fontId="24" fillId="0" borderId="18" xfId="0" applyNumberFormat="1" applyFont="1" applyBorder="1" applyAlignment="1">
      <alignment horizontal="right" wrapText="1"/>
    </xf>
    <xf numFmtId="166" fontId="3" fillId="0" borderId="11" xfId="0" applyNumberFormat="1" applyFont="1" applyBorder="1" applyAlignment="1">
      <alignment wrapText="1"/>
    </xf>
    <xf numFmtId="166" fontId="3" fillId="0" borderId="40" xfId="0" applyNumberFormat="1" applyFont="1" applyBorder="1" applyAlignment="1">
      <alignment wrapText="1"/>
    </xf>
    <xf numFmtId="14" fontId="3" fillId="0" borderId="11" xfId="0" applyNumberFormat="1" applyFont="1" applyBorder="1" applyAlignment="1">
      <alignment horizontal="right" wrapText="1"/>
    </xf>
    <xf numFmtId="2" fontId="1" fillId="2" borderId="0" xfId="0" applyNumberFormat="1" applyFont="1" applyFill="1"/>
    <xf numFmtId="14" fontId="6" fillId="8" borderId="0" xfId="0" applyNumberFormat="1" applyFont="1" applyFill="1"/>
    <xf numFmtId="0" fontId="38" fillId="0" borderId="11" xfId="0" applyFont="1" applyBorder="1" applyAlignment="1" applyProtection="1">
      <alignment horizontal="center"/>
      <protection locked="0"/>
    </xf>
    <xf numFmtId="166" fontId="21" fillId="0" borderId="11" xfId="0" applyNumberFormat="1" applyFont="1" applyBorder="1" applyProtection="1">
      <protection locked="0"/>
    </xf>
    <xf numFmtId="0" fontId="21" fillId="0" borderId="11" xfId="0" applyFont="1" applyBorder="1" applyAlignment="1" applyProtection="1">
      <alignment horizontal="center"/>
      <protection locked="0"/>
    </xf>
    <xf numFmtId="0" fontId="21" fillId="0" borderId="11" xfId="0" applyFont="1" applyBorder="1" applyProtection="1">
      <protection locked="0"/>
    </xf>
    <xf numFmtId="0" fontId="19" fillId="0" borderId="11" xfId="0" applyFont="1" applyBorder="1" applyAlignment="1" applyProtection="1">
      <alignment horizontal="center"/>
      <protection locked="0"/>
    </xf>
    <xf numFmtId="0" fontId="21" fillId="0" borderId="11" xfId="0" applyFont="1" applyBorder="1" applyAlignment="1" applyProtection="1">
      <alignment vertical="center" wrapText="1"/>
      <protection locked="0"/>
    </xf>
    <xf numFmtId="0" fontId="21" fillId="0" borderId="11" xfId="0" applyFont="1" applyBorder="1" applyAlignment="1" applyProtection="1">
      <alignment vertical="center"/>
      <protection locked="0"/>
    </xf>
    <xf numFmtId="0" fontId="21" fillId="0" borderId="11" xfId="0" applyFont="1" applyBorder="1" applyAlignment="1" applyProtection="1">
      <alignment horizontal="center" vertical="center"/>
      <protection locked="0"/>
    </xf>
    <xf numFmtId="166" fontId="21" fillId="0" borderId="11" xfId="0" applyNumberFormat="1" applyFont="1" applyBorder="1" applyAlignment="1" applyProtection="1">
      <alignment vertical="center"/>
      <protection locked="0"/>
    </xf>
    <xf numFmtId="0" fontId="21" fillId="0" borderId="0" xfId="0" applyFont="1" applyAlignment="1" applyProtection="1">
      <alignment vertical="center"/>
      <protection locked="0"/>
    </xf>
    <xf numFmtId="14" fontId="2" fillId="2" borderId="0" xfId="0" applyNumberFormat="1" applyFont="1" applyFill="1" applyAlignment="1">
      <alignment vertical="center"/>
    </xf>
    <xf numFmtId="14" fontId="4" fillId="0" borderId="0" xfId="0" applyNumberFormat="1" applyFont="1" applyAlignment="1">
      <alignment horizontal="center"/>
    </xf>
    <xf numFmtId="0" fontId="0" fillId="2" borderId="45" xfId="0" applyFill="1" applyBorder="1"/>
    <xf numFmtId="3" fontId="4" fillId="3" borderId="4" xfId="0" applyNumberFormat="1" applyFont="1" applyFill="1" applyBorder="1" applyAlignment="1" applyProtection="1">
      <alignment horizontal="center"/>
      <protection locked="0"/>
    </xf>
    <xf numFmtId="3" fontId="4" fillId="3" borderId="46" xfId="0" applyNumberFormat="1" applyFont="1" applyFill="1" applyBorder="1" applyAlignment="1" applyProtection="1">
      <alignment horizontal="center"/>
      <protection locked="0"/>
    </xf>
    <xf numFmtId="14" fontId="4" fillId="0" borderId="1" xfId="0" applyNumberFormat="1" applyFont="1" applyBorder="1" applyAlignment="1">
      <alignment horizontal="center"/>
    </xf>
    <xf numFmtId="14" fontId="13" fillId="8" borderId="47" xfId="0" applyNumberFormat="1" applyFont="1" applyFill="1" applyBorder="1" applyAlignment="1">
      <alignment horizontal="center"/>
    </xf>
    <xf numFmtId="166" fontId="1" fillId="0" borderId="0" xfId="0" quotePrefix="1" applyNumberFormat="1" applyFont="1" applyAlignment="1">
      <alignment horizontal="right"/>
    </xf>
    <xf numFmtId="0" fontId="0" fillId="12" borderId="46" xfId="0" applyFill="1" applyBorder="1"/>
    <xf numFmtId="0" fontId="0" fillId="12" borderId="35" xfId="0" applyFill="1" applyBorder="1"/>
    <xf numFmtId="0" fontId="0" fillId="12" borderId="0" xfId="0" applyFill="1"/>
    <xf numFmtId="166" fontId="4" fillId="12" borderId="0" xfId="0" applyNumberFormat="1" applyFont="1" applyFill="1" applyAlignment="1">
      <alignment horizontal="center"/>
    </xf>
    <xf numFmtId="166" fontId="1" fillId="12" borderId="31" xfId="0" quotePrefix="1" applyNumberFormat="1" applyFont="1" applyFill="1" applyBorder="1" applyAlignment="1">
      <alignment horizontal="center"/>
    </xf>
    <xf numFmtId="14" fontId="4" fillId="0" borderId="34" xfId="0" applyNumberFormat="1" applyFont="1" applyBorder="1" applyAlignment="1">
      <alignment horizontal="center"/>
    </xf>
    <xf numFmtId="166" fontId="21" fillId="11" borderId="11" xfId="0" applyNumberFormat="1" applyFont="1" applyFill="1" applyBorder="1" applyProtection="1">
      <protection locked="0"/>
    </xf>
    <xf numFmtId="166" fontId="21" fillId="11" borderId="11" xfId="0" applyNumberFormat="1" applyFont="1" applyFill="1" applyBorder="1" applyAlignment="1" applyProtection="1">
      <alignment vertical="center"/>
      <protection locked="0"/>
    </xf>
    <xf numFmtId="0" fontId="1" fillId="2" borderId="11" xfId="0" applyFont="1" applyFill="1" applyBorder="1" applyAlignment="1">
      <alignment horizontal="left" wrapText="1"/>
    </xf>
    <xf numFmtId="0" fontId="1" fillId="2" borderId="5" xfId="0" applyFont="1" applyFill="1" applyBorder="1"/>
    <xf numFmtId="166" fontId="4" fillId="11" borderId="48" xfId="0" applyNumberFormat="1" applyFont="1" applyFill="1" applyBorder="1" applyAlignment="1" applyProtection="1">
      <alignment horizontal="center"/>
      <protection locked="0"/>
    </xf>
    <xf numFmtId="0" fontId="22" fillId="11" borderId="0" xfId="0" applyFont="1" applyFill="1" applyAlignment="1">
      <alignment horizontal="left" vertical="center" wrapText="1"/>
    </xf>
    <xf numFmtId="0" fontId="5" fillId="4" borderId="11" xfId="0" applyFont="1" applyFill="1" applyBorder="1" applyAlignment="1" applyProtection="1">
      <alignment horizontal="center" wrapText="1"/>
      <protection locked="0"/>
    </xf>
    <xf numFmtId="0" fontId="5" fillId="4" borderId="11" xfId="0" applyFont="1" applyFill="1" applyBorder="1" applyAlignment="1" applyProtection="1">
      <alignment horizontal="center"/>
      <protection locked="0"/>
    </xf>
    <xf numFmtId="0" fontId="22" fillId="11" borderId="24" xfId="0" applyFont="1" applyFill="1" applyBorder="1" applyAlignment="1">
      <alignment horizontal="left" vertical="center" wrapText="1"/>
    </xf>
    <xf numFmtId="0" fontId="22" fillId="11" borderId="20" xfId="0" applyFont="1" applyFill="1" applyBorder="1" applyAlignment="1">
      <alignment horizontal="left" vertical="center" wrapText="1"/>
    </xf>
    <xf numFmtId="0" fontId="19" fillId="0" borderId="40"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41" xfId="0" applyFont="1" applyBorder="1" applyAlignment="1" applyProtection="1">
      <alignment horizontal="center"/>
      <protection locked="0"/>
    </xf>
    <xf numFmtId="0" fontId="22" fillId="11" borderId="0" xfId="0" applyFont="1" applyFill="1" applyAlignment="1">
      <alignment horizontal="left" vertical="center" wrapText="1"/>
    </xf>
    <xf numFmtId="0" fontId="5" fillId="4" borderId="11" xfId="0" applyFont="1" applyFill="1" applyBorder="1" applyAlignment="1">
      <alignment horizontal="center" wrapText="1"/>
    </xf>
    <xf numFmtId="0" fontId="5" fillId="4" borderId="11" xfId="0" applyFont="1" applyFill="1" applyBorder="1" applyAlignment="1">
      <alignment horizontal="center"/>
    </xf>
    <xf numFmtId="0" fontId="21" fillId="0" borderId="25" xfId="0" applyFont="1" applyBorder="1" applyAlignment="1" applyProtection="1">
      <alignment horizontal="left" vertical="center" wrapText="1"/>
      <protection locked="0"/>
    </xf>
    <xf numFmtId="0" fontId="21" fillId="0" borderId="26" xfId="0" applyFont="1" applyBorder="1" applyAlignment="1" applyProtection="1">
      <alignment horizontal="left" vertical="center"/>
      <protection locked="0"/>
    </xf>
    <xf numFmtId="167" fontId="34" fillId="2" borderId="0" xfId="0" applyNumberFormat="1" applyFont="1" applyFill="1" applyAlignment="1">
      <alignment horizontal="center"/>
    </xf>
    <xf numFmtId="166" fontId="30" fillId="2" borderId="0" xfId="0" applyNumberFormat="1" applyFont="1" applyFill="1" applyAlignment="1">
      <alignment horizontal="right"/>
    </xf>
    <xf numFmtId="166" fontId="30" fillId="2" borderId="49" xfId="0" applyNumberFormat="1" applyFont="1" applyFill="1" applyBorder="1" applyAlignment="1">
      <alignment horizontal="right"/>
    </xf>
    <xf numFmtId="166" fontId="30" fillId="2" borderId="0" xfId="0" applyNumberFormat="1" applyFont="1" applyFill="1" applyAlignment="1">
      <alignment horizontal="right" vertical="top"/>
    </xf>
    <xf numFmtId="166" fontId="35" fillId="2" borderId="18" xfId="0" quotePrefix="1" applyNumberFormat="1" applyFont="1" applyFill="1" applyBorder="1" applyAlignment="1">
      <alignment horizontal="right"/>
    </xf>
    <xf numFmtId="9" fontId="30" fillId="2" borderId="0" xfId="0" applyNumberFormat="1" applyFont="1" applyFill="1" applyAlignment="1">
      <alignment horizontal="right"/>
    </xf>
    <xf numFmtId="166" fontId="30" fillId="2" borderId="0" xfId="0" applyNumberFormat="1" applyFont="1" applyFill="1" applyAlignment="1">
      <alignment horizontal="center"/>
    </xf>
    <xf numFmtId="0" fontId="30" fillId="2" borderId="0" xfId="0" applyFont="1" applyFill="1" applyAlignment="1">
      <alignment horizontal="center"/>
    </xf>
    <xf numFmtId="166" fontId="30" fillId="3" borderId="18" xfId="0" applyNumberFormat="1" applyFont="1" applyFill="1" applyBorder="1" applyAlignment="1" applyProtection="1">
      <alignment horizontal="right"/>
      <protection locked="0"/>
    </xf>
    <xf numFmtId="1" fontId="30" fillId="3" borderId="18" xfId="0" applyNumberFormat="1" applyFont="1" applyFill="1" applyBorder="1" applyAlignment="1" applyProtection="1">
      <alignment horizontal="center" vertical="center"/>
      <protection locked="0"/>
    </xf>
    <xf numFmtId="164" fontId="17" fillId="11" borderId="0" xfId="2" applyNumberFormat="1" applyFont="1" applyFill="1" applyBorder="1" applyAlignment="1" applyProtection="1">
      <alignment horizontal="center"/>
    </xf>
    <xf numFmtId="166" fontId="30" fillId="3" borderId="9" xfId="0" applyNumberFormat="1" applyFont="1" applyFill="1" applyBorder="1" applyAlignment="1" applyProtection="1">
      <alignment horizontal="right"/>
      <protection locked="0"/>
    </xf>
    <xf numFmtId="0" fontId="12" fillId="4" borderId="10" xfId="0" applyFont="1" applyFill="1" applyBorder="1" applyAlignment="1">
      <alignment horizontal="center"/>
    </xf>
    <xf numFmtId="0" fontId="12" fillId="4" borderId="6" xfId="0" applyFont="1" applyFill="1" applyBorder="1" applyAlignment="1">
      <alignment horizontal="center"/>
    </xf>
    <xf numFmtId="0" fontId="12" fillId="4" borderId="7" xfId="0" applyFont="1" applyFill="1" applyBorder="1" applyAlignment="1">
      <alignment horizontal="center"/>
    </xf>
    <xf numFmtId="167" fontId="30" fillId="3" borderId="6" xfId="0" applyNumberFormat="1" applyFont="1" applyFill="1" applyBorder="1" applyAlignment="1" applyProtection="1">
      <alignment horizontal="center" vertical="center"/>
      <protection locked="0"/>
    </xf>
    <xf numFmtId="0" fontId="39" fillId="2" borderId="6" xfId="0" applyFont="1" applyFill="1" applyBorder="1" applyAlignment="1">
      <alignment horizontal="left" vertical="center" wrapText="1"/>
    </xf>
    <xf numFmtId="1" fontId="30" fillId="3" borderId="6" xfId="0" applyNumberFormat="1" applyFont="1" applyFill="1" applyBorder="1" applyAlignment="1" applyProtection="1">
      <alignment horizontal="center" vertical="center"/>
      <protection locked="0"/>
    </xf>
    <xf numFmtId="167" fontId="30" fillId="2" borderId="0" xfId="0" applyNumberFormat="1" applyFont="1" applyFill="1" applyAlignment="1">
      <alignment horizontal="center"/>
    </xf>
    <xf numFmtId="0" fontId="33" fillId="2" borderId="0" xfId="0" applyFont="1" applyFill="1" applyAlignment="1">
      <alignment horizontal="left"/>
    </xf>
    <xf numFmtId="164" fontId="28" fillId="2" borderId="0" xfId="2" applyNumberFormat="1" applyFont="1" applyFill="1" applyBorder="1" applyAlignment="1" applyProtection="1">
      <alignment horizontal="center"/>
    </xf>
    <xf numFmtId="0" fontId="40" fillId="4" borderId="24" xfId="0" applyFont="1" applyFill="1" applyBorder="1" applyAlignment="1">
      <alignment horizontal="center"/>
    </xf>
    <xf numFmtId="0" fontId="40" fillId="4" borderId="20" xfId="0" applyFont="1" applyFill="1" applyBorder="1" applyAlignment="1">
      <alignment horizontal="center"/>
    </xf>
    <xf numFmtId="0" fontId="40" fillId="4" borderId="50" xfId="0" applyFont="1" applyFill="1" applyBorder="1" applyAlignment="1">
      <alignment horizontal="center"/>
    </xf>
    <xf numFmtId="167" fontId="31" fillId="2" borderId="0" xfId="0" applyNumberFormat="1" applyFont="1" applyFill="1" applyAlignment="1">
      <alignment horizontal="center"/>
    </xf>
    <xf numFmtId="167" fontId="30" fillId="3" borderId="9" xfId="0" applyNumberFormat="1" applyFont="1" applyFill="1" applyBorder="1" applyAlignment="1" applyProtection="1">
      <alignment horizontal="center"/>
      <protection locked="0"/>
    </xf>
    <xf numFmtId="167" fontId="30" fillId="2" borderId="0" xfId="0" quotePrefix="1" applyNumberFormat="1" applyFont="1" applyFill="1" applyAlignment="1">
      <alignment horizontal="center"/>
    </xf>
    <xf numFmtId="0" fontId="30" fillId="2" borderId="0" xfId="0" applyFont="1" applyFill="1" applyAlignment="1">
      <alignment horizontal="right"/>
    </xf>
    <xf numFmtId="166" fontId="30" fillId="3" borderId="23" xfId="0" applyNumberFormat="1" applyFont="1" applyFill="1" applyBorder="1" applyAlignment="1" applyProtection="1">
      <alignment horizontal="right"/>
      <protection locked="0"/>
    </xf>
    <xf numFmtId="0" fontId="39" fillId="2" borderId="18" xfId="0" applyFont="1" applyFill="1" applyBorder="1" applyAlignment="1">
      <alignment horizontal="left" vertical="center" wrapText="1"/>
    </xf>
    <xf numFmtId="0" fontId="17" fillId="2" borderId="11"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0" xfId="0" applyFont="1" applyFill="1" applyAlignment="1">
      <alignment horizontal="center" vertical="center"/>
    </xf>
    <xf numFmtId="0" fontId="10" fillId="5" borderId="40" xfId="0" applyFont="1" applyFill="1" applyBorder="1" applyAlignment="1">
      <alignment horizontal="center"/>
    </xf>
    <xf numFmtId="0" fontId="10" fillId="5" borderId="18" xfId="0" applyFont="1" applyFill="1" applyBorder="1" applyAlignment="1">
      <alignment horizontal="center"/>
    </xf>
    <xf numFmtId="0" fontId="10" fillId="5" borderId="41" xfId="0" applyFont="1" applyFill="1" applyBorder="1" applyAlignment="1">
      <alignment horizontal="center"/>
    </xf>
    <xf numFmtId="165" fontId="0" fillId="3" borderId="4" xfId="0" applyNumberFormat="1" applyFill="1" applyBorder="1" applyAlignment="1" applyProtection="1">
      <alignment horizontal="center"/>
      <protection locked="0"/>
    </xf>
    <xf numFmtId="165" fontId="0" fillId="3" borderId="3" xfId="0" applyNumberFormat="1" applyFill="1" applyBorder="1" applyAlignment="1" applyProtection="1">
      <alignment horizontal="center"/>
      <protection locked="0"/>
    </xf>
    <xf numFmtId="165" fontId="0" fillId="3" borderId="31" xfId="0" applyNumberFormat="1" applyFill="1" applyBorder="1" applyAlignment="1" applyProtection="1">
      <alignment horizontal="center"/>
      <protection locked="0"/>
    </xf>
    <xf numFmtId="166" fontId="4" fillId="2" borderId="11" xfId="0" applyNumberFormat="1" applyFont="1" applyFill="1" applyBorder="1" applyAlignment="1">
      <alignment horizontal="right"/>
    </xf>
    <xf numFmtId="166" fontId="1" fillId="2" borderId="0" xfId="0" quotePrefix="1" applyNumberFormat="1" applyFont="1" applyFill="1" applyAlignment="1">
      <alignment horizontal="right"/>
    </xf>
    <xf numFmtId="0" fontId="4" fillId="2" borderId="40" xfId="0" applyFont="1" applyFill="1" applyBorder="1" applyAlignment="1">
      <alignment horizontal="center"/>
    </xf>
    <xf numFmtId="0" fontId="4" fillId="2" borderId="18" xfId="0" applyFont="1" applyFill="1" applyBorder="1" applyAlignment="1">
      <alignment horizontal="center"/>
    </xf>
    <xf numFmtId="0" fontId="4" fillId="2" borderId="41" xfId="0" applyFont="1" applyFill="1" applyBorder="1" applyAlignment="1">
      <alignment horizontal="center"/>
    </xf>
    <xf numFmtId="166" fontId="1" fillId="2" borderId="1" xfId="0" quotePrefix="1" applyNumberFormat="1" applyFont="1" applyFill="1" applyBorder="1" applyAlignment="1">
      <alignment horizontal="right"/>
    </xf>
    <xf numFmtId="0" fontId="25" fillId="2" borderId="33" xfId="0" applyFont="1" applyFill="1" applyBorder="1"/>
    <xf numFmtId="0" fontId="25" fillId="0" borderId="33" xfId="0" applyFont="1" applyBorder="1"/>
    <xf numFmtId="0" fontId="25" fillId="0" borderId="6" xfId="0" applyFont="1" applyBorder="1"/>
    <xf numFmtId="0" fontId="9" fillId="4" borderId="7" xfId="0" applyFont="1" applyFill="1" applyBorder="1" applyAlignment="1">
      <alignment horizontal="center" vertical="center"/>
    </xf>
    <xf numFmtId="165" fontId="1" fillId="3" borderId="32" xfId="2" applyFont="1" applyFill="1" applyBorder="1" applyAlignment="1" applyProtection="1">
      <alignment horizontal="center"/>
      <protection locked="0"/>
    </xf>
    <xf numFmtId="165" fontId="1" fillId="3" borderId="33" xfId="2" applyFont="1" applyFill="1" applyBorder="1" applyAlignment="1" applyProtection="1">
      <alignment horizontal="center"/>
      <protection locked="0"/>
    </xf>
    <xf numFmtId="165" fontId="1" fillId="3" borderId="34" xfId="2" applyFont="1" applyFill="1" applyBorder="1" applyAlignment="1" applyProtection="1">
      <alignment horizontal="center"/>
      <protection locked="0"/>
    </xf>
    <xf numFmtId="0" fontId="35" fillId="2" borderId="18" xfId="0" applyFont="1" applyFill="1" applyBorder="1" applyAlignment="1">
      <alignment horizontal="left"/>
    </xf>
    <xf numFmtId="0" fontId="9" fillId="4" borderId="24" xfId="0" applyFont="1" applyFill="1" applyBorder="1" applyAlignment="1">
      <alignment horizontal="center"/>
    </xf>
    <xf numFmtId="0" fontId="9" fillId="4" borderId="20" xfId="0" applyFont="1" applyFill="1" applyBorder="1" applyAlignment="1">
      <alignment horizontal="center"/>
    </xf>
    <xf numFmtId="0" fontId="9" fillId="4" borderId="50" xfId="0" applyFont="1" applyFill="1" applyBorder="1" applyAlignment="1">
      <alignment horizontal="center"/>
    </xf>
    <xf numFmtId="167" fontId="2" fillId="3" borderId="9" xfId="0" applyNumberFormat="1" applyFont="1" applyFill="1" applyBorder="1" applyAlignment="1" applyProtection="1">
      <alignment horizontal="center"/>
      <protection locked="0"/>
    </xf>
    <xf numFmtId="0" fontId="4" fillId="12" borderId="40" xfId="0" applyFont="1" applyFill="1" applyBorder="1" applyAlignment="1">
      <alignment horizontal="center"/>
    </xf>
    <xf numFmtId="0" fontId="4" fillId="12" borderId="18" xfId="0" applyFont="1" applyFill="1" applyBorder="1" applyAlignment="1">
      <alignment horizontal="center"/>
    </xf>
    <xf numFmtId="0" fontId="4" fillId="12" borderId="41" xfId="0" applyFont="1" applyFill="1" applyBorder="1" applyAlignment="1">
      <alignment horizontal="center"/>
    </xf>
    <xf numFmtId="166" fontId="2" fillId="3" borderId="9" xfId="0" applyNumberFormat="1" applyFont="1" applyFill="1" applyBorder="1" applyAlignment="1" applyProtection="1">
      <alignment horizontal="right"/>
      <protection locked="0"/>
    </xf>
    <xf numFmtId="167" fontId="2" fillId="3" borderId="18" xfId="0" applyNumberFormat="1" applyFont="1" applyFill="1" applyBorder="1" applyAlignment="1" applyProtection="1">
      <alignment horizontal="center"/>
      <protection locked="0"/>
    </xf>
    <xf numFmtId="167" fontId="30" fillId="3" borderId="18" xfId="0" applyNumberFormat="1" applyFont="1" applyFill="1" applyBorder="1" applyAlignment="1" applyProtection="1">
      <alignment horizontal="center" vertical="center"/>
      <protection locked="0"/>
    </xf>
    <xf numFmtId="167" fontId="30" fillId="3" borderId="18" xfId="0" quotePrefix="1" applyNumberFormat="1" applyFont="1" applyFill="1" applyBorder="1" applyAlignment="1" applyProtection="1">
      <alignment horizontal="center" vertical="center"/>
      <protection locked="0"/>
    </xf>
    <xf numFmtId="164" fontId="17" fillId="11" borderId="0" xfId="0" applyNumberFormat="1" applyFont="1" applyFill="1" applyAlignment="1">
      <alignment horizontal="center"/>
    </xf>
    <xf numFmtId="166" fontId="30" fillId="2" borderId="6" xfId="0" applyNumberFormat="1" applyFont="1" applyFill="1" applyBorder="1" applyAlignment="1">
      <alignment horizontal="right" vertical="top"/>
    </xf>
    <xf numFmtId="0" fontId="17" fillId="6" borderId="11" xfId="0" applyFont="1" applyFill="1" applyBorder="1" applyAlignment="1">
      <alignment horizontal="center"/>
    </xf>
    <xf numFmtId="0" fontId="16" fillId="6" borderId="11" xfId="0" applyFont="1" applyFill="1" applyBorder="1" applyAlignment="1">
      <alignment horizontal="center"/>
    </xf>
    <xf numFmtId="0" fontId="16" fillId="7" borderId="11" xfId="0" applyFont="1" applyFill="1" applyBorder="1" applyAlignment="1">
      <alignment horizontal="center"/>
    </xf>
    <xf numFmtId="0" fontId="17" fillId="7" borderId="11" xfId="0" applyFont="1" applyFill="1" applyBorder="1" applyAlignment="1">
      <alignment horizontal="center"/>
    </xf>
    <xf numFmtId="0" fontId="16" fillId="10" borderId="11" xfId="0" applyFont="1" applyFill="1" applyBorder="1" applyAlignment="1">
      <alignment horizontal="center"/>
    </xf>
    <xf numFmtId="0" fontId="17" fillId="10" borderId="11" xfId="0" applyFont="1" applyFill="1" applyBorder="1" applyAlignment="1">
      <alignment horizontal="center"/>
    </xf>
    <xf numFmtId="0" fontId="16" fillId="8" borderId="11" xfId="0" applyFont="1" applyFill="1" applyBorder="1" applyAlignment="1">
      <alignment horizontal="center"/>
    </xf>
    <xf numFmtId="0" fontId="17" fillId="8" borderId="11" xfId="0" applyFont="1" applyFill="1" applyBorder="1" applyAlignment="1">
      <alignment horizontal="center"/>
    </xf>
    <xf numFmtId="0" fontId="16" fillId="9" borderId="11" xfId="0" applyFont="1" applyFill="1" applyBorder="1" applyAlignment="1">
      <alignment horizontal="center"/>
    </xf>
    <xf numFmtId="0" fontId="17" fillId="9" borderId="11" xfId="0" applyFont="1" applyFill="1" applyBorder="1" applyAlignment="1">
      <alignment horizontal="center"/>
    </xf>
    <xf numFmtId="0" fontId="22" fillId="11" borderId="0" xfId="0" applyFont="1" applyFill="1" applyBorder="1" applyAlignment="1">
      <alignment horizontal="left" vertical="center" wrapText="1"/>
    </xf>
  </cellXfs>
  <cellStyles count="3">
    <cellStyle name="Procent" xfId="1" builtinId="5"/>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11428</xdr:colOff>
      <xdr:row>65</xdr:row>
      <xdr:rowOff>0</xdr:rowOff>
    </xdr:to>
    <xdr:sp macro="" textlink="">
      <xdr:nvSpPr>
        <xdr:cNvPr id="2" name="Tekstvak 1">
          <a:extLst>
            <a:ext uri="{FF2B5EF4-FFF2-40B4-BE49-F238E27FC236}">
              <a16:creationId xmlns:a16="http://schemas.microsoft.com/office/drawing/2014/main" id="{084BF183-12CD-4C1F-9764-CFB74A5EBC5A}"/>
            </a:ext>
          </a:extLst>
        </xdr:cNvPr>
        <xdr:cNvSpPr txBox="1"/>
      </xdr:nvSpPr>
      <xdr:spPr>
        <a:xfrm>
          <a:off x="9525" y="0"/>
          <a:ext cx="8239125" cy="10525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solidFill>
                <a:schemeClr val="dk1"/>
              </a:solidFill>
              <a:effectLst/>
              <a:latin typeface="+mn-lt"/>
              <a:ea typeface="+mn-ea"/>
              <a:cs typeface="+mn-cs"/>
            </a:rPr>
            <a:t> </a:t>
          </a:r>
        </a:p>
        <a:p>
          <a:r>
            <a:rPr lang="nl-BE" sz="1100">
              <a:solidFill>
                <a:schemeClr val="dk1"/>
              </a:solidFill>
              <a:effectLst/>
              <a:latin typeface="+mn-lt"/>
              <a:ea typeface="+mn-ea"/>
              <a:cs typeface="+mn-cs"/>
            </a:rPr>
            <a:t>Deze simulatietool laat u toe om een berekening te maken van een mogelijk recht op het zorgbudget voor ouderen met een zorgnood ZBO.</a:t>
          </a:r>
        </a:p>
        <a:p>
          <a:r>
            <a:rPr lang="nl-BE" sz="1100">
              <a:solidFill>
                <a:schemeClr val="dk1"/>
              </a:solidFill>
              <a:effectLst/>
              <a:latin typeface="+mn-lt"/>
              <a:ea typeface="+mn-ea"/>
              <a:cs typeface="+mn-cs"/>
            </a:rPr>
            <a:t> </a:t>
          </a:r>
        </a:p>
        <a:p>
          <a:r>
            <a:rPr lang="nl-BE" sz="1100" b="1" u="sng">
              <a:solidFill>
                <a:schemeClr val="dk1"/>
              </a:solidFill>
              <a:effectLst/>
              <a:latin typeface="+mn-lt"/>
              <a:ea typeface="+mn-ea"/>
              <a:cs typeface="+mn-cs"/>
            </a:rPr>
            <a:t>Tabblad 'Bedragen'</a:t>
          </a:r>
          <a:r>
            <a:rPr lang="nl-BE" sz="1100">
              <a:solidFill>
                <a:schemeClr val="dk1"/>
              </a:solidFill>
              <a:effectLst/>
              <a:latin typeface="+mn-lt"/>
              <a:ea typeface="+mn-ea"/>
              <a:cs typeface="+mn-cs"/>
            </a:rPr>
            <a:t>: hier kan u de bedragen van het ZBO per categorie consulteren, evenals de bedragen van de vrijstellingen per categorie. Deze bedragen komen slechts tevoorschijn als u op het tabblad ZBO bovenaan links op de 6</a:t>
          </a:r>
          <a:r>
            <a:rPr lang="nl-BE" sz="1100" baseline="30000">
              <a:solidFill>
                <a:schemeClr val="dk1"/>
              </a:solidFill>
              <a:effectLst/>
              <a:latin typeface="+mn-lt"/>
              <a:ea typeface="+mn-ea"/>
              <a:cs typeface="+mn-cs"/>
            </a:rPr>
            <a:t>de</a:t>
          </a:r>
          <a:r>
            <a:rPr lang="nl-BE" sz="1100">
              <a:solidFill>
                <a:schemeClr val="dk1"/>
              </a:solidFill>
              <a:effectLst/>
              <a:latin typeface="+mn-lt"/>
              <a:ea typeface="+mn-ea"/>
              <a:cs typeface="+mn-cs"/>
            </a:rPr>
            <a:t> lijn de initiatiedatum of de datum feit heeft ingevuld. Dit is logisch omdat het op basis van deze initiatiedatum of datum feit is dat de juiste bedragen voor de betrokken indexatieperiode kunnen vermeld worden.</a:t>
          </a:r>
        </a:p>
        <a:p>
          <a:r>
            <a:rPr lang="nl-BE" sz="1100">
              <a:solidFill>
                <a:schemeClr val="dk1"/>
              </a:solidFill>
              <a:effectLst/>
              <a:latin typeface="+mn-lt"/>
              <a:ea typeface="+mn-ea"/>
              <a:cs typeface="+mn-cs"/>
            </a:rPr>
            <a:t> </a:t>
          </a:r>
        </a:p>
        <a:p>
          <a:r>
            <a:rPr lang="nl-BE" sz="1100" b="1" u="sng">
              <a:solidFill>
                <a:schemeClr val="dk1"/>
              </a:solidFill>
              <a:effectLst/>
              <a:latin typeface="+mn-lt"/>
              <a:ea typeface="+mn-ea"/>
              <a:cs typeface="+mn-cs"/>
            </a:rPr>
            <a:t>Tabblad 'ZBO</a:t>
          </a:r>
          <a:r>
            <a:rPr lang="nl-BE" sz="1100">
              <a:solidFill>
                <a:schemeClr val="dk1"/>
              </a:solidFill>
              <a:effectLst/>
              <a:latin typeface="+mn-lt"/>
              <a:ea typeface="+mn-ea"/>
              <a:cs typeface="+mn-cs"/>
            </a:rPr>
            <a:t>': de berekeningsmodule en het resultatenblad. Enkel in de geelgekleurde cellen kan u gegevens inbrengen.</a:t>
          </a:r>
        </a:p>
        <a:p>
          <a:r>
            <a:rPr lang="nl-BE" sz="1100">
              <a:solidFill>
                <a:schemeClr val="dk1"/>
              </a:solidFill>
              <a:effectLst/>
              <a:latin typeface="+mn-lt"/>
              <a:ea typeface="+mn-ea"/>
              <a:cs typeface="+mn-cs"/>
            </a:rPr>
            <a:t> </a:t>
          </a:r>
        </a:p>
        <a:p>
          <a:r>
            <a:rPr lang="nl-BE" sz="1100" u="none" strike="noStrike">
              <a:solidFill>
                <a:schemeClr val="dk1"/>
              </a:solidFill>
              <a:effectLst/>
              <a:latin typeface="+mn-lt"/>
              <a:ea typeface="+mn-ea"/>
              <a:cs typeface="+mn-cs"/>
            </a:rPr>
            <a:t> </a:t>
          </a:r>
          <a:endParaRPr lang="nl-BE" sz="1100">
            <a:solidFill>
              <a:schemeClr val="dk1"/>
            </a:solidFill>
            <a:effectLst/>
            <a:latin typeface="+mn-lt"/>
            <a:ea typeface="+mn-ea"/>
            <a:cs typeface="+mn-cs"/>
          </a:endParaRPr>
        </a:p>
        <a:p>
          <a:r>
            <a:rPr lang="nl-BE" sz="1100" u="sng">
              <a:solidFill>
                <a:schemeClr val="dk1"/>
              </a:solidFill>
              <a:effectLst/>
              <a:latin typeface="+mn-lt"/>
              <a:ea typeface="+mn-ea"/>
              <a:cs typeface="+mn-cs"/>
            </a:rPr>
            <a:t>Algemene gegevens</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a:t>
          </a:r>
        </a:p>
        <a:p>
          <a:r>
            <a:rPr lang="nl-BE" sz="1100">
              <a:solidFill>
                <a:schemeClr val="dk1"/>
              </a:solidFill>
              <a:effectLst/>
              <a:latin typeface="+mn-lt"/>
              <a:ea typeface="+mn-ea"/>
              <a:cs typeface="+mn-cs"/>
            </a:rPr>
            <a:t>- Gezinscategorie: </a:t>
          </a:r>
          <a:r>
            <a:rPr lang="nl-BE" sz="1100" b="1">
              <a:solidFill>
                <a:schemeClr val="dk1"/>
              </a:solidFill>
              <a:effectLst/>
              <a:latin typeface="+mn-lt"/>
              <a:ea typeface="+mn-ea"/>
              <a:cs typeface="+mn-cs"/>
            </a:rPr>
            <a:t>B</a:t>
          </a:r>
          <a:r>
            <a:rPr lang="nl-BE" sz="1100">
              <a:solidFill>
                <a:schemeClr val="dk1"/>
              </a:solidFill>
              <a:effectLst/>
              <a:latin typeface="+mn-lt"/>
              <a:ea typeface="+mn-ea"/>
              <a:cs typeface="+mn-cs"/>
            </a:rPr>
            <a:t> (gezin vormend of kind ten laste) of </a:t>
          </a:r>
          <a:r>
            <a:rPr lang="nl-BE" sz="1100" b="1">
              <a:solidFill>
                <a:schemeClr val="dk1"/>
              </a:solidFill>
              <a:effectLst/>
              <a:latin typeface="+mn-lt"/>
              <a:ea typeface="+mn-ea"/>
              <a:cs typeface="+mn-cs"/>
            </a:rPr>
            <a:t>A</a:t>
          </a:r>
          <a:r>
            <a:rPr lang="nl-BE" sz="1100">
              <a:solidFill>
                <a:schemeClr val="dk1"/>
              </a:solidFill>
              <a:effectLst/>
              <a:latin typeface="+mn-lt"/>
              <a:ea typeface="+mn-ea"/>
              <a:cs typeface="+mn-cs"/>
            </a:rPr>
            <a:t> (niet behorend tot categorie B)</a:t>
          </a:r>
        </a:p>
        <a:p>
          <a:r>
            <a:rPr lang="nl-BE" sz="1100">
              <a:solidFill>
                <a:schemeClr val="dk1"/>
              </a:solidFill>
              <a:effectLst/>
              <a:latin typeface="+mn-lt"/>
              <a:ea typeface="+mn-ea"/>
              <a:cs typeface="+mn-cs"/>
            </a:rPr>
            <a:t>- Medische categorie: </a:t>
          </a:r>
          <a:r>
            <a:rPr lang="nl-BE" sz="1100" b="1">
              <a:solidFill>
                <a:schemeClr val="dk1"/>
              </a:solidFill>
              <a:effectLst/>
              <a:latin typeface="+mn-lt"/>
              <a:ea typeface="+mn-ea"/>
              <a:cs typeface="+mn-cs"/>
            </a:rPr>
            <a:t>getal van 1 tot en met 5</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Medische categorie partner:</a:t>
          </a:r>
          <a:r>
            <a:rPr lang="nl-BE" sz="1100" b="1">
              <a:solidFill>
                <a:schemeClr val="dk1"/>
              </a:solidFill>
              <a:effectLst/>
              <a:latin typeface="+mn-lt"/>
              <a:ea typeface="+mn-ea"/>
              <a:cs typeface="+mn-cs"/>
            </a:rPr>
            <a:t> enkel in te vullen als de partner ook een dossier heeft en een geldige categorie (getal van 1 tot en met 5)</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Initiatiedatum (eerste aanvraag) of datum feit (ambtshalve herziening): </a:t>
          </a:r>
          <a:r>
            <a:rPr lang="nl-BE" sz="1100" b="1">
              <a:solidFill>
                <a:schemeClr val="dk1"/>
              </a:solidFill>
              <a:effectLst/>
              <a:latin typeface="+mn-lt"/>
              <a:ea typeface="+mn-ea"/>
              <a:cs typeface="+mn-cs"/>
            </a:rPr>
            <a:t>initiatiedatum invullen in geval van een eerste aanvraag, of datum feit invullen in geval van een ambtshalve herziening</a:t>
          </a:r>
          <a:endParaRPr lang="nl-BE" sz="1100">
            <a:solidFill>
              <a:schemeClr val="dk1"/>
            </a:solidFill>
            <a:effectLst/>
            <a:latin typeface="+mn-lt"/>
            <a:ea typeface="+mn-ea"/>
            <a:cs typeface="+mn-cs"/>
          </a:endParaRPr>
        </a:p>
        <a:p>
          <a:r>
            <a:rPr lang="nl-BE" sz="1100" u="none" strike="noStrike">
              <a:solidFill>
                <a:schemeClr val="dk1"/>
              </a:solidFill>
              <a:effectLst/>
              <a:latin typeface="+mn-lt"/>
              <a:ea typeface="+mn-ea"/>
              <a:cs typeface="+mn-cs"/>
            </a:rPr>
            <a:t> </a:t>
          </a:r>
          <a:endParaRPr lang="nl-BE" sz="1100">
            <a:solidFill>
              <a:schemeClr val="dk1"/>
            </a:solidFill>
            <a:effectLst/>
            <a:latin typeface="+mn-lt"/>
            <a:ea typeface="+mn-ea"/>
            <a:cs typeface="+mn-cs"/>
          </a:endParaRPr>
        </a:p>
        <a:p>
          <a:r>
            <a:rPr lang="nl-BE" sz="1100" u="sng">
              <a:solidFill>
                <a:schemeClr val="dk1"/>
              </a:solidFill>
              <a:effectLst/>
              <a:latin typeface="+mn-lt"/>
              <a:ea typeface="+mn-ea"/>
              <a:cs typeface="+mn-cs"/>
            </a:rPr>
            <a:t>Diverse inkomsten</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a:t>
          </a:r>
        </a:p>
        <a:p>
          <a:r>
            <a:rPr lang="nl-BE" sz="1100">
              <a:solidFill>
                <a:schemeClr val="dk1"/>
              </a:solidFill>
              <a:effectLst/>
              <a:latin typeface="+mn-lt"/>
              <a:ea typeface="+mn-ea"/>
              <a:cs typeface="+mn-cs"/>
            </a:rPr>
            <a:t>- Pensioen PMH (PMH = persoon met een handicap): </a:t>
          </a:r>
          <a:r>
            <a:rPr lang="nl-BE" sz="1100" b="1">
              <a:solidFill>
                <a:schemeClr val="dk1"/>
              </a:solidFill>
              <a:effectLst/>
              <a:latin typeface="+mn-lt"/>
              <a:ea typeface="+mn-ea"/>
              <a:cs typeface="+mn-cs"/>
            </a:rPr>
            <a:t>netto-bedrag dat op jaarbasis wordt uitgekeerd aan de aanvrager</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Pensioen partner: </a:t>
          </a:r>
          <a:r>
            <a:rPr lang="nl-BE" sz="1100" b="1">
              <a:solidFill>
                <a:schemeClr val="dk1"/>
              </a:solidFill>
              <a:effectLst/>
              <a:latin typeface="+mn-lt"/>
              <a:ea typeface="+mn-ea"/>
              <a:cs typeface="+mn-cs"/>
            </a:rPr>
            <a:t>netto-bedrag dat op jaarbasis wordt uitgekeerd aan de partner</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Andere inkomsten PMH: </a:t>
          </a:r>
          <a:r>
            <a:rPr lang="nl-BE" sz="1100" b="1">
              <a:solidFill>
                <a:schemeClr val="dk1"/>
              </a:solidFill>
              <a:effectLst/>
              <a:latin typeface="+mn-lt"/>
              <a:ea typeface="+mn-ea"/>
              <a:cs typeface="+mn-cs"/>
            </a:rPr>
            <a:t>netto-jaarbedrag</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Andere inkomsten partner: </a:t>
          </a:r>
          <a:r>
            <a:rPr lang="nl-BE" sz="1100" b="1">
              <a:solidFill>
                <a:schemeClr val="dk1"/>
              </a:solidFill>
              <a:effectLst/>
              <a:latin typeface="+mn-lt"/>
              <a:ea typeface="+mn-ea"/>
              <a:cs typeface="+mn-cs"/>
            </a:rPr>
            <a:t>netto-jaarbedrag</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Kadastraal inkomen bebouwd: </a:t>
          </a:r>
          <a:r>
            <a:rPr lang="nl-BE" sz="1100" b="1">
              <a:solidFill>
                <a:schemeClr val="dk1"/>
              </a:solidFill>
              <a:effectLst/>
              <a:latin typeface="+mn-lt"/>
              <a:ea typeface="+mn-ea"/>
              <a:cs typeface="+mn-cs"/>
            </a:rPr>
            <a:t>totaal bedrag van het kadastraal inkomen (KI) van alle bebouwde goederen die de PMH en/of zijn partner bezitten in volle eigendom (VE) of vruchtgebruik (VG). Bij onverdeeldheid dient men enkel het breukgedeelte van het aandeel van de PMH en/of zijn partner in te brengen.</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Voorbeeld: huis met KI van € 1.000,00 - zakelijke rechten 1/2 VE + 1/4 VG. In te brengen = € 750,00</a:t>
          </a:r>
        </a:p>
        <a:p>
          <a:r>
            <a:rPr lang="nl-BE" sz="1100">
              <a:solidFill>
                <a:schemeClr val="dk1"/>
              </a:solidFill>
              <a:effectLst/>
              <a:latin typeface="+mn-lt"/>
              <a:ea typeface="+mn-ea"/>
              <a:cs typeface="+mn-cs"/>
            </a:rPr>
            <a:t> </a:t>
          </a:r>
        </a:p>
        <a:p>
          <a:r>
            <a:rPr lang="nl-BE" sz="1100">
              <a:solidFill>
                <a:schemeClr val="dk1"/>
              </a:solidFill>
              <a:effectLst/>
              <a:latin typeface="+mn-lt"/>
              <a:ea typeface="+mn-ea"/>
              <a:cs typeface="+mn-cs"/>
            </a:rPr>
            <a:t>- Kadastraal inkomen onbebouwd: </a:t>
          </a:r>
          <a:r>
            <a:rPr lang="nl-BE" sz="1100" b="1">
              <a:solidFill>
                <a:schemeClr val="dk1"/>
              </a:solidFill>
              <a:effectLst/>
              <a:latin typeface="+mn-lt"/>
              <a:ea typeface="+mn-ea"/>
              <a:cs typeface="+mn-cs"/>
            </a:rPr>
            <a:t>totaal bedrag van het kadastraal inkomen (KI) van alle onbebouwde goederen die de PMH en/of zijn partner bezitten in volle eigendom (VE) of vruchtgebruik (VG). Bij onverdeeldheid dient men enkel het breukgedeelte van het aandeel van de PMH en/of zijn partner in te brengen.</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Voorbeeld: grond met KI van € 100,00 - zakelijke rechten 1/2 VE + 1/4 VG. In te brengen = € 75,00</a:t>
          </a:r>
        </a:p>
        <a:p>
          <a:r>
            <a:rPr lang="nl-BE" sz="1100">
              <a:solidFill>
                <a:schemeClr val="dk1"/>
              </a:solidFill>
              <a:effectLst/>
              <a:latin typeface="+mn-lt"/>
              <a:ea typeface="+mn-ea"/>
              <a:cs typeface="+mn-cs"/>
            </a:rPr>
            <a:t> </a:t>
          </a:r>
        </a:p>
        <a:p>
          <a:r>
            <a:rPr lang="nl-BE" sz="1100">
              <a:solidFill>
                <a:schemeClr val="dk1"/>
              </a:solidFill>
              <a:effectLst/>
              <a:latin typeface="+mn-lt"/>
              <a:ea typeface="+mn-ea"/>
              <a:cs typeface="+mn-cs"/>
            </a:rPr>
            <a:t>- Roerende inkomsten: </a:t>
          </a:r>
          <a:r>
            <a:rPr lang="nl-BE" sz="1100" b="1">
              <a:solidFill>
                <a:schemeClr val="dk1"/>
              </a:solidFill>
              <a:effectLst/>
              <a:latin typeface="+mn-lt"/>
              <a:ea typeface="+mn-ea"/>
              <a:cs typeface="+mn-cs"/>
            </a:rPr>
            <a:t>totaal bedrag van de aan te geven belegde en niet-belegde kapitalen (spaargelden, liggend geld, beleggingen) van de PMH en zijn partner. De roerende goederen die  voortkomen uit een verkoop van goederen worden niet aangerekend indien het totaal bedrag kleiner is dan het aan te rekenen saldo van de verkoop na aftrek van het abattement.</a:t>
          </a:r>
          <a:endParaRPr lang="nl-BE" sz="1100">
            <a:solidFill>
              <a:schemeClr val="dk1"/>
            </a:solidFill>
            <a:effectLst/>
            <a:latin typeface="+mn-lt"/>
            <a:ea typeface="+mn-ea"/>
            <a:cs typeface="+mn-cs"/>
          </a:endParaRPr>
        </a:p>
        <a:p>
          <a:r>
            <a:rPr lang="nl-BE" sz="1100" b="1">
              <a:solidFill>
                <a:schemeClr val="dk1"/>
              </a:solidFill>
              <a:effectLst/>
              <a:latin typeface="+mn-lt"/>
              <a:ea typeface="+mn-ea"/>
              <a:cs typeface="+mn-cs"/>
            </a:rPr>
            <a:t>Opgelet: </a:t>
          </a:r>
          <a:r>
            <a:rPr lang="nl-BE" sz="1100">
              <a:solidFill>
                <a:schemeClr val="dk1"/>
              </a:solidFill>
              <a:effectLst/>
              <a:latin typeface="+mn-lt"/>
              <a:ea typeface="+mn-ea"/>
              <a:cs typeface="+mn-cs"/>
            </a:rPr>
            <a:t>als in de simulatietool zowel een verkoop als spaargeld worden ingevuld, dan worden in deze simulatietool beiden aangerekend terwijl in ZBO enkel het “hoogste” bedrag mag aangerekend worden. Dat dient dan ook manueel gecorrigeerd te worden in deze simulatie voor een correct eindresultaat.</a:t>
          </a:r>
        </a:p>
        <a:p>
          <a:r>
            <a:rPr lang="nl-BE" sz="1100">
              <a:solidFill>
                <a:schemeClr val="dk1"/>
              </a:solidFill>
              <a:effectLst/>
              <a:latin typeface="+mn-lt"/>
              <a:ea typeface="+mn-ea"/>
              <a:cs typeface="+mn-cs"/>
            </a:rPr>
            <a:t> </a:t>
          </a:r>
        </a:p>
        <a:p>
          <a:r>
            <a:rPr lang="nl-BE" sz="1100" u="sng">
              <a:solidFill>
                <a:schemeClr val="dk1"/>
              </a:solidFill>
              <a:effectLst/>
              <a:latin typeface="+mn-lt"/>
              <a:ea typeface="+mn-ea"/>
              <a:cs typeface="+mn-cs"/>
            </a:rPr>
            <a:t>Verkoop van goederen</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Aanvraagdatum: </a:t>
          </a:r>
          <a:r>
            <a:rPr lang="nl-BE" sz="1100" b="1">
              <a:solidFill>
                <a:schemeClr val="dk1"/>
              </a:solidFill>
              <a:effectLst/>
              <a:latin typeface="+mn-lt"/>
              <a:ea typeface="+mn-ea"/>
              <a:cs typeface="+mn-cs"/>
            </a:rPr>
            <a:t>werkelijke datum van aanvraag of datum waarop men de simulatie wil berekenen</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Datum van de 1ste (2de of 3de) verkoop: </a:t>
          </a:r>
          <a:r>
            <a:rPr lang="nl-BE" sz="1100" b="1">
              <a:solidFill>
                <a:schemeClr val="dk1"/>
              </a:solidFill>
              <a:effectLst/>
              <a:latin typeface="+mn-lt"/>
              <a:ea typeface="+mn-ea"/>
              <a:cs typeface="+mn-cs"/>
            </a:rPr>
            <a:t>volgens verkoopakte</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Verkoopwaarde: </a:t>
          </a:r>
          <a:r>
            <a:rPr lang="nl-BE" sz="1100" b="1">
              <a:solidFill>
                <a:schemeClr val="dk1"/>
              </a:solidFill>
              <a:effectLst/>
              <a:latin typeface="+mn-lt"/>
              <a:ea typeface="+mn-ea"/>
              <a:cs typeface="+mn-cs"/>
            </a:rPr>
            <a:t>de geschatte verkoopwaarde zoals vermeld in de akte</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Gedeelte van de rechten afgestaan in volle eigendom: </a:t>
          </a:r>
          <a:r>
            <a:rPr lang="nl-BE" sz="1100" b="1">
              <a:solidFill>
                <a:schemeClr val="dk1"/>
              </a:solidFill>
              <a:effectLst/>
              <a:latin typeface="+mn-lt"/>
              <a:ea typeface="+mn-ea"/>
              <a:cs typeface="+mn-cs"/>
            </a:rPr>
            <a:t>breukgedeelte te vermelden</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Gedeelte van de rechten afgestaan in vruchtgebruik of naakte eigendom: </a:t>
          </a:r>
          <a:r>
            <a:rPr lang="nl-BE" sz="1100" b="1">
              <a:solidFill>
                <a:schemeClr val="dk1"/>
              </a:solidFill>
              <a:effectLst/>
              <a:latin typeface="+mn-lt"/>
              <a:ea typeface="+mn-ea"/>
              <a:cs typeface="+mn-cs"/>
            </a:rPr>
            <a:t>breukgedeelte te vermelden</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Geboortedatum gerechtigde: </a:t>
          </a:r>
          <a:r>
            <a:rPr lang="nl-BE" sz="1100" b="1">
              <a:solidFill>
                <a:schemeClr val="dk1"/>
              </a:solidFill>
              <a:effectLst/>
              <a:latin typeface="+mn-lt"/>
              <a:ea typeface="+mn-ea"/>
              <a:cs typeface="+mn-cs"/>
            </a:rPr>
            <a:t>altijd te vermelden als er een verkoop is van vruchtgebruik of naakte eigendom. Als men niets vermeldt in de gele cel naast de geboortedatum, wordt het vruchtgebruik berekend. Om de naakte eigendom te berekenen dient men een N te typen</a:t>
          </a:r>
          <a:r>
            <a:rPr lang="nl-BE" sz="1100">
              <a:solidFill>
                <a:schemeClr val="dk1"/>
              </a:solidFill>
              <a:effectLst/>
              <a:latin typeface="+mn-lt"/>
              <a:ea typeface="+mn-ea"/>
              <a:cs typeface="+mn-cs"/>
            </a:rPr>
            <a:t>.</a:t>
          </a:r>
        </a:p>
        <a:p>
          <a:r>
            <a:rPr lang="nl-BE" sz="1100">
              <a:solidFill>
                <a:schemeClr val="dk1"/>
              </a:solidFill>
              <a:effectLst/>
              <a:latin typeface="+mn-lt"/>
              <a:ea typeface="+mn-ea"/>
              <a:cs typeface="+mn-cs"/>
            </a:rPr>
            <a:t>Terugbetaling schuld: </a:t>
          </a:r>
          <a:r>
            <a:rPr lang="nl-BE" sz="1100" b="1">
              <a:solidFill>
                <a:schemeClr val="dk1"/>
              </a:solidFill>
              <a:effectLst/>
              <a:latin typeface="+mn-lt"/>
              <a:ea typeface="+mn-ea"/>
              <a:cs typeface="+mn-cs"/>
            </a:rPr>
            <a:t>gedeelte van de afstand dat gebruikt werd om vooraf bestaande persoonlijke schulden af te betalen. Onderhandse schulden worden niet in aanmerking genomen</a:t>
          </a:r>
          <a:r>
            <a:rPr lang="nl-BE" sz="1100">
              <a:solidFill>
                <a:schemeClr val="dk1"/>
              </a:solidFill>
              <a:effectLst/>
              <a:latin typeface="+mn-lt"/>
              <a:ea typeface="+mn-ea"/>
              <a:cs typeface="+mn-cs"/>
            </a:rPr>
            <a:t>.</a:t>
          </a:r>
        </a:p>
        <a:p>
          <a:r>
            <a:rPr lang="nl-BE" sz="1100">
              <a:solidFill>
                <a:schemeClr val="dk1"/>
              </a:solidFill>
              <a:effectLst/>
              <a:latin typeface="+mn-lt"/>
              <a:ea typeface="+mn-ea"/>
              <a:cs typeface="+mn-cs"/>
            </a:rPr>
            <a:t>Wederbelegging: </a:t>
          </a:r>
          <a:r>
            <a:rPr lang="nl-BE" sz="1100" b="1">
              <a:solidFill>
                <a:schemeClr val="dk1"/>
              </a:solidFill>
              <a:effectLst/>
              <a:latin typeface="+mn-lt"/>
              <a:ea typeface="+mn-ea"/>
              <a:cs typeface="+mn-cs"/>
            </a:rPr>
            <a:t>bedrag van de herinvestering dat mag aangenomen worden (op basis van facturen / aankoopaktes)</a:t>
          </a:r>
          <a:r>
            <a:rPr lang="nl-BE" sz="1100">
              <a:solidFill>
                <a:schemeClr val="dk1"/>
              </a:solidFill>
              <a:effectLst/>
              <a:latin typeface="+mn-lt"/>
              <a:ea typeface="+mn-ea"/>
              <a:cs typeface="+mn-cs"/>
            </a:rPr>
            <a:t>.</a:t>
          </a:r>
        </a:p>
        <a:p>
          <a:r>
            <a:rPr lang="nl-BE" sz="1100">
              <a:solidFill>
                <a:schemeClr val="dk1"/>
              </a:solidFill>
              <a:effectLst/>
              <a:latin typeface="+mn-lt"/>
              <a:ea typeface="+mn-ea"/>
              <a:cs typeface="+mn-cs"/>
            </a:rPr>
            <a:t> </a:t>
          </a:r>
        </a:p>
        <a:p>
          <a:r>
            <a:rPr lang="nl-BE" sz="1100" u="sng">
              <a:solidFill>
                <a:schemeClr val="dk1"/>
              </a:solidFill>
              <a:effectLst/>
              <a:latin typeface="+mn-lt"/>
              <a:ea typeface="+mn-ea"/>
              <a:cs typeface="+mn-cs"/>
            </a:rPr>
            <a:t>Schenking van goederen</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Er kunnen </a:t>
          </a:r>
          <a:r>
            <a:rPr lang="nl-BE" sz="1100" b="1">
              <a:solidFill>
                <a:schemeClr val="dk1"/>
              </a:solidFill>
              <a:effectLst/>
              <a:latin typeface="+mn-lt"/>
              <a:ea typeface="+mn-ea"/>
              <a:cs typeface="+mn-cs"/>
            </a:rPr>
            <a:t>maximaal 2 schenkingen ingebracht</a:t>
          </a:r>
          <a:r>
            <a:rPr lang="nl-BE" sz="1100">
              <a:solidFill>
                <a:schemeClr val="dk1"/>
              </a:solidFill>
              <a:effectLst/>
              <a:latin typeface="+mn-lt"/>
              <a:ea typeface="+mn-ea"/>
              <a:cs typeface="+mn-cs"/>
            </a:rPr>
            <a:t> worden.</a:t>
          </a:r>
        </a:p>
        <a:p>
          <a:r>
            <a:rPr lang="nl-BE" sz="1100">
              <a:solidFill>
                <a:schemeClr val="dk1"/>
              </a:solidFill>
              <a:effectLst/>
              <a:latin typeface="+mn-lt"/>
              <a:ea typeface="+mn-ea"/>
              <a:cs typeface="+mn-cs"/>
            </a:rPr>
            <a:t>Voor het invoeren van de gegevens: zie de rubriek 'Verkoop van goederen'.</a:t>
          </a:r>
        </a:p>
        <a:p>
          <a:r>
            <a:rPr lang="nl-BE" sz="1100" b="1">
              <a:solidFill>
                <a:schemeClr val="dk1"/>
              </a:solidFill>
              <a:effectLst/>
              <a:latin typeface="+mn-lt"/>
              <a:ea typeface="+mn-ea"/>
              <a:cs typeface="+mn-cs"/>
            </a:rPr>
            <a:t>Opgelet</a:t>
          </a:r>
          <a:r>
            <a:rPr lang="nl-BE" sz="1100">
              <a:solidFill>
                <a:schemeClr val="dk1"/>
              </a:solidFill>
              <a:effectLst/>
              <a:latin typeface="+mn-lt"/>
              <a:ea typeface="+mn-ea"/>
              <a:cs typeface="+mn-cs"/>
            </a:rPr>
            <a:t>: bij een schenking kan geen terugbetaling van schulden of een wederbelegging in mindering gebracht worden.</a:t>
          </a:r>
        </a:p>
        <a:p>
          <a:r>
            <a:rPr lang="nl-BE" sz="1100" b="1">
              <a:solidFill>
                <a:schemeClr val="dk1"/>
              </a:solidFill>
              <a:effectLst/>
              <a:latin typeface="+mn-lt"/>
              <a:ea typeface="+mn-ea"/>
              <a:cs typeface="+mn-cs"/>
            </a:rPr>
            <a:t>Opgelet</a:t>
          </a:r>
          <a:r>
            <a:rPr lang="nl-BE" sz="1100">
              <a:solidFill>
                <a:schemeClr val="dk1"/>
              </a:solidFill>
              <a:effectLst/>
              <a:latin typeface="+mn-lt"/>
              <a:ea typeface="+mn-ea"/>
              <a:cs typeface="+mn-cs"/>
            </a:rPr>
            <a:t>: als na een verkoop van goederen een deel van de verkoopwaarde of geheel de verkoopwaarde weggeschonken wordt, dan dient deze schenking in mindering gebracht te worden van de verkoopwaarde van de verkochte goederen. Dit gebeurt niet in de simulatietool en moet dus manueel gedaan worden. Het is niet de bedoeling éénzelfde bedrag tweemaal aan te rekenen.</a:t>
          </a:r>
        </a:p>
        <a:p>
          <a:r>
            <a:rPr lang="nl-BE" sz="1100">
              <a:solidFill>
                <a:schemeClr val="dk1"/>
              </a:solidFill>
              <a:effectLst/>
              <a:latin typeface="+mn-lt"/>
              <a:ea typeface="+mn-ea"/>
              <a:cs typeface="+mn-cs"/>
            </a:rPr>
            <a:t> </a:t>
          </a:r>
        </a:p>
        <a:p>
          <a:endParaRPr lang="en-GB" sz="1100"/>
        </a:p>
        <a:p>
          <a:endParaRPr lang="en-GB" sz="1100" b="0" u="none"/>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
  <sheetViews>
    <sheetView topLeftCell="A34" workbookViewId="0">
      <selection activeCell="N17" sqref="N17"/>
    </sheetView>
  </sheetViews>
  <sheetFormatPr defaultRowHeight="12.6" x14ac:dyDescent="0.2"/>
  <sheetData/>
  <sheetProtection selectLockedCells="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tabColor theme="0"/>
  </sheetPr>
  <dimension ref="A1:AN30"/>
  <sheetViews>
    <sheetView zoomScale="85" zoomScaleNormal="85" workbookViewId="0">
      <selection activeCell="F33" sqref="F33"/>
    </sheetView>
  </sheetViews>
  <sheetFormatPr defaultColWidth="11" defaultRowHeight="19.8" x14ac:dyDescent="0.3"/>
  <cols>
    <col min="1" max="1" width="59" style="1" customWidth="1"/>
    <col min="2" max="2" width="18.1796875" style="1" customWidth="1"/>
    <col min="3" max="3" width="7" style="1" customWidth="1"/>
    <col min="4" max="4" width="17.36328125" style="1" customWidth="1"/>
    <col min="5" max="5" width="18.1796875" style="1" customWidth="1"/>
    <col min="6" max="6" width="15.08984375" style="1" bestFit="1" customWidth="1"/>
    <col min="7" max="11" width="15.08984375" style="1" hidden="1" customWidth="1"/>
    <col min="12" max="21" width="7.81640625" style="1" hidden="1" customWidth="1"/>
    <col min="22" max="22" width="16.08984375" style="1" hidden="1" customWidth="1"/>
    <col min="23" max="38" width="7.81640625" style="1" hidden="1" customWidth="1"/>
    <col min="39" max="39" width="10.1796875" style="1" hidden="1" customWidth="1"/>
    <col min="40" max="40" width="15.81640625" style="1" bestFit="1" customWidth="1"/>
    <col min="41" max="16384" width="11" style="1"/>
  </cols>
  <sheetData>
    <row r="1" spans="1:39" ht="22.95" customHeight="1" x14ac:dyDescent="0.3">
      <c r="A1" s="331" t="s">
        <v>200</v>
      </c>
      <c r="B1" s="332"/>
      <c r="C1" s="332"/>
      <c r="D1" s="332"/>
      <c r="E1" s="332"/>
      <c r="F1" s="332"/>
      <c r="G1" s="290">
        <v>45689</v>
      </c>
      <c r="H1" s="290">
        <v>45413</v>
      </c>
      <c r="I1" s="290">
        <v>45231</v>
      </c>
      <c r="J1" s="290">
        <v>44896</v>
      </c>
      <c r="K1" s="290">
        <v>44866</v>
      </c>
      <c r="L1" s="290">
        <v>44774</v>
      </c>
      <c r="M1" s="290">
        <v>44682</v>
      </c>
      <c r="N1" s="290">
        <v>44621</v>
      </c>
      <c r="O1" s="290">
        <v>44562</v>
      </c>
      <c r="P1" s="290">
        <v>44440</v>
      </c>
      <c r="Q1" s="290">
        <v>43891</v>
      </c>
      <c r="R1" s="290">
        <v>43344</v>
      </c>
      <c r="S1" s="290">
        <v>42979</v>
      </c>
      <c r="T1" s="290">
        <v>42887</v>
      </c>
      <c r="U1" s="290">
        <v>42522</v>
      </c>
      <c r="V1" s="271">
        <v>42248</v>
      </c>
      <c r="W1" s="272">
        <v>41730</v>
      </c>
      <c r="X1" s="272">
        <v>41518</v>
      </c>
      <c r="Y1" s="273">
        <v>41244</v>
      </c>
      <c r="Z1" s="274">
        <v>40940</v>
      </c>
      <c r="AA1" s="273">
        <v>40787</v>
      </c>
      <c r="AB1" s="274">
        <v>40664</v>
      </c>
      <c r="AC1" s="275">
        <v>40422</v>
      </c>
      <c r="AD1" s="273">
        <v>39965</v>
      </c>
      <c r="AE1" s="276">
        <v>39692</v>
      </c>
      <c r="AF1" s="276">
        <v>39630</v>
      </c>
      <c r="AG1" s="276">
        <v>39569</v>
      </c>
      <c r="AH1" s="276">
        <v>39448</v>
      </c>
      <c r="AI1" s="276">
        <v>39326</v>
      </c>
      <c r="AJ1" s="276">
        <v>39173</v>
      </c>
      <c r="AK1" s="276">
        <v>38991</v>
      </c>
      <c r="AL1" s="276">
        <v>38565</v>
      </c>
      <c r="AM1" s="277">
        <v>38261</v>
      </c>
    </row>
    <row r="2" spans="1:39" s="87" customFormat="1" ht="18" thickBot="1" x14ac:dyDescent="0.35">
      <c r="A2" s="86" t="s">
        <v>147</v>
      </c>
      <c r="B2" s="86" t="s">
        <v>148</v>
      </c>
      <c r="C2" s="86"/>
      <c r="D2" s="86" t="s">
        <v>147</v>
      </c>
      <c r="E2" s="86" t="s">
        <v>149</v>
      </c>
      <c r="F2" s="86" t="s">
        <v>150</v>
      </c>
      <c r="G2" s="278">
        <v>55153</v>
      </c>
      <c r="H2" s="278">
        <v>45688</v>
      </c>
      <c r="I2" s="278">
        <v>45412</v>
      </c>
      <c r="J2" s="278">
        <v>45230</v>
      </c>
      <c r="K2" s="278">
        <v>44895</v>
      </c>
      <c r="L2" s="278">
        <v>44865</v>
      </c>
      <c r="M2" s="278">
        <v>44773</v>
      </c>
      <c r="N2" s="278">
        <v>44681</v>
      </c>
      <c r="O2" s="278">
        <v>44620</v>
      </c>
      <c r="P2" s="278">
        <v>44561</v>
      </c>
      <c r="Q2" s="278">
        <v>44439</v>
      </c>
      <c r="R2" s="278">
        <v>43890</v>
      </c>
      <c r="S2" s="278">
        <v>43343</v>
      </c>
      <c r="T2" s="278">
        <v>42978</v>
      </c>
      <c r="U2" s="278">
        <v>42886</v>
      </c>
      <c r="V2" s="278">
        <v>42521</v>
      </c>
      <c r="W2" s="279">
        <v>42247</v>
      </c>
      <c r="X2" s="279">
        <v>41729</v>
      </c>
      <c r="Y2" s="280">
        <v>41517</v>
      </c>
      <c r="Z2" s="281">
        <v>41243</v>
      </c>
      <c r="AA2" s="280">
        <v>40939</v>
      </c>
      <c r="AB2" s="281">
        <v>40786</v>
      </c>
      <c r="AC2" s="282">
        <v>40663</v>
      </c>
      <c r="AD2" s="280">
        <v>40421</v>
      </c>
      <c r="AE2" s="283">
        <v>39964</v>
      </c>
      <c r="AF2" s="283">
        <v>39691</v>
      </c>
      <c r="AG2" s="283">
        <v>39629</v>
      </c>
      <c r="AH2" s="283">
        <v>39568</v>
      </c>
      <c r="AI2" s="283">
        <v>39447</v>
      </c>
      <c r="AJ2" s="283">
        <v>39325</v>
      </c>
      <c r="AK2" s="283">
        <v>39172</v>
      </c>
      <c r="AL2" s="283">
        <v>38990</v>
      </c>
      <c r="AM2" s="284">
        <v>38564</v>
      </c>
    </row>
    <row r="3" spans="1:39" s="89" customFormat="1" ht="16.8" thickTop="1" x14ac:dyDescent="0.3">
      <c r="A3" s="293" t="s">
        <v>4</v>
      </c>
      <c r="B3" s="88">
        <v>6413.92</v>
      </c>
      <c r="C3" s="294"/>
      <c r="D3" s="295">
        <v>1</v>
      </c>
      <c r="E3" s="88">
        <v>1148.76</v>
      </c>
      <c r="F3" s="317">
        <f>D23</f>
        <v>0</v>
      </c>
      <c r="G3" s="285">
        <v>1295.3</v>
      </c>
      <c r="H3" s="285">
        <v>1269.9100000000001</v>
      </c>
      <c r="I3" s="285">
        <v>1245.01</v>
      </c>
      <c r="J3" s="285">
        <v>1220.5899999999999</v>
      </c>
      <c r="K3" s="285">
        <v>1196.6600000000001</v>
      </c>
      <c r="L3" s="285">
        <v>1173.2</v>
      </c>
      <c r="M3" s="285">
        <v>1150.19</v>
      </c>
      <c r="N3" s="285">
        <v>1127.6400000000001</v>
      </c>
      <c r="O3" s="285">
        <v>1105.53</v>
      </c>
      <c r="P3" s="285">
        <v>1083.8499999999999</v>
      </c>
      <c r="Q3" s="285">
        <v>1062.5999999999999</v>
      </c>
      <c r="R3" s="285">
        <v>1041.77</v>
      </c>
      <c r="S3" s="285">
        <v>1021.34</v>
      </c>
      <c r="T3" s="285">
        <v>1021.34</v>
      </c>
      <c r="U3" s="285">
        <v>1001.32</v>
      </c>
      <c r="V3" s="286">
        <v>981.68</v>
      </c>
      <c r="W3" s="285">
        <v>981.68</v>
      </c>
      <c r="X3" s="285">
        <v>981.68</v>
      </c>
      <c r="Y3" s="285">
        <v>981.68</v>
      </c>
      <c r="Z3" s="286">
        <v>962.41</v>
      </c>
      <c r="AA3" s="285">
        <v>943.52</v>
      </c>
      <c r="AB3" s="286">
        <v>943.52</v>
      </c>
      <c r="AC3" s="287">
        <v>925.06</v>
      </c>
      <c r="AD3" s="288">
        <v>906.91</v>
      </c>
      <c r="AE3" s="288">
        <v>906.91</v>
      </c>
      <c r="AF3" s="288">
        <v>889.13</v>
      </c>
      <c r="AG3" s="288">
        <v>889.13</v>
      </c>
      <c r="AH3" s="288">
        <v>871.72</v>
      </c>
      <c r="AI3" s="288">
        <v>854.61</v>
      </c>
      <c r="AJ3" s="288">
        <v>854.61</v>
      </c>
      <c r="AK3" s="288">
        <v>854.61</v>
      </c>
      <c r="AL3" s="288">
        <v>837.87</v>
      </c>
      <c r="AM3" s="289">
        <v>821.43</v>
      </c>
    </row>
    <row r="4" spans="1:39" s="89" customFormat="1" ht="16.2" x14ac:dyDescent="0.3">
      <c r="A4" s="293" t="s">
        <v>3</v>
      </c>
      <c r="B4" s="88">
        <v>9620.8799999999992</v>
      </c>
      <c r="C4" s="294"/>
      <c r="D4" s="295">
        <v>2</v>
      </c>
      <c r="E4" s="88">
        <v>3914.52</v>
      </c>
      <c r="F4" s="317">
        <f>D24</f>
        <v>0</v>
      </c>
      <c r="G4" s="285">
        <v>4944.5</v>
      </c>
      <c r="H4" s="285">
        <v>4847.55</v>
      </c>
      <c r="I4" s="285">
        <v>4752.5</v>
      </c>
      <c r="J4" s="285">
        <v>4659.3100000000004</v>
      </c>
      <c r="K4" s="285">
        <v>4567.95</v>
      </c>
      <c r="L4" s="285">
        <v>4478.38</v>
      </c>
      <c r="M4" s="285">
        <v>4390.57</v>
      </c>
      <c r="N4" s="285">
        <v>4304.4799999999996</v>
      </c>
      <c r="O4" s="285">
        <v>4220.08</v>
      </c>
      <c r="P4" s="285">
        <v>4137.33</v>
      </c>
      <c r="Q4" s="285">
        <v>4056.21</v>
      </c>
      <c r="R4" s="285">
        <v>3976.67</v>
      </c>
      <c r="S4" s="285">
        <v>3898.7</v>
      </c>
      <c r="T4" s="285">
        <v>3898.7</v>
      </c>
      <c r="U4" s="285">
        <v>3822.28</v>
      </c>
      <c r="V4" s="286">
        <v>3747.3</v>
      </c>
      <c r="W4" s="285">
        <v>3747.3</v>
      </c>
      <c r="X4" s="285">
        <v>3747.3</v>
      </c>
      <c r="Y4" s="285">
        <v>3747.3</v>
      </c>
      <c r="Z4" s="286">
        <v>3673.75</v>
      </c>
      <c r="AA4" s="285">
        <v>3601.61</v>
      </c>
      <c r="AB4" s="286">
        <v>3601.61</v>
      </c>
      <c r="AC4" s="287">
        <v>3531.18</v>
      </c>
      <c r="AD4" s="288">
        <v>3461.89</v>
      </c>
      <c r="AE4" s="288">
        <v>3461.89</v>
      </c>
      <c r="AF4" s="288">
        <v>3394.01</v>
      </c>
      <c r="AG4" s="288">
        <v>3394.01</v>
      </c>
      <c r="AH4" s="288">
        <v>3327.56</v>
      </c>
      <c r="AI4" s="288">
        <v>3262.24</v>
      </c>
      <c r="AJ4" s="288">
        <v>3262.24</v>
      </c>
      <c r="AK4" s="288">
        <v>3262.24</v>
      </c>
      <c r="AL4" s="288">
        <v>3198.34</v>
      </c>
      <c r="AM4" s="289">
        <v>3135.58</v>
      </c>
    </row>
    <row r="5" spans="1:39" s="89" customFormat="1" ht="16.2" x14ac:dyDescent="0.3">
      <c r="A5" s="293" t="s">
        <v>5</v>
      </c>
      <c r="B5" s="88">
        <v>12827.84</v>
      </c>
      <c r="C5" s="294"/>
      <c r="D5" s="295">
        <v>3</v>
      </c>
      <c r="E5" s="88">
        <v>6254.92</v>
      </c>
      <c r="F5" s="317">
        <f>D25</f>
        <v>0</v>
      </c>
      <c r="G5" s="285">
        <v>6011.68</v>
      </c>
      <c r="H5" s="285">
        <v>5893.8</v>
      </c>
      <c r="I5" s="285">
        <v>5778.24</v>
      </c>
      <c r="J5" s="285">
        <v>5664.94</v>
      </c>
      <c r="K5" s="285">
        <v>5553.86</v>
      </c>
      <c r="L5" s="285">
        <v>5444.96</v>
      </c>
      <c r="M5" s="285">
        <v>5338.2</v>
      </c>
      <c r="N5" s="285">
        <v>5233.53</v>
      </c>
      <c r="O5" s="285">
        <v>5130.91</v>
      </c>
      <c r="P5" s="285">
        <v>5030.3100000000004</v>
      </c>
      <c r="Q5" s="285">
        <v>4931.67</v>
      </c>
      <c r="R5" s="285">
        <v>4834.97</v>
      </c>
      <c r="S5" s="285">
        <v>4740.17</v>
      </c>
      <c r="T5" s="285">
        <v>4740.17</v>
      </c>
      <c r="U5" s="285">
        <v>4647.2700000000004</v>
      </c>
      <c r="V5" s="286">
        <v>4556.1099999999997</v>
      </c>
      <c r="W5" s="285">
        <v>4556.1099999999997</v>
      </c>
      <c r="X5" s="285">
        <v>4556.1099999999997</v>
      </c>
      <c r="Y5" s="285">
        <v>4556.1099999999997</v>
      </c>
      <c r="Z5" s="286">
        <v>4466.68</v>
      </c>
      <c r="AA5" s="285">
        <v>4378.9799999999996</v>
      </c>
      <c r="AB5" s="286">
        <v>4378.9799999999996</v>
      </c>
      <c r="AC5" s="287">
        <v>4293.3500000000004</v>
      </c>
      <c r="AD5" s="288">
        <v>4209.1000000000004</v>
      </c>
      <c r="AE5" s="288">
        <v>4209.1000000000004</v>
      </c>
      <c r="AF5" s="288">
        <v>4126.57</v>
      </c>
      <c r="AG5" s="288">
        <v>4126.57</v>
      </c>
      <c r="AH5" s="288">
        <v>4045.77</v>
      </c>
      <c r="AI5" s="288">
        <v>3966.36</v>
      </c>
      <c r="AJ5" s="288">
        <v>3966.36</v>
      </c>
      <c r="AK5" s="288">
        <v>3966.36</v>
      </c>
      <c r="AL5" s="288">
        <v>3888.67</v>
      </c>
      <c r="AM5" s="289">
        <v>3812.36</v>
      </c>
    </row>
    <row r="6" spans="1:39" s="89" customFormat="1" ht="16.2" x14ac:dyDescent="0.3">
      <c r="A6" s="296"/>
      <c r="B6" s="296"/>
      <c r="C6" s="296"/>
      <c r="D6" s="295">
        <v>4</v>
      </c>
      <c r="E6" s="88">
        <v>9112.6299999999992</v>
      </c>
      <c r="F6" s="317">
        <f>D26</f>
        <v>0</v>
      </c>
      <c r="G6" s="285">
        <v>7078.59</v>
      </c>
      <c r="H6" s="285">
        <v>6939.8</v>
      </c>
      <c r="I6" s="285">
        <v>6803.72</v>
      </c>
      <c r="J6" s="285">
        <v>6670.32</v>
      </c>
      <c r="K6" s="285">
        <v>6539.52</v>
      </c>
      <c r="L6" s="285">
        <v>6411.3</v>
      </c>
      <c r="M6" s="285">
        <v>6285.59</v>
      </c>
      <c r="N6" s="285">
        <v>6162.34</v>
      </c>
      <c r="O6" s="285">
        <v>6041.51</v>
      </c>
      <c r="P6" s="285">
        <v>5923.05</v>
      </c>
      <c r="Q6" s="285">
        <v>5806.91</v>
      </c>
      <c r="R6" s="285">
        <v>5693.05</v>
      </c>
      <c r="S6" s="285">
        <v>5581.42</v>
      </c>
      <c r="T6" s="285">
        <v>5581.42</v>
      </c>
      <c r="U6" s="285">
        <v>5472.03</v>
      </c>
      <c r="V6" s="286">
        <v>5364.69</v>
      </c>
      <c r="W6" s="285">
        <v>5364.69</v>
      </c>
      <c r="X6" s="285">
        <v>5364.69</v>
      </c>
      <c r="Y6" s="285">
        <v>5364.69</v>
      </c>
      <c r="Z6" s="286">
        <v>5259.39</v>
      </c>
      <c r="AA6" s="285">
        <v>5156.12</v>
      </c>
      <c r="AB6" s="286">
        <v>5156.12</v>
      </c>
      <c r="AC6" s="287">
        <v>5055.29</v>
      </c>
      <c r="AD6" s="288">
        <v>4956.09</v>
      </c>
      <c r="AE6" s="288">
        <v>4956.09</v>
      </c>
      <c r="AF6" s="288">
        <v>4858.92</v>
      </c>
      <c r="AG6" s="288">
        <v>4858.92</v>
      </c>
      <c r="AH6" s="288">
        <v>4763.78</v>
      </c>
      <c r="AI6" s="288">
        <v>4670.2700000000004</v>
      </c>
      <c r="AJ6" s="288">
        <v>4670.2700000000004</v>
      </c>
      <c r="AK6" s="288">
        <v>4670.2700000000004</v>
      </c>
      <c r="AL6" s="288">
        <v>4578.79</v>
      </c>
      <c r="AM6" s="289">
        <v>4488.9399999999996</v>
      </c>
    </row>
    <row r="7" spans="1:39" s="89" customFormat="1" ht="16.2" x14ac:dyDescent="0.3">
      <c r="A7" s="296"/>
      <c r="B7" s="296"/>
      <c r="C7" s="296"/>
      <c r="D7" s="295">
        <v>5</v>
      </c>
      <c r="E7" s="88">
        <v>10337.700000000001</v>
      </c>
      <c r="F7" s="317">
        <f>D27</f>
        <v>0</v>
      </c>
      <c r="G7" s="285">
        <v>8695.0499999999993</v>
      </c>
      <c r="H7" s="285">
        <v>8524.56</v>
      </c>
      <c r="I7" s="285">
        <v>8357.41</v>
      </c>
      <c r="J7" s="285">
        <v>8193.5400000000009</v>
      </c>
      <c r="K7" s="285">
        <v>8032.88</v>
      </c>
      <c r="L7" s="285">
        <v>7875.37</v>
      </c>
      <c r="M7" s="285">
        <v>7720.95</v>
      </c>
      <c r="N7" s="285">
        <v>7569.56</v>
      </c>
      <c r="O7" s="285">
        <v>7421.14</v>
      </c>
      <c r="P7" s="285">
        <v>7275.63</v>
      </c>
      <c r="Q7" s="285">
        <v>7132.97</v>
      </c>
      <c r="R7" s="285">
        <v>6993.11</v>
      </c>
      <c r="S7" s="285">
        <v>6855.99</v>
      </c>
      <c r="T7" s="285">
        <v>6855.99</v>
      </c>
      <c r="U7" s="285">
        <v>6721.61</v>
      </c>
      <c r="V7" s="286">
        <v>6589.77</v>
      </c>
      <c r="W7" s="285">
        <v>6589.77</v>
      </c>
      <c r="X7" s="285">
        <v>6589.77</v>
      </c>
      <c r="Y7" s="285">
        <v>6589.77</v>
      </c>
      <c r="Z7" s="286">
        <v>6460.42</v>
      </c>
      <c r="AA7" s="285">
        <v>6333.57</v>
      </c>
      <c r="AB7" s="286">
        <v>6333.57</v>
      </c>
      <c r="AC7" s="287">
        <v>6209.71</v>
      </c>
      <c r="AD7" s="288">
        <v>6087.86</v>
      </c>
      <c r="AE7" s="288">
        <v>6087.86</v>
      </c>
      <c r="AF7" s="288">
        <v>5968.5</v>
      </c>
      <c r="AG7" s="288">
        <v>5968.5</v>
      </c>
      <c r="AH7" s="288">
        <v>5851.63</v>
      </c>
      <c r="AI7" s="288">
        <v>5736.77</v>
      </c>
      <c r="AJ7" s="288">
        <v>5736.77</v>
      </c>
      <c r="AK7" s="288">
        <v>5736.77</v>
      </c>
      <c r="AL7" s="288">
        <v>5624.4</v>
      </c>
      <c r="AM7" s="289">
        <v>5514.03</v>
      </c>
    </row>
    <row r="8" spans="1:39" ht="22.2" customHeight="1" x14ac:dyDescent="0.3">
      <c r="A8" s="323" t="s">
        <v>201</v>
      </c>
      <c r="B8" s="324"/>
      <c r="C8" s="324"/>
      <c r="D8" s="324"/>
      <c r="E8" s="324"/>
      <c r="F8" s="324"/>
    </row>
    <row r="9" spans="1:39" s="87" customFormat="1" ht="17.399999999999999" x14ac:dyDescent="0.3">
      <c r="A9" s="327" t="s">
        <v>147</v>
      </c>
      <c r="B9" s="328"/>
      <c r="C9" s="329"/>
      <c r="D9" s="297" t="s">
        <v>148</v>
      </c>
      <c r="E9" s="297" t="s">
        <v>149</v>
      </c>
      <c r="F9" s="297" t="s">
        <v>150</v>
      </c>
    </row>
    <row r="10" spans="1:39" s="91" customFormat="1" ht="16.2" hidden="1" x14ac:dyDescent="0.2">
      <c r="A10" s="298" t="s">
        <v>151</v>
      </c>
      <c r="B10" s="299"/>
      <c r="C10" s="300"/>
      <c r="D10" s="90">
        <v>3206.96</v>
      </c>
      <c r="E10" s="90">
        <v>21579.27</v>
      </c>
      <c r="F10" s="301"/>
    </row>
    <row r="11" spans="1:39" s="91" customFormat="1" ht="16.2" hidden="1" x14ac:dyDescent="0.2">
      <c r="A11" s="333" t="s">
        <v>152</v>
      </c>
      <c r="B11" s="299"/>
      <c r="C11" s="300"/>
      <c r="D11" s="90">
        <v>4686.5600000000004</v>
      </c>
      <c r="E11" s="90">
        <v>21579.27</v>
      </c>
      <c r="F11" s="301"/>
    </row>
    <row r="12" spans="1:39" s="91" customFormat="1" ht="16.2" hidden="1" x14ac:dyDescent="0.2">
      <c r="A12" s="334"/>
      <c r="B12" s="299"/>
      <c r="C12" s="300"/>
      <c r="D12" s="90">
        <v>7029.83</v>
      </c>
      <c r="E12" s="301"/>
      <c r="F12" s="301"/>
    </row>
    <row r="13" spans="1:39" s="91" customFormat="1" ht="16.2" hidden="1" x14ac:dyDescent="0.2">
      <c r="A13" s="298" t="s">
        <v>153</v>
      </c>
      <c r="B13" s="299"/>
      <c r="C13" s="300"/>
      <c r="D13" s="90">
        <v>659.75</v>
      </c>
      <c r="E13" s="302"/>
      <c r="F13" s="301"/>
    </row>
    <row r="14" spans="1:39" s="91" customFormat="1" ht="16.2" hidden="1" x14ac:dyDescent="0.2">
      <c r="A14" s="298" t="s">
        <v>154</v>
      </c>
      <c r="B14" s="299"/>
      <c r="C14" s="300"/>
      <c r="D14" s="301"/>
      <c r="E14" s="90">
        <v>3082.31</v>
      </c>
      <c r="F14" s="301"/>
    </row>
    <row r="15" spans="1:39" s="91" customFormat="1" ht="16.2" hidden="1" x14ac:dyDescent="0.2">
      <c r="A15" s="299" t="s">
        <v>157</v>
      </c>
      <c r="B15" s="299"/>
      <c r="C15" s="300"/>
      <c r="D15" s="301"/>
      <c r="E15" s="90">
        <v>18496.53</v>
      </c>
      <c r="F15" s="301"/>
    </row>
    <row r="16" spans="1:39" s="91" customFormat="1" ht="16.2" x14ac:dyDescent="0.2">
      <c r="A16" s="298" t="s">
        <v>203</v>
      </c>
      <c r="B16" s="299"/>
      <c r="C16" s="300" t="s">
        <v>4</v>
      </c>
      <c r="D16" s="299"/>
      <c r="E16" s="90">
        <v>5919.09</v>
      </c>
      <c r="F16" s="318">
        <f>D29</f>
        <v>0</v>
      </c>
      <c r="G16" s="285">
        <v>17593.53</v>
      </c>
      <c r="H16" s="285">
        <v>17248.560000000001</v>
      </c>
      <c r="I16" s="285">
        <v>16910.36</v>
      </c>
      <c r="J16" s="285">
        <v>16578.78</v>
      </c>
      <c r="K16" s="285">
        <v>16253.71</v>
      </c>
      <c r="L16" s="285">
        <v>15935.01</v>
      </c>
      <c r="M16" s="285">
        <v>15622.55</v>
      </c>
      <c r="N16" s="285">
        <v>15316.23</v>
      </c>
      <c r="O16" s="285">
        <v>15015.91</v>
      </c>
      <c r="P16" s="285">
        <v>14721.48</v>
      </c>
      <c r="Q16" s="285">
        <v>14432.82</v>
      </c>
      <c r="R16" s="285">
        <v>14149.83</v>
      </c>
      <c r="S16" s="285">
        <v>13872.38</v>
      </c>
      <c r="T16" s="285">
        <v>13663.33</v>
      </c>
      <c r="U16" s="285">
        <v>13395.42</v>
      </c>
      <c r="V16" s="286">
        <v>13132.67</v>
      </c>
      <c r="W16" s="285">
        <v>12900.46</v>
      </c>
      <c r="X16" s="285">
        <v>12900.46</v>
      </c>
      <c r="Y16" s="286">
        <v>12672.36</v>
      </c>
      <c r="Z16" s="286">
        <v>12423.62</v>
      </c>
      <c r="AA16" s="285">
        <v>12179.68</v>
      </c>
      <c r="AB16" s="286">
        <v>11999.68</v>
      </c>
      <c r="AC16" s="287">
        <v>11765.03</v>
      </c>
      <c r="AD16" s="288">
        <v>11534.15</v>
      </c>
      <c r="AE16" s="288">
        <v>11037.47</v>
      </c>
      <c r="AF16" s="288">
        <v>10821.07</v>
      </c>
      <c r="AG16" s="288">
        <v>10821.07</v>
      </c>
      <c r="AH16" s="288">
        <v>10609.19</v>
      </c>
      <c r="AI16" s="288">
        <v>10277.6</v>
      </c>
      <c r="AJ16" s="288">
        <v>10216.31</v>
      </c>
      <c r="AK16" s="288">
        <v>10216.31</v>
      </c>
      <c r="AL16" s="288">
        <v>10016.200000000001</v>
      </c>
      <c r="AM16" s="289">
        <v>9819.64</v>
      </c>
    </row>
    <row r="17" spans="1:40" s="91" customFormat="1" ht="16.2" x14ac:dyDescent="0.2">
      <c r="A17" s="298" t="s">
        <v>203</v>
      </c>
      <c r="B17" s="299"/>
      <c r="C17" s="300" t="s">
        <v>3</v>
      </c>
      <c r="D17" s="299"/>
      <c r="E17" s="90">
        <v>11838.18</v>
      </c>
      <c r="F17" s="318">
        <f>D30</f>
        <v>0</v>
      </c>
      <c r="G17" s="285">
        <v>21984.6</v>
      </c>
      <c r="H17" s="285">
        <v>21553.53</v>
      </c>
      <c r="I17" s="285">
        <v>21130.91</v>
      </c>
      <c r="J17" s="285">
        <v>20716.580000000002</v>
      </c>
      <c r="K17" s="285">
        <v>20310.38</v>
      </c>
      <c r="L17" s="285">
        <v>19912.13</v>
      </c>
      <c r="M17" s="285">
        <v>19521.7</v>
      </c>
      <c r="N17" s="285">
        <v>19138.919999999998</v>
      </c>
      <c r="O17" s="285">
        <v>18763.650000000001</v>
      </c>
      <c r="P17" s="285">
        <v>18395.73</v>
      </c>
      <c r="Q17" s="285">
        <v>18035.03</v>
      </c>
      <c r="R17" s="285">
        <v>17681.400000000001</v>
      </c>
      <c r="S17" s="285">
        <v>17334.71</v>
      </c>
      <c r="T17" s="285">
        <v>17073.490000000002</v>
      </c>
      <c r="U17" s="285">
        <v>16738.72</v>
      </c>
      <c r="V17" s="286">
        <v>16410.38</v>
      </c>
      <c r="W17" s="285">
        <v>16120.23</v>
      </c>
      <c r="X17" s="285">
        <v>16120.23</v>
      </c>
      <c r="Y17" s="286">
        <v>15835.19</v>
      </c>
      <c r="Z17" s="286">
        <v>15524.36</v>
      </c>
      <c r="AA17" s="285">
        <v>15219.54</v>
      </c>
      <c r="AB17" s="286">
        <v>14994.63</v>
      </c>
      <c r="AC17" s="287">
        <v>14701.4</v>
      </c>
      <c r="AD17" s="288">
        <v>14412.91</v>
      </c>
      <c r="AE17" s="288">
        <v>13792.25</v>
      </c>
      <c r="AF17" s="288">
        <v>13521.84</v>
      </c>
      <c r="AG17" s="288">
        <v>13521.84</v>
      </c>
      <c r="AH17" s="288">
        <v>13257.08</v>
      </c>
      <c r="AI17" s="288">
        <v>12842.74</v>
      </c>
      <c r="AJ17" s="288">
        <v>12766.15</v>
      </c>
      <c r="AK17" s="288">
        <v>12766.15</v>
      </c>
      <c r="AL17" s="288">
        <v>12516.09</v>
      </c>
      <c r="AM17" s="289">
        <v>12270.48</v>
      </c>
    </row>
    <row r="18" spans="1:40" s="89" customFormat="1" ht="30" customHeight="1" x14ac:dyDescent="0.3">
      <c r="A18" s="325"/>
      <c r="B18" s="326"/>
      <c r="C18" s="326"/>
      <c r="D18" s="326"/>
      <c r="E18" s="326"/>
      <c r="F18" s="326"/>
      <c r="G18" s="411"/>
      <c r="H18" s="322"/>
      <c r="I18" s="322"/>
      <c r="J18" s="322"/>
      <c r="K18" s="322"/>
      <c r="L18" s="322"/>
      <c r="M18" s="322"/>
      <c r="N18" s="322"/>
      <c r="O18" s="322"/>
      <c r="P18" s="322"/>
      <c r="Q18" s="322"/>
      <c r="R18" s="322"/>
      <c r="S18" s="322"/>
      <c r="T18" s="322"/>
    </row>
    <row r="19" spans="1:40" s="89" customFormat="1" ht="34.5" customHeight="1" x14ac:dyDescent="0.3">
      <c r="A19" s="330"/>
      <c r="B19" s="330"/>
      <c r="C19" s="330"/>
      <c r="D19" s="330"/>
      <c r="E19" s="330"/>
      <c r="F19" s="330"/>
      <c r="G19" s="322"/>
      <c r="H19" s="322"/>
      <c r="I19" s="322"/>
      <c r="J19" s="322"/>
      <c r="K19" s="322"/>
      <c r="L19" s="322"/>
      <c r="M19" s="322"/>
      <c r="N19" s="322"/>
      <c r="O19" s="322"/>
      <c r="P19" s="322"/>
      <c r="Q19" s="322"/>
      <c r="R19" s="322"/>
      <c r="S19" s="322"/>
      <c r="T19" s="322"/>
    </row>
    <row r="21" spans="1:40" hidden="1" x14ac:dyDescent="0.3">
      <c r="F21" s="1" t="s">
        <v>195</v>
      </c>
      <c r="V21" s="1" t="s">
        <v>196</v>
      </c>
    </row>
    <row r="22" spans="1:40" hidden="1" x14ac:dyDescent="0.3">
      <c r="F22" s="270"/>
      <c r="G22" s="270"/>
      <c r="H22" s="270"/>
      <c r="I22" s="270"/>
      <c r="J22" s="270"/>
      <c r="K22" s="270"/>
      <c r="L22" s="270"/>
      <c r="M22" s="270"/>
      <c r="N22" s="270"/>
      <c r="O22" s="270"/>
      <c r="P22" s="270"/>
      <c r="Q22" s="270"/>
      <c r="R22" s="270"/>
      <c r="S22" s="270"/>
      <c r="T22" s="270"/>
    </row>
    <row r="23" spans="1:40" hidden="1" x14ac:dyDescent="0.3">
      <c r="D23" s="1">
        <f>SUM(G23:AG23)</f>
        <v>0</v>
      </c>
      <c r="F23" s="292">
        <f>DATE(YEAR(EDATE(ZBO!J6,1)),MONTH(EDATE(ZBO!J6,1)),1)</f>
        <v>1</v>
      </c>
      <c r="G23" s="1">
        <f t="shared" ref="G23" si="0">IF(AND(($F$23&gt;=G1),($F$23&lt;=G2)),G3,0)</f>
        <v>0</v>
      </c>
      <c r="H23" s="1">
        <f t="shared" ref="H23:I23" si="1">IF(AND(($F$23&gt;=H1),($F$23&lt;=H2)),H3,0)</f>
        <v>0</v>
      </c>
      <c r="I23" s="1">
        <f t="shared" si="1"/>
        <v>0</v>
      </c>
      <c r="J23" s="1">
        <f t="shared" ref="J23:K23" si="2">IF(AND(($F$23&gt;=J1),($F$23&lt;=J2)),J3,0)</f>
        <v>0</v>
      </c>
      <c r="K23" s="1">
        <f t="shared" si="2"/>
        <v>0</v>
      </c>
      <c r="L23" s="1">
        <f t="shared" ref="L23:M23" si="3">IF(AND(($F$23&gt;=L1),($F$23&lt;=L2)),L3,0)</f>
        <v>0</v>
      </c>
      <c r="M23" s="1">
        <f t="shared" si="3"/>
        <v>0</v>
      </c>
      <c r="N23" s="1">
        <f t="shared" ref="N23" si="4">IF(AND(($F$23&gt;=N1),($F$23&lt;=N2)),N3,0)</f>
        <v>0</v>
      </c>
      <c r="O23" s="1">
        <f t="shared" ref="O23:T23" si="5">IF(AND(($F$23&gt;=O1),($F$23&lt;=O2)),O3,0)</f>
        <v>0</v>
      </c>
      <c r="P23" s="1">
        <f t="shared" si="5"/>
        <v>0</v>
      </c>
      <c r="Q23" s="1">
        <f t="shared" si="5"/>
        <v>0</v>
      </c>
      <c r="R23" s="1">
        <f t="shared" si="5"/>
        <v>0</v>
      </c>
      <c r="S23" s="1">
        <f t="shared" si="5"/>
        <v>0</v>
      </c>
      <c r="T23" s="1">
        <f t="shared" si="5"/>
        <v>0</v>
      </c>
      <c r="U23" s="1">
        <f t="shared" ref="U23:AM23" si="6">IF(AND(($F$23&gt;=U1),($F$23&lt;=U2)),U3,0)</f>
        <v>0</v>
      </c>
      <c r="V23" s="1">
        <f t="shared" si="6"/>
        <v>0</v>
      </c>
      <c r="W23" s="1">
        <f t="shared" si="6"/>
        <v>0</v>
      </c>
      <c r="X23" s="1">
        <f t="shared" si="6"/>
        <v>0</v>
      </c>
      <c r="Y23" s="1">
        <f t="shared" si="6"/>
        <v>0</v>
      </c>
      <c r="Z23" s="1">
        <f t="shared" si="6"/>
        <v>0</v>
      </c>
      <c r="AA23" s="1">
        <f t="shared" si="6"/>
        <v>0</v>
      </c>
      <c r="AB23" s="1">
        <f t="shared" si="6"/>
        <v>0</v>
      </c>
      <c r="AC23" s="1">
        <f t="shared" si="6"/>
        <v>0</v>
      </c>
      <c r="AD23" s="1">
        <f t="shared" si="6"/>
        <v>0</v>
      </c>
      <c r="AE23" s="1">
        <f t="shared" si="6"/>
        <v>0</v>
      </c>
      <c r="AF23" s="1">
        <f t="shared" si="6"/>
        <v>0</v>
      </c>
      <c r="AG23" s="1">
        <f t="shared" si="6"/>
        <v>0</v>
      </c>
      <c r="AH23" s="1">
        <f t="shared" si="6"/>
        <v>0</v>
      </c>
      <c r="AI23" s="1">
        <f t="shared" si="6"/>
        <v>0</v>
      </c>
      <c r="AJ23" s="1">
        <f t="shared" si="6"/>
        <v>0</v>
      </c>
      <c r="AK23" s="1">
        <f t="shared" si="6"/>
        <v>0</v>
      </c>
      <c r="AL23" s="1">
        <f t="shared" si="6"/>
        <v>0</v>
      </c>
      <c r="AM23" s="1">
        <f t="shared" si="6"/>
        <v>0</v>
      </c>
      <c r="AN23" s="270"/>
    </row>
    <row r="24" spans="1:40" hidden="1" x14ac:dyDescent="0.3">
      <c r="D24" s="1">
        <f t="shared" ref="D24:D30" si="7">SUM(G24:AG24)</f>
        <v>0</v>
      </c>
      <c r="G24" s="1">
        <f t="shared" ref="G24" si="8">IF(G$23&gt;0,G4,0)</f>
        <v>0</v>
      </c>
      <c r="H24" s="1">
        <f t="shared" ref="H24:I24" si="9">IF(H$23&gt;0,H4,0)</f>
        <v>0</v>
      </c>
      <c r="I24" s="1">
        <f t="shared" si="9"/>
        <v>0</v>
      </c>
      <c r="J24" s="1">
        <f t="shared" ref="J24:K24" si="10">IF(J$23&gt;0,J4,0)</f>
        <v>0</v>
      </c>
      <c r="K24" s="1">
        <f t="shared" si="10"/>
        <v>0</v>
      </c>
      <c r="L24" s="1">
        <f t="shared" ref="L24:M24" si="11">IF(L$23&gt;0,L4,0)</f>
        <v>0</v>
      </c>
      <c r="M24" s="1">
        <f t="shared" si="11"/>
        <v>0</v>
      </c>
      <c r="N24" s="1">
        <f t="shared" ref="N24" si="12">IF(N$23&gt;0,N4,0)</f>
        <v>0</v>
      </c>
      <c r="O24" s="1">
        <f t="shared" ref="O24:P24" si="13">IF(O$23&gt;0,O4,0)</f>
        <v>0</v>
      </c>
      <c r="P24" s="1">
        <f t="shared" si="13"/>
        <v>0</v>
      </c>
      <c r="Q24" s="1">
        <f t="shared" ref="Q24" si="14">IF(Q$23&gt;0,Q4,0)</f>
        <v>0</v>
      </c>
      <c r="R24" s="1">
        <f t="shared" ref="R24" si="15">IF(R$23&gt;0,R4,0)</f>
        <v>0</v>
      </c>
      <c r="S24" s="1">
        <f t="shared" ref="S24:T27" si="16">IF(S$23&gt;0,S4,0)</f>
        <v>0</v>
      </c>
      <c r="T24" s="1">
        <f t="shared" si="16"/>
        <v>0</v>
      </c>
      <c r="U24" s="1">
        <f t="shared" ref="U24:AM24" si="17">IF(U$23&gt;0,U4,0)</f>
        <v>0</v>
      </c>
      <c r="V24" s="1">
        <f t="shared" si="17"/>
        <v>0</v>
      </c>
      <c r="W24" s="1">
        <f t="shared" si="17"/>
        <v>0</v>
      </c>
      <c r="X24" s="1">
        <f t="shared" si="17"/>
        <v>0</v>
      </c>
      <c r="Y24" s="1">
        <f t="shared" si="17"/>
        <v>0</v>
      </c>
      <c r="Z24" s="1">
        <f t="shared" si="17"/>
        <v>0</v>
      </c>
      <c r="AA24" s="1">
        <f t="shared" si="17"/>
        <v>0</v>
      </c>
      <c r="AB24" s="1">
        <f t="shared" si="17"/>
        <v>0</v>
      </c>
      <c r="AC24" s="1">
        <f t="shared" si="17"/>
        <v>0</v>
      </c>
      <c r="AD24" s="1">
        <f t="shared" si="17"/>
        <v>0</v>
      </c>
      <c r="AE24" s="1">
        <f t="shared" si="17"/>
        <v>0</v>
      </c>
      <c r="AF24" s="1">
        <f t="shared" si="17"/>
        <v>0</v>
      </c>
      <c r="AG24" s="1">
        <f t="shared" si="17"/>
        <v>0</v>
      </c>
      <c r="AH24" s="1">
        <f t="shared" si="17"/>
        <v>0</v>
      </c>
      <c r="AI24" s="1">
        <f t="shared" si="17"/>
        <v>0</v>
      </c>
      <c r="AJ24" s="1">
        <f t="shared" si="17"/>
        <v>0</v>
      </c>
      <c r="AK24" s="1">
        <f t="shared" si="17"/>
        <v>0</v>
      </c>
      <c r="AL24" s="1">
        <f t="shared" si="17"/>
        <v>0</v>
      </c>
      <c r="AM24" s="1">
        <f t="shared" si="17"/>
        <v>0</v>
      </c>
    </row>
    <row r="25" spans="1:40" hidden="1" x14ac:dyDescent="0.3">
      <c r="D25" s="1">
        <f t="shared" si="7"/>
        <v>0</v>
      </c>
      <c r="G25" s="1">
        <f t="shared" ref="G25" si="18">IF(G$23&gt;0,G5,0)</f>
        <v>0</v>
      </c>
      <c r="H25" s="1">
        <f t="shared" ref="H25:I25" si="19">IF(H$23&gt;0,H5,0)</f>
        <v>0</v>
      </c>
      <c r="I25" s="1">
        <f t="shared" si="19"/>
        <v>0</v>
      </c>
      <c r="J25" s="1">
        <f t="shared" ref="J25:K25" si="20">IF(J$23&gt;0,J5,0)</f>
        <v>0</v>
      </c>
      <c r="K25" s="1">
        <f t="shared" si="20"/>
        <v>0</v>
      </c>
      <c r="L25" s="1">
        <f t="shared" ref="L25:M25" si="21">IF(L$23&gt;0,L5,0)</f>
        <v>0</v>
      </c>
      <c r="M25" s="1">
        <f t="shared" si="21"/>
        <v>0</v>
      </c>
      <c r="N25" s="1">
        <f t="shared" ref="N25" si="22">IF(N$23&gt;0,N5,0)</f>
        <v>0</v>
      </c>
      <c r="O25" s="1">
        <f t="shared" ref="O25:P25" si="23">IF(O$23&gt;0,O5,0)</f>
        <v>0</v>
      </c>
      <c r="P25" s="1">
        <f t="shared" si="23"/>
        <v>0</v>
      </c>
      <c r="Q25" s="1">
        <f t="shared" ref="Q25" si="24">IF(Q$23&gt;0,Q5,0)</f>
        <v>0</v>
      </c>
      <c r="R25" s="1">
        <f t="shared" ref="R25" si="25">IF(R$23&gt;0,R5,0)</f>
        <v>0</v>
      </c>
      <c r="S25" s="1">
        <f t="shared" si="16"/>
        <v>0</v>
      </c>
      <c r="T25" s="1">
        <f t="shared" si="16"/>
        <v>0</v>
      </c>
      <c r="U25" s="1">
        <f t="shared" ref="U25:AM25" si="26">IF(U$23&gt;0,U5,0)</f>
        <v>0</v>
      </c>
      <c r="V25" s="1">
        <f t="shared" si="26"/>
        <v>0</v>
      </c>
      <c r="W25" s="1">
        <f t="shared" si="26"/>
        <v>0</v>
      </c>
      <c r="X25" s="1">
        <f t="shared" si="26"/>
        <v>0</v>
      </c>
      <c r="Y25" s="1">
        <f t="shared" si="26"/>
        <v>0</v>
      </c>
      <c r="Z25" s="1">
        <f t="shared" si="26"/>
        <v>0</v>
      </c>
      <c r="AA25" s="1">
        <f t="shared" si="26"/>
        <v>0</v>
      </c>
      <c r="AB25" s="1">
        <f t="shared" si="26"/>
        <v>0</v>
      </c>
      <c r="AC25" s="1">
        <f t="shared" si="26"/>
        <v>0</v>
      </c>
      <c r="AD25" s="1">
        <f t="shared" si="26"/>
        <v>0</v>
      </c>
      <c r="AE25" s="1">
        <f t="shared" si="26"/>
        <v>0</v>
      </c>
      <c r="AF25" s="1">
        <f t="shared" si="26"/>
        <v>0</v>
      </c>
      <c r="AG25" s="1">
        <f t="shared" si="26"/>
        <v>0</v>
      </c>
      <c r="AH25" s="1">
        <f t="shared" si="26"/>
        <v>0</v>
      </c>
      <c r="AI25" s="1">
        <f t="shared" si="26"/>
        <v>0</v>
      </c>
      <c r="AJ25" s="1">
        <f t="shared" si="26"/>
        <v>0</v>
      </c>
      <c r="AK25" s="1">
        <f t="shared" si="26"/>
        <v>0</v>
      </c>
      <c r="AL25" s="1">
        <f t="shared" si="26"/>
        <v>0</v>
      </c>
      <c r="AM25" s="1">
        <f t="shared" si="26"/>
        <v>0</v>
      </c>
    </row>
    <row r="26" spans="1:40" hidden="1" x14ac:dyDescent="0.3">
      <c r="D26" s="1">
        <f t="shared" si="7"/>
        <v>0</v>
      </c>
      <c r="G26" s="1">
        <f t="shared" ref="G26" si="27">IF(G$23&gt;0,G6,0)</f>
        <v>0</v>
      </c>
      <c r="H26" s="1">
        <f t="shared" ref="H26:I26" si="28">IF(H$23&gt;0,H6,0)</f>
        <v>0</v>
      </c>
      <c r="I26" s="1">
        <f t="shared" si="28"/>
        <v>0</v>
      </c>
      <c r="J26" s="1">
        <f t="shared" ref="J26:K26" si="29">IF(J$23&gt;0,J6,0)</f>
        <v>0</v>
      </c>
      <c r="K26" s="1">
        <f t="shared" si="29"/>
        <v>0</v>
      </c>
      <c r="L26" s="1">
        <f t="shared" ref="L26:M26" si="30">IF(L$23&gt;0,L6,0)</f>
        <v>0</v>
      </c>
      <c r="M26" s="1">
        <f t="shared" si="30"/>
        <v>0</v>
      </c>
      <c r="N26" s="1">
        <f t="shared" ref="N26" si="31">IF(N$23&gt;0,N6,0)</f>
        <v>0</v>
      </c>
      <c r="O26" s="1">
        <f t="shared" ref="O26:P26" si="32">IF(O$23&gt;0,O6,0)</f>
        <v>0</v>
      </c>
      <c r="P26" s="1">
        <f t="shared" si="32"/>
        <v>0</v>
      </c>
      <c r="Q26" s="1">
        <f t="shared" ref="Q26" si="33">IF(Q$23&gt;0,Q6,0)</f>
        <v>0</v>
      </c>
      <c r="R26" s="1">
        <f t="shared" ref="R26" si="34">IF(R$23&gt;0,R6,0)</f>
        <v>0</v>
      </c>
      <c r="S26" s="1">
        <f t="shared" si="16"/>
        <v>0</v>
      </c>
      <c r="T26" s="1">
        <f t="shared" si="16"/>
        <v>0</v>
      </c>
      <c r="U26" s="1">
        <f t="shared" ref="U26:AM26" si="35">IF(U$23&gt;0,U6,0)</f>
        <v>0</v>
      </c>
      <c r="V26" s="1">
        <f t="shared" si="35"/>
        <v>0</v>
      </c>
      <c r="W26" s="1">
        <f t="shared" si="35"/>
        <v>0</v>
      </c>
      <c r="X26" s="1">
        <f t="shared" si="35"/>
        <v>0</v>
      </c>
      <c r="Y26" s="1">
        <f t="shared" si="35"/>
        <v>0</v>
      </c>
      <c r="Z26" s="1">
        <f t="shared" si="35"/>
        <v>0</v>
      </c>
      <c r="AA26" s="1">
        <f t="shared" si="35"/>
        <v>0</v>
      </c>
      <c r="AB26" s="1">
        <f t="shared" si="35"/>
        <v>0</v>
      </c>
      <c r="AC26" s="1">
        <f t="shared" si="35"/>
        <v>0</v>
      </c>
      <c r="AD26" s="1">
        <f t="shared" si="35"/>
        <v>0</v>
      </c>
      <c r="AE26" s="1">
        <f t="shared" si="35"/>
        <v>0</v>
      </c>
      <c r="AF26" s="1">
        <f t="shared" si="35"/>
        <v>0</v>
      </c>
      <c r="AG26" s="1">
        <f t="shared" si="35"/>
        <v>0</v>
      </c>
      <c r="AH26" s="1">
        <f t="shared" si="35"/>
        <v>0</v>
      </c>
      <c r="AI26" s="1">
        <f t="shared" si="35"/>
        <v>0</v>
      </c>
      <c r="AJ26" s="1">
        <f t="shared" si="35"/>
        <v>0</v>
      </c>
      <c r="AK26" s="1">
        <f t="shared" si="35"/>
        <v>0</v>
      </c>
      <c r="AL26" s="1">
        <f t="shared" si="35"/>
        <v>0</v>
      </c>
      <c r="AM26" s="1">
        <f t="shared" si="35"/>
        <v>0</v>
      </c>
    </row>
    <row r="27" spans="1:40" hidden="1" x14ac:dyDescent="0.3">
      <c r="D27" s="1">
        <f t="shared" si="7"/>
        <v>0</v>
      </c>
      <c r="G27" s="1">
        <f t="shared" ref="G27" si="36">IF(G$23&gt;0,G7,0)</f>
        <v>0</v>
      </c>
      <c r="H27" s="1">
        <f t="shared" ref="H27:I27" si="37">IF(H$23&gt;0,H7,0)</f>
        <v>0</v>
      </c>
      <c r="I27" s="1">
        <f t="shared" si="37"/>
        <v>0</v>
      </c>
      <c r="J27" s="1">
        <f t="shared" ref="J27:K27" si="38">IF(J$23&gt;0,J7,0)</f>
        <v>0</v>
      </c>
      <c r="K27" s="1">
        <f t="shared" si="38"/>
        <v>0</v>
      </c>
      <c r="L27" s="1">
        <f t="shared" ref="L27:M27" si="39">IF(L$23&gt;0,L7,0)</f>
        <v>0</v>
      </c>
      <c r="M27" s="1">
        <f t="shared" si="39"/>
        <v>0</v>
      </c>
      <c r="N27" s="1">
        <f t="shared" ref="N27" si="40">IF(N$23&gt;0,N7,0)</f>
        <v>0</v>
      </c>
      <c r="O27" s="1">
        <f t="shared" ref="O27:P27" si="41">IF(O$23&gt;0,O7,0)</f>
        <v>0</v>
      </c>
      <c r="P27" s="1">
        <f t="shared" si="41"/>
        <v>0</v>
      </c>
      <c r="Q27" s="1">
        <f t="shared" ref="Q27" si="42">IF(Q$23&gt;0,Q7,0)</f>
        <v>0</v>
      </c>
      <c r="R27" s="1">
        <f t="shared" ref="R27" si="43">IF(R$23&gt;0,R7,0)</f>
        <v>0</v>
      </c>
      <c r="S27" s="1">
        <f t="shared" si="16"/>
        <v>0</v>
      </c>
      <c r="T27" s="1">
        <f t="shared" si="16"/>
        <v>0</v>
      </c>
      <c r="U27" s="1">
        <f t="shared" ref="U27:AM27" si="44">IF(U$23&gt;0,U7,0)</f>
        <v>0</v>
      </c>
      <c r="V27" s="1">
        <f t="shared" si="44"/>
        <v>0</v>
      </c>
      <c r="W27" s="1">
        <f t="shared" si="44"/>
        <v>0</v>
      </c>
      <c r="X27" s="1">
        <f t="shared" si="44"/>
        <v>0</v>
      </c>
      <c r="Y27" s="1">
        <f t="shared" si="44"/>
        <v>0</v>
      </c>
      <c r="Z27" s="1">
        <f t="shared" si="44"/>
        <v>0</v>
      </c>
      <c r="AA27" s="1">
        <f t="shared" si="44"/>
        <v>0</v>
      </c>
      <c r="AB27" s="1">
        <f t="shared" si="44"/>
        <v>0</v>
      </c>
      <c r="AC27" s="1">
        <f t="shared" si="44"/>
        <v>0</v>
      </c>
      <c r="AD27" s="1">
        <f t="shared" si="44"/>
        <v>0</v>
      </c>
      <c r="AE27" s="1">
        <f t="shared" si="44"/>
        <v>0</v>
      </c>
      <c r="AF27" s="1">
        <f t="shared" si="44"/>
        <v>0</v>
      </c>
      <c r="AG27" s="1">
        <f t="shared" si="44"/>
        <v>0</v>
      </c>
      <c r="AH27" s="1">
        <f t="shared" si="44"/>
        <v>0</v>
      </c>
      <c r="AI27" s="1">
        <f t="shared" si="44"/>
        <v>0</v>
      </c>
      <c r="AJ27" s="1">
        <f t="shared" si="44"/>
        <v>0</v>
      </c>
      <c r="AK27" s="1">
        <f t="shared" si="44"/>
        <v>0</v>
      </c>
      <c r="AL27" s="1">
        <f t="shared" si="44"/>
        <v>0</v>
      </c>
      <c r="AM27" s="1">
        <f t="shared" si="44"/>
        <v>0</v>
      </c>
    </row>
    <row r="28" spans="1:40" hidden="1" x14ac:dyDescent="0.3">
      <c r="D28" s="1">
        <f t="shared" si="7"/>
        <v>0</v>
      </c>
    </row>
    <row r="29" spans="1:40" hidden="1" x14ac:dyDescent="0.3">
      <c r="D29" s="1">
        <f t="shared" si="7"/>
        <v>0</v>
      </c>
      <c r="G29" s="1">
        <f t="shared" ref="G29" si="45">IF(G$23&gt;0,G16,0)</f>
        <v>0</v>
      </c>
      <c r="H29" s="1">
        <f t="shared" ref="H29:I29" si="46">IF(H$23&gt;0,H16,0)</f>
        <v>0</v>
      </c>
      <c r="I29" s="1">
        <f t="shared" si="46"/>
        <v>0</v>
      </c>
      <c r="J29" s="1">
        <f t="shared" ref="J29:K29" si="47">IF(J$23&gt;0,J16,0)</f>
        <v>0</v>
      </c>
      <c r="K29" s="1">
        <f t="shared" si="47"/>
        <v>0</v>
      </c>
      <c r="L29" s="1">
        <f t="shared" ref="L29:M29" si="48">IF(L$23&gt;0,L16,0)</f>
        <v>0</v>
      </c>
      <c r="M29" s="1">
        <f t="shared" si="48"/>
        <v>0</v>
      </c>
      <c r="N29" s="1">
        <f t="shared" ref="N29" si="49">IF(N$23&gt;0,N16,0)</f>
        <v>0</v>
      </c>
      <c r="O29" s="1">
        <f t="shared" ref="O29:P29" si="50">IF(O$23&gt;0,O16,0)</f>
        <v>0</v>
      </c>
      <c r="P29" s="1">
        <f t="shared" si="50"/>
        <v>0</v>
      </c>
      <c r="Q29" s="1">
        <f t="shared" ref="Q29" si="51">IF(Q$23&gt;0,Q16,0)</f>
        <v>0</v>
      </c>
      <c r="R29" s="1">
        <f t="shared" ref="R29:T30" si="52">IF(R$23&gt;0,R16,0)</f>
        <v>0</v>
      </c>
      <c r="S29" s="1">
        <f t="shared" si="52"/>
        <v>0</v>
      </c>
      <c r="T29" s="1">
        <f t="shared" si="52"/>
        <v>0</v>
      </c>
      <c r="U29" s="1">
        <f t="shared" ref="U29:AM29" si="53">IF(U$23&gt;0,U16,0)</f>
        <v>0</v>
      </c>
      <c r="V29" s="1">
        <f t="shared" si="53"/>
        <v>0</v>
      </c>
      <c r="W29" s="1">
        <f t="shared" si="53"/>
        <v>0</v>
      </c>
      <c r="X29" s="1">
        <f t="shared" si="53"/>
        <v>0</v>
      </c>
      <c r="Y29" s="1">
        <f t="shared" si="53"/>
        <v>0</v>
      </c>
      <c r="Z29" s="1">
        <f t="shared" si="53"/>
        <v>0</v>
      </c>
      <c r="AA29" s="1">
        <f t="shared" si="53"/>
        <v>0</v>
      </c>
      <c r="AB29" s="1">
        <f t="shared" si="53"/>
        <v>0</v>
      </c>
      <c r="AC29" s="1">
        <f t="shared" si="53"/>
        <v>0</v>
      </c>
      <c r="AD29" s="1">
        <f t="shared" si="53"/>
        <v>0</v>
      </c>
      <c r="AE29" s="1">
        <f t="shared" si="53"/>
        <v>0</v>
      </c>
      <c r="AF29" s="1">
        <f t="shared" si="53"/>
        <v>0</v>
      </c>
      <c r="AG29" s="1">
        <f t="shared" si="53"/>
        <v>0</v>
      </c>
      <c r="AH29" s="1">
        <f t="shared" si="53"/>
        <v>0</v>
      </c>
      <c r="AI29" s="1">
        <f t="shared" si="53"/>
        <v>0</v>
      </c>
      <c r="AJ29" s="1">
        <f t="shared" si="53"/>
        <v>0</v>
      </c>
      <c r="AK29" s="1">
        <f t="shared" si="53"/>
        <v>0</v>
      </c>
      <c r="AL29" s="1">
        <f t="shared" si="53"/>
        <v>0</v>
      </c>
      <c r="AM29" s="1">
        <f t="shared" si="53"/>
        <v>0</v>
      </c>
    </row>
    <row r="30" spans="1:40" hidden="1" x14ac:dyDescent="0.3">
      <c r="D30" s="1">
        <f t="shared" si="7"/>
        <v>0</v>
      </c>
      <c r="G30" s="1">
        <f t="shared" ref="G30" si="54">IF(G$23&gt;0,G17,0)</f>
        <v>0</v>
      </c>
      <c r="H30" s="1">
        <f t="shared" ref="H30:I30" si="55">IF(H$23&gt;0,H17,0)</f>
        <v>0</v>
      </c>
      <c r="I30" s="1">
        <f t="shared" si="55"/>
        <v>0</v>
      </c>
      <c r="J30" s="1">
        <f t="shared" ref="J30:K30" si="56">IF(J$23&gt;0,J17,0)</f>
        <v>0</v>
      </c>
      <c r="K30" s="1">
        <f t="shared" si="56"/>
        <v>0</v>
      </c>
      <c r="L30" s="1">
        <f t="shared" ref="L30:M30" si="57">IF(L$23&gt;0,L17,0)</f>
        <v>0</v>
      </c>
      <c r="M30" s="1">
        <f t="shared" si="57"/>
        <v>0</v>
      </c>
      <c r="N30" s="1">
        <f t="shared" ref="N30" si="58">IF(N$23&gt;0,N17,0)</f>
        <v>0</v>
      </c>
      <c r="O30" s="1">
        <f t="shared" ref="O30:P30" si="59">IF(O$23&gt;0,O17,0)</f>
        <v>0</v>
      </c>
      <c r="P30" s="1">
        <f t="shared" si="59"/>
        <v>0</v>
      </c>
      <c r="Q30" s="1">
        <f t="shared" ref="Q30" si="60">IF(Q$23&gt;0,Q17,0)</f>
        <v>0</v>
      </c>
      <c r="R30" s="1">
        <f t="shared" si="52"/>
        <v>0</v>
      </c>
      <c r="S30" s="1">
        <f t="shared" si="52"/>
        <v>0</v>
      </c>
      <c r="T30" s="1">
        <f t="shared" si="52"/>
        <v>0</v>
      </c>
      <c r="U30" s="1">
        <f>IF(U$23&gt;0,U17,0)</f>
        <v>0</v>
      </c>
      <c r="V30" s="1">
        <f>IF(V$23&gt;0,V17,0)</f>
        <v>0</v>
      </c>
      <c r="W30" s="1">
        <f t="shared" ref="W30:AC30" si="61">IF(W$23&gt;0,W17,0)</f>
        <v>0</v>
      </c>
      <c r="X30" s="1">
        <f t="shared" si="61"/>
        <v>0</v>
      </c>
      <c r="Y30" s="1">
        <f t="shared" si="61"/>
        <v>0</v>
      </c>
      <c r="Z30" s="1">
        <f t="shared" si="61"/>
        <v>0</v>
      </c>
      <c r="AA30" s="1">
        <f t="shared" si="61"/>
        <v>0</v>
      </c>
      <c r="AB30" s="1">
        <f t="shared" si="61"/>
        <v>0</v>
      </c>
      <c r="AC30" s="1">
        <f t="shared" si="61"/>
        <v>0</v>
      </c>
      <c r="AD30" s="1">
        <f t="shared" ref="AD30:AM30" si="62">IF(AD$23&gt;0,AD17,0)</f>
        <v>0</v>
      </c>
      <c r="AE30" s="1">
        <f t="shared" si="62"/>
        <v>0</v>
      </c>
      <c r="AF30" s="1">
        <f t="shared" si="62"/>
        <v>0</v>
      </c>
      <c r="AG30" s="1">
        <f t="shared" si="62"/>
        <v>0</v>
      </c>
      <c r="AH30" s="1">
        <f t="shared" si="62"/>
        <v>0</v>
      </c>
      <c r="AI30" s="1">
        <f t="shared" si="62"/>
        <v>0</v>
      </c>
      <c r="AJ30" s="1">
        <f t="shared" si="62"/>
        <v>0</v>
      </c>
      <c r="AK30" s="1">
        <f t="shared" si="62"/>
        <v>0</v>
      </c>
      <c r="AL30" s="1">
        <f t="shared" si="62"/>
        <v>0</v>
      </c>
      <c r="AM30" s="1">
        <f t="shared" si="62"/>
        <v>0</v>
      </c>
    </row>
  </sheetData>
  <sheetProtection deleteColumns="0" deleteRows="0" selectLockedCells="1"/>
  <mergeCells count="6">
    <mergeCell ref="A8:F8"/>
    <mergeCell ref="A18:F18"/>
    <mergeCell ref="A9:C9"/>
    <mergeCell ref="A19:F19"/>
    <mergeCell ref="A1:F1"/>
    <mergeCell ref="A11:A12"/>
  </mergeCells>
  <phoneticPr fontId="3" type="noConversion"/>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
    <tabColor indexed="8"/>
  </sheetPr>
  <dimension ref="A1:BG157"/>
  <sheetViews>
    <sheetView showGridLines="0" tabSelected="1" zoomScaleNormal="100" workbookViewId="0">
      <selection activeCell="J6" sqref="J6"/>
    </sheetView>
  </sheetViews>
  <sheetFormatPr defaultColWidth="3.6328125" defaultRowHeight="12.6" x14ac:dyDescent="0.2"/>
  <cols>
    <col min="1" max="1" width="2.6328125" style="2" customWidth="1"/>
    <col min="2" max="3" width="3.6328125" style="2" customWidth="1"/>
    <col min="4" max="4" width="5.1796875" style="2" customWidth="1"/>
    <col min="5" max="7" width="3.6328125" style="2" customWidth="1"/>
    <col min="8" max="8" width="8" style="2" customWidth="1"/>
    <col min="9" max="9" width="4" style="2" customWidth="1"/>
    <col min="10" max="10" width="12.1796875" style="2" bestFit="1" customWidth="1"/>
    <col min="11" max="12" width="3.6328125" style="2" customWidth="1"/>
    <col min="13" max="13" width="4.36328125" style="2" customWidth="1"/>
    <col min="14" max="14" width="2.1796875" style="2" customWidth="1"/>
    <col min="15" max="15" width="3.6328125" style="2" customWidth="1"/>
    <col min="16" max="16" width="6.1796875" style="2" customWidth="1"/>
    <col min="17" max="19" width="3.6328125" style="2" customWidth="1"/>
    <col min="20" max="20" width="2.1796875" style="2" customWidth="1"/>
    <col min="21" max="21" width="8.26953125" style="2" customWidth="1"/>
    <col min="22" max="22" width="3.6328125" style="2" customWidth="1"/>
    <col min="23" max="23" width="5.453125" style="2" bestFit="1" customWidth="1"/>
    <col min="24" max="24" width="7.6328125" style="2" customWidth="1"/>
    <col min="25" max="25" width="11.81640625" style="2" customWidth="1"/>
    <col min="26" max="26" width="3.6328125" style="19" customWidth="1"/>
    <col min="27" max="27" width="10" style="19" hidden="1" customWidth="1"/>
    <col min="28" max="28" width="7.453125" style="19" hidden="1" customWidth="1"/>
    <col min="29" max="29" width="7.1796875" style="19" hidden="1" customWidth="1"/>
    <col min="30" max="30" width="6.6328125" style="19" hidden="1" customWidth="1"/>
    <col min="31" max="31" width="8.453125" style="19" hidden="1" customWidth="1"/>
    <col min="32" max="34" width="6.6328125" style="19" hidden="1" customWidth="1"/>
    <col min="35" max="35" width="7.36328125" style="19" hidden="1" customWidth="1"/>
    <col min="36" max="43" width="6.6328125" style="19" hidden="1" customWidth="1"/>
    <col min="44" max="49" width="6.6328125" style="2" hidden="1" customWidth="1"/>
    <col min="50" max="50" width="3.6328125" style="2" customWidth="1"/>
    <col min="51" max="52" width="3.6328125" style="2"/>
    <col min="53" max="55" width="3.6328125" style="2" hidden="1" customWidth="1"/>
    <col min="56" max="58" width="3.6328125" style="2"/>
    <col min="59" max="59" width="10.26953125" style="2" bestFit="1" customWidth="1"/>
    <col min="60" max="16384" width="3.6328125" style="2"/>
  </cols>
  <sheetData>
    <row r="1" spans="1:59" ht="16.2" x14ac:dyDescent="0.3">
      <c r="A1" s="366" t="str">
        <f>IF($J$2="FR",'APA - Txt FR - NL'!$B2,IF($J$2="NL",'APA - Txt FR - NL'!$C2))</f>
        <v>ALGEMENE GEGEVENS</v>
      </c>
      <c r="B1" s="366"/>
      <c r="C1" s="366"/>
      <c r="D1" s="366"/>
      <c r="E1" s="366"/>
      <c r="F1" s="366"/>
      <c r="G1" s="366"/>
      <c r="H1" s="366"/>
      <c r="I1" s="366"/>
      <c r="J1" s="367"/>
      <c r="K1" s="9"/>
      <c r="L1" s="8"/>
      <c r="M1" s="366" t="str">
        <f>IF($J$2="FR",'APA - Txt FR - NL'!$B7,IF($J$2="NL",'APA - Txt FR - NL'!$C7))</f>
        <v>DIVERSE INKOMSTEN</v>
      </c>
      <c r="N1" s="366"/>
      <c r="O1" s="366"/>
      <c r="P1" s="366"/>
      <c r="Q1" s="366"/>
      <c r="R1" s="366"/>
      <c r="S1" s="366"/>
      <c r="T1" s="366"/>
      <c r="U1" s="366"/>
      <c r="V1" s="366"/>
      <c r="W1" s="366"/>
      <c r="X1" s="383"/>
      <c r="Y1" s="32"/>
      <c r="Z1" s="29"/>
      <c r="AR1" s="19"/>
      <c r="AS1" s="19"/>
      <c r="AT1" s="19"/>
      <c r="AU1" s="19"/>
      <c r="BA1" s="3" t="s">
        <v>4</v>
      </c>
      <c r="BB1" s="2">
        <v>1</v>
      </c>
      <c r="BC1" s="3" t="s">
        <v>194</v>
      </c>
    </row>
    <row r="2" spans="1:59" x14ac:dyDescent="0.2">
      <c r="A2" s="320" t="s">
        <v>202</v>
      </c>
      <c r="B2" s="15"/>
      <c r="C2" s="15"/>
      <c r="D2" s="15"/>
      <c r="E2" s="15"/>
      <c r="F2" s="15"/>
      <c r="G2" s="15"/>
      <c r="H2" s="10"/>
      <c r="I2" s="10"/>
      <c r="J2" s="321" t="s">
        <v>194</v>
      </c>
      <c r="K2" s="4"/>
      <c r="L2" s="3"/>
      <c r="M2" s="14" t="str">
        <f>IF($J$2="FR",'APA - Txt FR - NL'!$B8,IF($J$2="NL",'APA - Txt FR - NL'!$C8))</f>
        <v>Pensioen PMH</v>
      </c>
      <c r="N2" s="3"/>
      <c r="O2" s="15"/>
      <c r="P2" s="15"/>
      <c r="Q2" s="15"/>
      <c r="R2" s="305"/>
      <c r="S2" s="15"/>
      <c r="T2" s="15"/>
      <c r="U2" s="253"/>
      <c r="V2" s="371">
        <v>0</v>
      </c>
      <c r="W2" s="372"/>
      <c r="X2" s="373"/>
      <c r="Y2" s="40">
        <f>SUM(V2)*0.9</f>
        <v>0</v>
      </c>
      <c r="Z2" s="30"/>
      <c r="AR2" s="19"/>
      <c r="AS2" s="19"/>
      <c r="AT2" s="19"/>
      <c r="AU2" s="19"/>
      <c r="BA2" s="3" t="s">
        <v>3</v>
      </c>
      <c r="BB2" s="2">
        <v>2</v>
      </c>
      <c r="BC2" s="3"/>
    </row>
    <row r="3" spans="1:59" x14ac:dyDescent="0.2">
      <c r="A3" s="248" t="str">
        <f>IF($J$2="FR",'APA - Txt FR - NL'!$B3,IF($J$2="NL",'APA - Txt FR - NL'!$C3))</f>
        <v>Gezinscategorie THAB</v>
      </c>
      <c r="H3" s="17"/>
      <c r="I3" s="17"/>
      <c r="J3" s="256"/>
      <c r="K3" s="4"/>
      <c r="L3" s="3"/>
      <c r="M3" s="12" t="str">
        <f>IF($J$2="FR",'APA - Txt FR - NL'!$B9,IF($J$2="NL",'APA - Txt FR - NL'!$C9))</f>
        <v>Pensioen partner (PMH 2)</v>
      </c>
      <c r="N3" s="16"/>
      <c r="P3" s="13"/>
      <c r="Q3" s="13"/>
      <c r="R3" s="13"/>
      <c r="S3" s="13"/>
      <c r="T3" s="13"/>
      <c r="U3" s="244"/>
      <c r="V3" s="371">
        <v>0</v>
      </c>
      <c r="W3" s="372"/>
      <c r="X3" s="373"/>
      <c r="Y3" s="40">
        <f>SUM(V3)*0.9</f>
        <v>0</v>
      </c>
      <c r="Z3" s="269" t="str">
        <f>IF($J$2="FR",IF($J$3="B","Ne pas oublier les revenus du partenaire","Ne pas remplir, pas de partenaire"),IF($J$3="B","Inkomsten partner niet vergeten","Niet invullen, geen partner"))</f>
        <v>Niet invullen, geen partner</v>
      </c>
      <c r="AR3" s="19"/>
      <c r="AS3" s="19"/>
      <c r="AT3" s="19"/>
      <c r="AU3" s="19"/>
      <c r="BA3" s="3"/>
      <c r="BB3" s="2">
        <v>3</v>
      </c>
    </row>
    <row r="4" spans="1:59" x14ac:dyDescent="0.2">
      <c r="A4" s="12" t="str">
        <f>IF($J$2="FR",'APA - Txt FR - NL'!$B4,IF($J$2="NL",'APA - Txt FR - NL'!$C4))</f>
        <v>Medische categorie PMH</v>
      </c>
      <c r="B4" s="13"/>
      <c r="C4" s="13"/>
      <c r="D4" s="251"/>
      <c r="E4" s="13"/>
      <c r="F4" s="13"/>
      <c r="G4" s="13"/>
      <c r="H4" s="11"/>
      <c r="I4" s="11"/>
      <c r="J4" s="306"/>
      <c r="K4" s="6"/>
      <c r="L4" s="3"/>
      <c r="M4" s="12" t="str">
        <f>IF($J$2="FR",'APA - Txt FR - NL'!$B10,IF($J$2="NL",'APA - Txt FR - NL'!$C10))</f>
        <v>Andere inkomsten PMH (IGO, renten..)</v>
      </c>
      <c r="N4" s="250"/>
      <c r="O4" s="251"/>
      <c r="P4" s="13"/>
      <c r="Q4" s="13"/>
      <c r="R4" s="13"/>
      <c r="S4" s="13"/>
      <c r="T4" s="13"/>
      <c r="U4" s="244"/>
      <c r="V4" s="371">
        <v>0</v>
      </c>
      <c r="W4" s="372"/>
      <c r="X4" s="373"/>
      <c r="Y4" s="40"/>
      <c r="Z4" s="30"/>
      <c r="AR4" s="19"/>
      <c r="AS4" s="19"/>
      <c r="AT4" s="19"/>
      <c r="AU4" s="19"/>
      <c r="BB4" s="2">
        <v>4</v>
      </c>
    </row>
    <row r="5" spans="1:59" ht="12.75" customHeight="1" x14ac:dyDescent="0.2">
      <c r="A5" s="311" t="str">
        <f>IF($J$2="FR",'APA - Txt FR - NL'!$B5,IF($J$2="NL",'APA - Txt FR - NL'!$C5))</f>
        <v>Medische categorie partner (PMH 2)</v>
      </c>
      <c r="B5" s="312"/>
      <c r="C5" s="312"/>
      <c r="D5" s="313"/>
      <c r="E5" s="312"/>
      <c r="F5" s="312"/>
      <c r="G5" s="313"/>
      <c r="H5" s="314"/>
      <c r="I5" s="315"/>
      <c r="J5" s="307"/>
      <c r="K5" s="7"/>
      <c r="L5" s="3"/>
      <c r="M5" s="12" t="str">
        <f>IF($J$2="FR",'APA - Txt FR - NL'!$B11,IF($J$2="NL",'APA - Txt FR - NL'!$C11))</f>
        <v>Andere inkomsten partner (IGO, renten..)</v>
      </c>
      <c r="N5" s="16"/>
      <c r="O5" s="13"/>
      <c r="P5" s="13"/>
      <c r="Q5" s="13"/>
      <c r="R5" s="13"/>
      <c r="S5" s="13"/>
      <c r="T5" s="13"/>
      <c r="U5" s="244"/>
      <c r="V5" s="371">
        <v>0</v>
      </c>
      <c r="W5" s="372"/>
      <c r="X5" s="373"/>
      <c r="Y5" s="41"/>
      <c r="Z5" s="269" t="str">
        <f>IF($J$2="FR",IF($J$3="B","Ne pas oublier les revenus du partenaire","Ne pas remplir, pas de partenaire"),IF($J$3="B","Inkomsten partner niet vergeten","Niet invullen, geen partner"))</f>
        <v>Niet invullen, geen partner</v>
      </c>
      <c r="AR5" s="19"/>
      <c r="AS5" s="19"/>
      <c r="AT5" s="19"/>
      <c r="AU5" s="19"/>
      <c r="BB5" s="2">
        <v>5</v>
      </c>
    </row>
    <row r="6" spans="1:59" x14ac:dyDescent="0.2">
      <c r="A6" s="380" t="str">
        <f>IF($J$2="FR",'APA - Txt FR - NL'!$B6,IF($J$2="NL",'APA - Txt FR - NL'!$C6))</f>
        <v>Initiatiedatum (eerste aanvraag) of datum feit (ambtshalve herziening)</v>
      </c>
      <c r="B6" s="381"/>
      <c r="C6" s="381"/>
      <c r="D6" s="382"/>
      <c r="E6" s="381"/>
      <c r="F6" s="381"/>
      <c r="G6" s="381"/>
      <c r="H6" s="381"/>
      <c r="I6" s="316"/>
      <c r="J6" s="309"/>
      <c r="K6" s="308"/>
      <c r="L6" s="304"/>
      <c r="M6" s="12" t="str">
        <f>IF($J$2="FR",'APA - Txt FR - NL'!$B12,IF($J$2="NL",'APA - Txt FR - NL'!$C12))</f>
        <v>Kadastraal inkomen bebouwd</v>
      </c>
      <c r="N6" s="252"/>
      <c r="O6" s="15"/>
      <c r="P6" s="13"/>
      <c r="Q6" s="13"/>
      <c r="R6" s="13"/>
      <c r="S6" s="13"/>
      <c r="T6" s="13"/>
      <c r="U6" s="244"/>
      <c r="V6" s="371">
        <v>0</v>
      </c>
      <c r="W6" s="372"/>
      <c r="X6" s="373"/>
      <c r="Y6" s="42">
        <v>60</v>
      </c>
      <c r="AR6" s="19"/>
      <c r="AS6" s="19"/>
      <c r="AT6" s="19"/>
      <c r="AU6" s="19"/>
    </row>
    <row r="7" spans="1:59" x14ac:dyDescent="0.2">
      <c r="A7" s="368" t="str">
        <f>IF($J$2="FR",'APA - Txt FR - NL'!$B15,IF($J$2="NL",'APA - Txt FR - NL'!$C15))</f>
        <v>RESULTAAT</v>
      </c>
      <c r="B7" s="369"/>
      <c r="C7" s="369"/>
      <c r="D7" s="369"/>
      <c r="E7" s="369"/>
      <c r="F7" s="369"/>
      <c r="G7" s="369"/>
      <c r="H7" s="370"/>
      <c r="I7" s="379"/>
      <c r="J7" s="375"/>
      <c r="K7" s="375"/>
      <c r="L7" s="375"/>
      <c r="M7" s="12" t="str">
        <f>IF($J$2="FR",'APA - Txt FR - NL'!$B13,IF($J$2="NL",'APA - Txt FR - NL'!$C13))</f>
        <v>Kadastraal inkomen onbebouwd</v>
      </c>
      <c r="N7" s="3"/>
      <c r="P7" s="13"/>
      <c r="Q7" s="13"/>
      <c r="R7" s="13"/>
      <c r="S7" s="13"/>
      <c r="T7" s="13"/>
      <c r="U7" s="244"/>
      <c r="V7" s="371">
        <v>0</v>
      </c>
      <c r="W7" s="372"/>
      <c r="X7" s="373"/>
      <c r="Y7" s="43"/>
      <c r="AR7" s="19"/>
      <c r="AS7" s="19"/>
      <c r="AT7" s="19"/>
      <c r="AU7" s="19"/>
    </row>
    <row r="8" spans="1:59" x14ac:dyDescent="0.2">
      <c r="A8" s="376" t="str">
        <f>IF($J$2="FR",'APA - Txt FR - NL'!$B16,IF($J$2="NL",'APA - Txt FR - NL'!$C16))</f>
        <v>Recht PMH 1</v>
      </c>
      <c r="B8" s="377"/>
      <c r="C8" s="377"/>
      <c r="D8" s="378"/>
      <c r="E8" s="374">
        <f>IF(J5="",Y121,Y128)</f>
        <v>0</v>
      </c>
      <c r="F8" s="374"/>
      <c r="G8" s="374"/>
      <c r="H8" s="374"/>
      <c r="I8" s="375"/>
      <c r="J8" s="375"/>
      <c r="K8" s="375"/>
      <c r="L8" s="375"/>
      <c r="M8" s="245" t="str">
        <f>IF($J$2="FR",'APA - Txt FR - NL'!$B14,IF($J$2="NL",'APA - Txt FR - NL'!$C14))</f>
        <v>Roerende inkomsten</v>
      </c>
      <c r="N8" s="246"/>
      <c r="O8" s="249"/>
      <c r="P8" s="246"/>
      <c r="Q8" s="246"/>
      <c r="R8" s="246"/>
      <c r="S8" s="246"/>
      <c r="T8" s="246"/>
      <c r="U8" s="247"/>
      <c r="V8" s="384">
        <v>0</v>
      </c>
      <c r="W8" s="385"/>
      <c r="X8" s="386"/>
      <c r="Y8" s="44">
        <f>SUM(V8)*0.06</f>
        <v>0</v>
      </c>
      <c r="AR8" s="19"/>
      <c r="AS8" s="19"/>
      <c r="AT8" s="19"/>
      <c r="AU8" s="19"/>
    </row>
    <row r="9" spans="1:59" x14ac:dyDescent="0.2">
      <c r="A9" s="392" t="str">
        <f>IF($J$2="FR",'APA - Txt FR - NL'!$B17,IF($J$2="NL",'APA - Txt FR - NL'!$C17))</f>
        <v>Recht PMH 2</v>
      </c>
      <c r="B9" s="393"/>
      <c r="C9" s="393"/>
      <c r="D9" s="394"/>
      <c r="E9" s="374">
        <f>Y130</f>
        <v>0</v>
      </c>
      <c r="F9" s="374"/>
      <c r="G9" s="374"/>
      <c r="H9" s="374"/>
      <c r="I9" s="231"/>
      <c r="J9" s="310"/>
      <c r="K9" s="231"/>
      <c r="L9" s="231"/>
      <c r="M9" s="3"/>
      <c r="N9" s="3"/>
      <c r="P9" s="3"/>
      <c r="Q9" s="3"/>
      <c r="R9" s="3"/>
      <c r="S9" s="3"/>
      <c r="T9" s="3"/>
      <c r="U9" s="3"/>
      <c r="V9" s="254"/>
      <c r="W9" s="255"/>
      <c r="X9" s="254"/>
      <c r="Y9" s="44"/>
      <c r="AR9" s="19"/>
      <c r="AS9" s="19"/>
      <c r="AT9" s="19"/>
      <c r="AU9" s="19"/>
    </row>
    <row r="10" spans="1:59" s="19" customFormat="1" x14ac:dyDescent="0.2">
      <c r="A10" s="240"/>
      <c r="B10" s="240"/>
      <c r="C10" s="240"/>
      <c r="D10" s="240"/>
      <c r="E10" s="5"/>
      <c r="F10" s="5"/>
      <c r="G10" s="5"/>
      <c r="H10" s="5"/>
      <c r="I10" s="231"/>
      <c r="J10" s="231"/>
      <c r="K10" s="231"/>
      <c r="L10" s="231"/>
      <c r="M10" s="291"/>
      <c r="N10" s="3"/>
      <c r="O10" s="2"/>
      <c r="P10" s="3"/>
      <c r="Q10" s="3"/>
      <c r="R10" s="3"/>
      <c r="S10" s="3"/>
      <c r="T10" s="3"/>
      <c r="U10" s="3"/>
      <c r="V10" s="254"/>
      <c r="W10" s="254"/>
      <c r="X10" s="254"/>
      <c r="Y10" s="44"/>
    </row>
    <row r="11" spans="1:59" s="19" customFormat="1" x14ac:dyDescent="0.2">
      <c r="A11" s="49"/>
      <c r="B11" s="49"/>
      <c r="C11" s="49"/>
      <c r="D11" s="49"/>
      <c r="E11" s="50"/>
      <c r="F11" s="50"/>
      <c r="G11" s="50"/>
      <c r="H11" s="50"/>
      <c r="I11" s="51"/>
      <c r="J11" s="51"/>
      <c r="K11" s="51"/>
      <c r="L11" s="51"/>
      <c r="M11" s="3"/>
      <c r="N11" s="3"/>
      <c r="O11" s="3"/>
      <c r="P11" s="3"/>
      <c r="Q11" s="3"/>
      <c r="R11" s="3"/>
      <c r="S11" s="3"/>
      <c r="T11" s="3"/>
      <c r="U11" s="3"/>
      <c r="V11" s="3"/>
      <c r="W11" s="3"/>
      <c r="X11" s="3"/>
      <c r="Y11" s="8"/>
    </row>
    <row r="12" spans="1:59" s="19" customFormat="1" ht="16.2" x14ac:dyDescent="0.3">
      <c r="A12" s="388" t="str">
        <f>IF($J$2="FR",'APA - Txt FR - NL'!$B18,IF($J$2="NL",'APA - Txt FR - NL'!$C18))</f>
        <v>Verkoop van goederen</v>
      </c>
      <c r="B12" s="389"/>
      <c r="C12" s="389"/>
      <c r="D12" s="389"/>
      <c r="E12" s="389"/>
      <c r="F12" s="389"/>
      <c r="G12" s="389"/>
      <c r="H12" s="389"/>
      <c r="I12" s="389"/>
      <c r="J12" s="389"/>
      <c r="K12" s="389"/>
      <c r="L12" s="389"/>
      <c r="M12" s="389"/>
      <c r="N12" s="389"/>
      <c r="O12" s="389"/>
      <c r="P12" s="389"/>
      <c r="Q12" s="389"/>
      <c r="R12" s="389"/>
      <c r="S12" s="389"/>
      <c r="T12" s="389"/>
      <c r="U12" s="389"/>
      <c r="V12" s="389"/>
      <c r="W12" s="389"/>
      <c r="X12" s="389"/>
      <c r="Y12" s="390"/>
      <c r="AA12" s="33"/>
      <c r="AB12" s="33"/>
      <c r="AC12" s="46" t="s">
        <v>51</v>
      </c>
      <c r="AD12" s="46" t="s">
        <v>54</v>
      </c>
      <c r="AE12" s="46" t="s">
        <v>52</v>
      </c>
      <c r="AF12" s="46" t="s">
        <v>54</v>
      </c>
      <c r="AG12" s="34"/>
      <c r="AH12" s="34"/>
      <c r="AI12" s="34"/>
      <c r="AJ12" s="34"/>
      <c r="AK12" s="34"/>
      <c r="AL12" s="34"/>
      <c r="AM12" s="34"/>
      <c r="AN12" s="34"/>
      <c r="AO12" s="34"/>
    </row>
    <row r="13" spans="1:59" s="19" customFormat="1" ht="12.75" customHeight="1" x14ac:dyDescent="0.3">
      <c r="A13" s="347" t="str">
        <f>IF($J$2="FR",'APA - Txt FR - NL'!$B$20,IF($J$2="NL",'APA - Txt FR - NL'!$C$20))</f>
        <v>(voor afstanden van meer dan 10 jaar wordt niets in rekening gebracht)</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9"/>
      <c r="AA13" s="33"/>
      <c r="AB13" s="33"/>
      <c r="AC13" s="46"/>
      <c r="AD13" s="46"/>
      <c r="AE13" s="46"/>
      <c r="AF13" s="46"/>
      <c r="AG13" s="34"/>
      <c r="AH13" s="34"/>
      <c r="AI13" s="34"/>
      <c r="AJ13" s="34"/>
      <c r="AK13" s="34"/>
      <c r="AL13" s="34"/>
      <c r="AM13" s="34"/>
      <c r="AN13" s="34"/>
      <c r="AO13" s="34"/>
    </row>
    <row r="14" spans="1:59" s="22" customFormat="1" ht="12.75" customHeight="1" x14ac:dyDescent="0.2">
      <c r="A14" s="28" t="str">
        <f>IF($J$2="FR",'APA - Txt FR - NL'!$B21,IF($J$2="NL",'APA - Txt FR - NL'!$C21))</f>
        <v>Aanvraagdatum</v>
      </c>
      <c r="B14" s="20"/>
      <c r="C14" s="20"/>
      <c r="D14" s="20"/>
      <c r="E14" s="20"/>
      <c r="F14" s="20"/>
      <c r="G14" s="20"/>
      <c r="H14" s="20"/>
      <c r="I14" s="20"/>
      <c r="J14" s="20"/>
      <c r="K14" s="396"/>
      <c r="L14" s="396"/>
      <c r="M14" s="396"/>
      <c r="N14" s="396"/>
      <c r="O14" s="20"/>
      <c r="P14" s="20"/>
      <c r="Q14" s="20"/>
      <c r="R14" s="20"/>
      <c r="S14" s="20"/>
      <c r="T14" s="20"/>
      <c r="U14" s="20"/>
      <c r="V14" s="20"/>
      <c r="W14" s="20"/>
      <c r="X14" s="20"/>
      <c r="Y14" s="21"/>
      <c r="AA14" s="35" t="s">
        <v>73</v>
      </c>
      <c r="AB14" s="36" t="s">
        <v>53</v>
      </c>
      <c r="AC14" s="37" t="str">
        <f>IF(K19="","",IF(V19="n","",DATEDIF(K19,K16,"y")))</f>
        <v/>
      </c>
      <c r="AD14" s="37">
        <f>SUM(AE50:AE157)</f>
        <v>0</v>
      </c>
      <c r="AE14" s="37" t="str">
        <f>IF(K19="","",IF(V19="u","",DATEDIF(K19,K16,"y")))</f>
        <v/>
      </c>
      <c r="AF14" s="34">
        <f>SUM(AG50:AG157)</f>
        <v>0</v>
      </c>
      <c r="AG14" s="34"/>
      <c r="AH14" s="34"/>
      <c r="AI14" s="34"/>
      <c r="AJ14" s="34"/>
      <c r="AK14" s="34"/>
      <c r="AL14" s="34"/>
      <c r="AM14" s="34"/>
      <c r="AN14" s="34"/>
      <c r="AO14" s="34"/>
      <c r="BG14" s="303"/>
    </row>
    <row r="15" spans="1:59" s="19" customFormat="1" ht="12.6" customHeight="1" thickBot="1" x14ac:dyDescent="0.25">
      <c r="A15" s="241"/>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AA15" s="36" t="s">
        <v>155</v>
      </c>
      <c r="AB15" s="36"/>
      <c r="AC15" s="345" t="str">
        <f>IF($V17="","0",IF($X17="","0",$V$16/$X17*$V17))</f>
        <v>0</v>
      </c>
      <c r="AD15" s="345"/>
      <c r="AE15" s="345" t="str">
        <f>IF($V17="","0",IF($X17="","0",$V$16/$X17*$V17))</f>
        <v>0</v>
      </c>
      <c r="AF15" s="345"/>
      <c r="AG15" s="34"/>
      <c r="AH15" s="34"/>
      <c r="AI15" s="34"/>
      <c r="AJ15" s="34"/>
      <c r="AK15" s="34"/>
      <c r="AL15" s="34"/>
      <c r="AM15" s="34"/>
      <c r="AN15" s="34"/>
      <c r="AO15" s="34"/>
    </row>
    <row r="16" spans="1:59" s="22" customFormat="1" ht="12.75" customHeight="1" thickTop="1" x14ac:dyDescent="0.2">
      <c r="A16" s="23" t="str">
        <f>IF($J$2="FR",'APA - Txt FR - NL'!$B22,IF($J$2="NL",'APA - Txt FR - NL'!$C22))</f>
        <v>Datum van de 1ste verkoop</v>
      </c>
      <c r="B16" s="24"/>
      <c r="C16" s="24"/>
      <c r="D16" s="24"/>
      <c r="E16" s="25"/>
      <c r="F16" s="25"/>
      <c r="G16" s="25"/>
      <c r="H16" s="25"/>
      <c r="I16" s="26"/>
      <c r="J16" s="26"/>
      <c r="K16" s="391"/>
      <c r="L16" s="391"/>
      <c r="M16" s="391"/>
      <c r="N16" s="391"/>
      <c r="O16" s="27"/>
      <c r="P16" s="27" t="str">
        <f>IF($J$2="FR",'APA - Txt FR - NL'!$B$32,IF($J$2="NL",'APA - Txt FR - NL'!$C$32))</f>
        <v>Verkoopwaarde</v>
      </c>
      <c r="Q16" s="27"/>
      <c r="R16" s="27"/>
      <c r="S16" s="27"/>
      <c r="T16" s="27"/>
      <c r="U16" s="27"/>
      <c r="V16" s="395"/>
      <c r="W16" s="395"/>
      <c r="X16" s="395"/>
      <c r="Y16" s="92" t="str">
        <f>IF($J$2="FR",'APA - Txt FR - NL'!$B$15,IF($J$2="NL",'APA - Txt FR - NL'!$C$15))</f>
        <v>RESULTAAT</v>
      </c>
      <c r="AA16" s="36" t="s">
        <v>156</v>
      </c>
      <c r="AB16" s="36"/>
      <c r="AC16" s="345" t="str">
        <f>IF($V18="","0",IF($X18="","0",$V$16/$X18*$V18)*AD14/100)</f>
        <v>0</v>
      </c>
      <c r="AD16" s="345"/>
      <c r="AE16" s="345" t="str">
        <f>IF($V18="","0",IF($X18="","0",$V$16/$X18*$V18)*AF14/100)</f>
        <v>0</v>
      </c>
      <c r="AF16" s="345"/>
      <c r="AG16" s="34"/>
      <c r="AH16" s="34"/>
      <c r="AI16" s="34"/>
      <c r="AJ16" s="34"/>
      <c r="AK16" s="34"/>
      <c r="AL16" s="34"/>
      <c r="AM16" s="34"/>
      <c r="AN16" s="34"/>
      <c r="AO16" s="34"/>
      <c r="BG16" s="303"/>
    </row>
    <row r="17" spans="1:41" ht="14.25" customHeight="1" x14ac:dyDescent="0.2">
      <c r="A17" s="98" t="str">
        <f>IF($J$2="FR",'APA - Txt FR - NL'!$B$28,IF($J$2="NL",'APA - Txt FR - NL'!$C$28))</f>
        <v>Gedeelte van de rechten afgestaan in volle eigendom</v>
      </c>
      <c r="B17" s="99"/>
      <c r="C17" s="99"/>
      <c r="D17" s="99"/>
      <c r="E17" s="100"/>
      <c r="F17" s="100"/>
      <c r="G17" s="100"/>
      <c r="H17" s="100"/>
      <c r="I17" s="101"/>
      <c r="J17" s="101"/>
      <c r="K17" s="102"/>
      <c r="L17" s="102"/>
      <c r="M17" s="102"/>
      <c r="N17" s="102"/>
      <c r="O17" s="103"/>
      <c r="P17" s="104"/>
      <c r="Q17" s="104"/>
      <c r="R17" s="104"/>
      <c r="S17" s="104"/>
      <c r="T17" s="104"/>
      <c r="U17" s="104"/>
      <c r="V17" s="105"/>
      <c r="W17" s="106" t="s">
        <v>55</v>
      </c>
      <c r="X17" s="238"/>
      <c r="Y17" s="93" t="str">
        <f>AC15</f>
        <v>0</v>
      </c>
      <c r="AA17" s="36" t="s">
        <v>17</v>
      </c>
      <c r="AB17" s="36"/>
      <c r="AC17" s="345">
        <f>SUM(AC15:AC16)</f>
        <v>0</v>
      </c>
      <c r="AD17" s="345"/>
      <c r="AE17" s="345">
        <f>SUM(AE15:AE16)</f>
        <v>0</v>
      </c>
      <c r="AF17" s="345"/>
      <c r="AG17" s="399"/>
      <c r="AH17" s="399"/>
      <c r="AI17" s="34"/>
      <c r="AJ17" s="34"/>
      <c r="AK17" s="34"/>
      <c r="AL17" s="34"/>
      <c r="AM17" s="34"/>
      <c r="AN17" s="34"/>
      <c r="AO17" s="34"/>
    </row>
    <row r="18" spans="1:41" ht="12.6" customHeight="1" x14ac:dyDescent="0.2">
      <c r="A18" s="107" t="str">
        <f>IF($J$2="FR",'APA - Txt FR - NL'!$B$29,IF($J$2="NL",'APA - Txt FR - NL'!$C$29))</f>
        <v>Gedeelte van de rechten afgestaan in vruchtgebruik of naakte eigendom</v>
      </c>
      <c r="B18" s="108"/>
      <c r="C18" s="108"/>
      <c r="D18" s="108"/>
      <c r="E18" s="109"/>
      <c r="F18" s="109"/>
      <c r="G18" s="109"/>
      <c r="H18" s="109"/>
      <c r="I18" s="110"/>
      <c r="J18" s="110"/>
      <c r="K18" s="111"/>
      <c r="L18" s="111"/>
      <c r="M18" s="111"/>
      <c r="N18" s="111"/>
      <c r="O18" s="112"/>
      <c r="P18" s="113"/>
      <c r="Q18" s="113"/>
      <c r="R18" s="113"/>
      <c r="S18" s="113"/>
      <c r="T18" s="113"/>
      <c r="U18" s="113"/>
      <c r="V18" s="262"/>
      <c r="W18" s="263" t="s">
        <v>55</v>
      </c>
      <c r="X18" s="264"/>
      <c r="Y18" s="95" t="str">
        <f>IF(V19="",AC16,IF(V$19="N",AE16))</f>
        <v>0</v>
      </c>
      <c r="AA18" s="36"/>
      <c r="AB18" s="36"/>
      <c r="AC18" s="36"/>
      <c r="AD18" s="36"/>
      <c r="AE18" s="36"/>
      <c r="AF18" s="34"/>
      <c r="AG18" s="34"/>
      <c r="AH18" s="34"/>
      <c r="AI18" s="34"/>
      <c r="AJ18" s="34"/>
      <c r="AK18" s="34"/>
      <c r="AL18" s="34"/>
      <c r="AM18" s="34"/>
      <c r="AN18" s="34"/>
      <c r="AO18" s="34"/>
    </row>
    <row r="19" spans="1:41" ht="35.25" customHeight="1" x14ac:dyDescent="0.2">
      <c r="A19" s="114" t="str">
        <f>IF($J$2="FR",'APA - Txt FR - NL'!$B$27,IF($J$2="NL",'APA - Txt FR - NL'!$C$27))</f>
        <v>Geboortedatum gerechtigde :</v>
      </c>
      <c r="B19" s="115"/>
      <c r="C19" s="115"/>
      <c r="D19" s="115"/>
      <c r="E19" s="116"/>
      <c r="F19" s="116"/>
      <c r="G19" s="116"/>
      <c r="H19" s="116"/>
      <c r="I19" s="117"/>
      <c r="J19" s="117"/>
      <c r="K19" s="350"/>
      <c r="L19" s="350"/>
      <c r="M19" s="350"/>
      <c r="N19" s="350"/>
      <c r="O19" s="118"/>
      <c r="P19" s="351" t="str">
        <f>IF($J$2="FR",'APA - Txt FR - NL'!$B$33,IF($J$2="NL",'APA - Txt FR - NL'!$C$33))</f>
        <v>Standaardwaarde = vruchtgebruik
Naakte eigendom: typ N</v>
      </c>
      <c r="Q19" s="351"/>
      <c r="R19" s="351"/>
      <c r="S19" s="351"/>
      <c r="T19" s="351"/>
      <c r="U19" s="351"/>
      <c r="V19" s="352"/>
      <c r="W19" s="352"/>
      <c r="X19" s="352"/>
      <c r="Y19" s="268">
        <f>SUM(Y17:Y18)</f>
        <v>0</v>
      </c>
      <c r="AA19" s="36"/>
      <c r="AB19" s="36"/>
      <c r="AC19" s="36"/>
      <c r="AD19" s="36"/>
      <c r="AE19" s="36"/>
      <c r="AF19" s="34"/>
      <c r="AG19" s="34"/>
      <c r="AH19" s="34"/>
      <c r="AI19" s="34"/>
      <c r="AJ19" s="34"/>
      <c r="AK19" s="34"/>
      <c r="AL19" s="34"/>
      <c r="AM19" s="34"/>
      <c r="AN19" s="34"/>
      <c r="AO19" s="34"/>
    </row>
    <row r="20" spans="1:41" ht="12.75" customHeight="1" x14ac:dyDescent="0.2">
      <c r="A20" s="119" t="str">
        <f>IF($J$2="FR",'APA - Txt FR - NL'!$B$30,IF($J$2="NL",'APA - Txt FR - NL'!$C$30))</f>
        <v>Terugbetaling schuld met opbrengst verkoop</v>
      </c>
      <c r="B20" s="120"/>
      <c r="C20" s="120"/>
      <c r="D20" s="120"/>
      <c r="E20" s="121"/>
      <c r="F20" s="121"/>
      <c r="G20" s="121"/>
      <c r="H20" s="121"/>
      <c r="I20" s="122"/>
      <c r="J20" s="122"/>
      <c r="K20" s="122"/>
      <c r="L20" s="122"/>
      <c r="M20" s="123"/>
      <c r="N20" s="123"/>
      <c r="O20" s="123"/>
      <c r="P20" s="123" t="str">
        <f>IF($J$2="FR",'APA - Txt FR - NL'!$B$34,IF($J$2="NL",'APA - Txt FR - NL'!$C$34))</f>
        <v>Terugbetaald bedrag</v>
      </c>
      <c r="Q20" s="123"/>
      <c r="R20" s="123"/>
      <c r="S20" s="123"/>
      <c r="T20" s="123"/>
      <c r="U20" s="123"/>
      <c r="V20" s="343"/>
      <c r="W20" s="343"/>
      <c r="X20" s="343"/>
      <c r="Y20" s="261"/>
      <c r="AA20" s="36"/>
      <c r="AB20" s="36"/>
      <c r="AC20" s="36"/>
      <c r="AD20" s="36"/>
      <c r="AE20" s="36"/>
      <c r="AF20" s="34"/>
      <c r="AG20" s="34"/>
      <c r="AH20" s="34"/>
      <c r="AI20" s="34"/>
      <c r="AJ20" s="34"/>
      <c r="AK20" s="34"/>
      <c r="AL20" s="34"/>
      <c r="AM20" s="34"/>
      <c r="AN20" s="34"/>
      <c r="AO20" s="34"/>
    </row>
    <row r="21" spans="1:41" ht="12.75" customHeight="1" thickBot="1" x14ac:dyDescent="0.25">
      <c r="A21" s="124" t="str">
        <f>IF($J$2="FR",'APA - Txt FR - NL'!$B$31,IF($J$2="NL",'APA - Txt FR - NL'!$C$31))</f>
        <v>Wederbelegging (aankoop goed / werken)</v>
      </c>
      <c r="B21" s="125"/>
      <c r="C21" s="125"/>
      <c r="D21" s="125"/>
      <c r="E21" s="126"/>
      <c r="F21" s="126"/>
      <c r="G21" s="126"/>
      <c r="H21" s="126"/>
      <c r="I21" s="127"/>
      <c r="J21" s="127"/>
      <c r="K21" s="127"/>
      <c r="L21" s="127"/>
      <c r="M21" s="128"/>
      <c r="N21" s="128"/>
      <c r="O21" s="128"/>
      <c r="P21" s="128" t="str">
        <f>IF($J$2="FR",'APA - Txt FR - NL'!$B$35,IF($J$2="NL",'APA - Txt FR - NL'!$C$35))</f>
        <v>Bedrag</v>
      </c>
      <c r="Q21" s="128"/>
      <c r="R21" s="128"/>
      <c r="S21" s="128"/>
      <c r="T21" s="128"/>
      <c r="U21" s="128"/>
      <c r="V21" s="363"/>
      <c r="W21" s="363"/>
      <c r="X21" s="363"/>
      <c r="Y21" s="242">
        <f>SUM(V20:V21)</f>
        <v>0</v>
      </c>
      <c r="AA21" s="35" t="s">
        <v>74</v>
      </c>
      <c r="AB21" s="36" t="s">
        <v>53</v>
      </c>
      <c r="AC21" s="37" t="str">
        <f>IF(K26="","",IF(V26="n","",DATEDIF(K26,K23,"y")))</f>
        <v/>
      </c>
      <c r="AD21" s="37">
        <f>SUM(AI50:AI157)</f>
        <v>0</v>
      </c>
      <c r="AE21" s="37" t="str">
        <f>IF(K26="","",IF(V26="u","",DATEDIF(K26,K23,"y")))</f>
        <v/>
      </c>
      <c r="AF21" s="34">
        <f>SUM(AK50:AK157)</f>
        <v>0</v>
      </c>
      <c r="AG21" s="34"/>
      <c r="AH21" s="34"/>
      <c r="AI21" s="34"/>
      <c r="AJ21" s="34"/>
      <c r="AK21" s="34"/>
      <c r="AL21" s="34"/>
      <c r="AM21" s="34"/>
      <c r="AN21" s="34"/>
      <c r="AO21" s="34"/>
    </row>
    <row r="22" spans="1:41" ht="12.6" customHeight="1" thickTop="1" thickBot="1" x14ac:dyDescent="0.25">
      <c r="A22" s="237"/>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AA22" s="36" t="s">
        <v>155</v>
      </c>
      <c r="AB22" s="38"/>
      <c r="AC22" s="345" t="str">
        <f>IF($V24="","0",IF($X24="","0",$V$23/$X24*$V24))</f>
        <v>0</v>
      </c>
      <c r="AD22" s="345"/>
      <c r="AE22" s="345" t="str">
        <f>IF($V24="","0",IF($X24="","0",$V$23/$X24*$V24))</f>
        <v>0</v>
      </c>
      <c r="AF22" s="345"/>
      <c r="AG22" s="34"/>
      <c r="AH22" s="34"/>
      <c r="AI22" s="34"/>
      <c r="AJ22" s="34"/>
      <c r="AK22" s="34"/>
      <c r="AL22" s="34"/>
      <c r="AM22" s="34"/>
      <c r="AN22" s="34"/>
      <c r="AO22" s="34"/>
    </row>
    <row r="23" spans="1:41" ht="12.75" customHeight="1" thickTop="1" x14ac:dyDescent="0.2">
      <c r="A23" s="129" t="str">
        <f>IF($J$2="FR",'APA - Txt FR - NL'!$B23,IF($J$2="NL",'APA - Txt FR - NL'!$C23))</f>
        <v>Datum van de 2de verkoop</v>
      </c>
      <c r="B23" s="130"/>
      <c r="C23" s="130"/>
      <c r="D23" s="130"/>
      <c r="E23" s="131"/>
      <c r="F23" s="131"/>
      <c r="G23" s="131"/>
      <c r="H23" s="131"/>
      <c r="I23" s="132"/>
      <c r="J23" s="132"/>
      <c r="K23" s="360"/>
      <c r="L23" s="360"/>
      <c r="M23" s="360"/>
      <c r="N23" s="360"/>
      <c r="O23" s="133"/>
      <c r="P23" s="27" t="str">
        <f>IF($J$2="FR",'APA - Txt FR - NL'!$B$32,IF($J$2="NL",'APA - Txt FR - NL'!$C$32))</f>
        <v>Verkoopwaarde</v>
      </c>
      <c r="Q23" s="27"/>
      <c r="R23" s="27"/>
      <c r="S23" s="27"/>
      <c r="T23" s="27"/>
      <c r="U23" s="27"/>
      <c r="V23" s="346"/>
      <c r="W23" s="346"/>
      <c r="X23" s="346"/>
      <c r="Y23" s="92" t="str">
        <f>IF($J$2="FR",'APA - Txt FR - NL'!$B$15,IF($J$2="NL",'APA - Txt FR - NL'!$C$15))</f>
        <v>RESULTAAT</v>
      </c>
      <c r="AA23" s="36" t="s">
        <v>156</v>
      </c>
      <c r="AB23" s="36"/>
      <c r="AC23" s="345" t="str">
        <f>IF($V25="","0",IF($X25="","0",$V$23/$X25*$V25)*AD21/100)</f>
        <v>0</v>
      </c>
      <c r="AD23" s="345"/>
      <c r="AE23" s="345" t="str">
        <f>IF($V25="","0",IF($X25="","0",$V$23/$X25*$V25)*AF21/100)</f>
        <v>0</v>
      </c>
      <c r="AF23" s="345"/>
      <c r="AG23" s="34"/>
      <c r="AH23" s="34"/>
      <c r="AI23" s="34"/>
      <c r="AJ23" s="34"/>
      <c r="AK23" s="34"/>
      <c r="AL23" s="34"/>
      <c r="AM23" s="34"/>
      <c r="AN23" s="34"/>
      <c r="AO23" s="34"/>
    </row>
    <row r="24" spans="1:41" ht="16.5" customHeight="1" x14ac:dyDescent="0.2">
      <c r="A24" s="98" t="str">
        <f>IF($J$2="FR",'APA - Txt FR - NL'!$B$28,IF($J$2="NL",'APA - Txt FR - NL'!$C$28))</f>
        <v>Gedeelte van de rechten afgestaan in volle eigendom</v>
      </c>
      <c r="B24" s="99"/>
      <c r="C24" s="99"/>
      <c r="D24" s="99"/>
      <c r="E24" s="100"/>
      <c r="F24" s="100"/>
      <c r="G24" s="100"/>
      <c r="H24" s="100"/>
      <c r="I24" s="101"/>
      <c r="J24" s="101"/>
      <c r="K24" s="102"/>
      <c r="L24" s="102"/>
      <c r="M24" s="102"/>
      <c r="N24" s="102"/>
      <c r="O24" s="103"/>
      <c r="P24" s="104"/>
      <c r="Q24" s="104"/>
      <c r="R24" s="104"/>
      <c r="S24" s="104"/>
      <c r="T24" s="104"/>
      <c r="U24" s="104"/>
      <c r="V24" s="105"/>
      <c r="W24" s="106" t="s">
        <v>55</v>
      </c>
      <c r="X24" s="238"/>
      <c r="Y24" s="93" t="str">
        <f>AC22</f>
        <v>0</v>
      </c>
      <c r="AA24" s="36" t="s">
        <v>17</v>
      </c>
      <c r="AB24" s="34"/>
      <c r="AC24" s="345">
        <f>SUM(AC22:AC23)</f>
        <v>0</v>
      </c>
      <c r="AD24" s="345"/>
      <c r="AE24" s="345">
        <f>SUM(AE22:AE23)</f>
        <v>0</v>
      </c>
      <c r="AF24" s="345"/>
      <c r="AG24" s="399"/>
      <c r="AH24" s="399"/>
      <c r="AI24" s="34"/>
      <c r="AJ24" s="34"/>
      <c r="AK24" s="34"/>
      <c r="AL24" s="34"/>
      <c r="AM24" s="34"/>
      <c r="AN24" s="34"/>
      <c r="AO24" s="34"/>
    </row>
    <row r="25" spans="1:41" ht="12.75" customHeight="1" x14ac:dyDescent="0.2">
      <c r="A25" s="107" t="str">
        <f>IF($J$2="FR",'APA - Txt FR - NL'!$B$29,IF($J$2="NL",'APA - Txt FR - NL'!$C$29))</f>
        <v>Gedeelte van de rechten afgestaan in vruchtgebruik of naakte eigendom</v>
      </c>
      <c r="B25" s="108"/>
      <c r="C25" s="108"/>
      <c r="D25" s="108"/>
      <c r="E25" s="109"/>
      <c r="F25" s="109"/>
      <c r="G25" s="109"/>
      <c r="H25" s="109"/>
      <c r="I25" s="110"/>
      <c r="J25" s="110"/>
      <c r="K25" s="111"/>
      <c r="L25" s="111"/>
      <c r="M25" s="111"/>
      <c r="N25" s="111"/>
      <c r="O25" s="112"/>
      <c r="P25" s="113"/>
      <c r="Q25" s="113"/>
      <c r="R25" s="113"/>
      <c r="S25" s="113"/>
      <c r="T25" s="113"/>
      <c r="U25" s="113"/>
      <c r="V25" s="262"/>
      <c r="W25" s="263" t="s">
        <v>55</v>
      </c>
      <c r="X25" s="264"/>
      <c r="Y25" s="95" t="str">
        <f>IF(V26="",AC23,IF(V$26="N",AE23))</f>
        <v>0</v>
      </c>
      <c r="AA25" s="36"/>
      <c r="AB25" s="34"/>
      <c r="AC25" s="47"/>
      <c r="AD25" s="47"/>
      <c r="AE25" s="47"/>
      <c r="AF25" s="47"/>
      <c r="AG25" s="48"/>
      <c r="AH25" s="48"/>
      <c r="AI25" s="34"/>
      <c r="AJ25" s="34"/>
      <c r="AK25" s="34"/>
      <c r="AL25" s="34"/>
      <c r="AM25" s="34"/>
      <c r="AN25" s="34"/>
      <c r="AO25" s="34"/>
    </row>
    <row r="26" spans="1:41" ht="34.5" customHeight="1" x14ac:dyDescent="0.2">
      <c r="A26" s="114" t="str">
        <f>IF($J$2="FR",'APA - Txt FR - NL'!$B$27,IF($J$2="NL",'APA - Txt FR - NL'!$C$27))</f>
        <v>Geboortedatum gerechtigde :</v>
      </c>
      <c r="B26" s="115"/>
      <c r="C26" s="115"/>
      <c r="D26" s="115"/>
      <c r="E26" s="116"/>
      <c r="F26" s="116"/>
      <c r="G26" s="116"/>
      <c r="H26" s="116"/>
      <c r="I26" s="117"/>
      <c r="J26" s="117"/>
      <c r="K26" s="350"/>
      <c r="L26" s="350"/>
      <c r="M26" s="350"/>
      <c r="N26" s="350"/>
      <c r="O26" s="118"/>
      <c r="P26" s="351" t="str">
        <f>IF($J$2="FR",'APA - Txt FR - NL'!$B$33,IF($J$2="NL",'APA - Txt FR - NL'!$C$33))</f>
        <v>Standaardwaarde = vruchtgebruik
Naakte eigendom: typ N</v>
      </c>
      <c r="Q26" s="351"/>
      <c r="R26" s="351"/>
      <c r="S26" s="351"/>
      <c r="T26" s="351"/>
      <c r="U26" s="351"/>
      <c r="V26" s="352"/>
      <c r="W26" s="352"/>
      <c r="X26" s="352"/>
      <c r="Y26" s="268">
        <f>SUM(Y24:Y25)</f>
        <v>0</v>
      </c>
      <c r="AA26" s="36"/>
      <c r="AB26" s="34"/>
      <c r="AC26" s="47"/>
      <c r="AD26" s="47"/>
      <c r="AE26" s="47"/>
      <c r="AF26" s="47"/>
      <c r="AG26" s="48"/>
      <c r="AH26" s="48"/>
      <c r="AI26" s="34"/>
      <c r="AJ26" s="34"/>
      <c r="AK26" s="34"/>
      <c r="AL26" s="34"/>
      <c r="AM26" s="34"/>
      <c r="AN26" s="34"/>
      <c r="AO26" s="34"/>
    </row>
    <row r="27" spans="1:41" ht="12.75" customHeight="1" x14ac:dyDescent="0.2">
      <c r="A27" s="119" t="str">
        <f>IF($J$2="FR",'APA - Txt FR - NL'!$B$30,IF($J$2="NL",'APA - Txt FR - NL'!$C$30))</f>
        <v>Terugbetaling schuld met opbrengst verkoop</v>
      </c>
      <c r="B27" s="120"/>
      <c r="C27" s="120"/>
      <c r="D27" s="120"/>
      <c r="E27" s="121"/>
      <c r="F27" s="121"/>
      <c r="G27" s="121"/>
      <c r="H27" s="121"/>
      <c r="I27" s="122"/>
      <c r="J27" s="122"/>
      <c r="K27" s="122"/>
      <c r="L27" s="122"/>
      <c r="M27" s="123"/>
      <c r="N27" s="123"/>
      <c r="O27" s="123"/>
      <c r="P27" s="123" t="str">
        <f>IF($J$2="FR",'APA - Txt FR - NL'!$B$34,IF($J$2="NL",'APA - Txt FR - NL'!$C$34))</f>
        <v>Terugbetaald bedrag</v>
      </c>
      <c r="Q27" s="123"/>
      <c r="R27" s="123"/>
      <c r="S27" s="123"/>
      <c r="T27" s="123"/>
      <c r="U27" s="123"/>
      <c r="V27" s="343"/>
      <c r="W27" s="343"/>
      <c r="X27" s="343"/>
      <c r="Y27" s="261"/>
      <c r="AA27" s="36"/>
      <c r="AB27" s="34"/>
      <c r="AC27" s="47"/>
      <c r="AD27" s="47"/>
      <c r="AE27" s="47"/>
      <c r="AF27" s="47"/>
      <c r="AG27" s="48"/>
      <c r="AH27" s="48"/>
      <c r="AI27" s="34"/>
      <c r="AJ27" s="34"/>
      <c r="AK27" s="34"/>
      <c r="AL27" s="34"/>
      <c r="AM27" s="34"/>
      <c r="AN27" s="34"/>
      <c r="AO27" s="34"/>
    </row>
    <row r="28" spans="1:41" ht="12.75" customHeight="1" thickBot="1" x14ac:dyDescent="0.25">
      <c r="A28" s="124" t="str">
        <f>IF($J$2="FR",'APA - Txt FR - NL'!$B$31,IF($J$2="NL",'APA - Txt FR - NL'!$C$31))</f>
        <v>Wederbelegging (aankoop goed / werken)</v>
      </c>
      <c r="B28" s="125"/>
      <c r="C28" s="125"/>
      <c r="D28" s="125"/>
      <c r="E28" s="126"/>
      <c r="F28" s="126"/>
      <c r="G28" s="126"/>
      <c r="H28" s="126"/>
      <c r="I28" s="127"/>
      <c r="J28" s="127"/>
      <c r="K28" s="127"/>
      <c r="L28" s="127"/>
      <c r="M28" s="128"/>
      <c r="N28" s="128"/>
      <c r="O28" s="128"/>
      <c r="P28" s="128" t="str">
        <f>IF($J$2="FR",'APA - Txt FR - NL'!$B$35,IF($J$2="NL",'APA - Txt FR - NL'!$C$35))</f>
        <v>Bedrag</v>
      </c>
      <c r="Q28" s="128"/>
      <c r="R28" s="128"/>
      <c r="S28" s="128"/>
      <c r="T28" s="128"/>
      <c r="U28" s="128"/>
      <c r="V28" s="363"/>
      <c r="W28" s="363"/>
      <c r="X28" s="363"/>
      <c r="Y28" s="242">
        <f>SUM(V27:V28)</f>
        <v>0</v>
      </c>
      <c r="AA28" s="35" t="s">
        <v>75</v>
      </c>
      <c r="AB28" s="36" t="s">
        <v>53</v>
      </c>
      <c r="AC28" s="37" t="str">
        <f>IF(K33="","",IF(V33="n","",DATEDIF(K33,K30,"y")))</f>
        <v/>
      </c>
      <c r="AD28" s="37">
        <f>SUM(AM50:AM157)</f>
        <v>0</v>
      </c>
      <c r="AE28" s="37" t="str">
        <f>IF(K33="","",IF(V33="u","",DATEDIF(K33,K30,"y")))</f>
        <v/>
      </c>
      <c r="AF28" s="34">
        <f>SUM(AO50:AO157)</f>
        <v>0</v>
      </c>
      <c r="AG28" s="34"/>
      <c r="AH28" s="34"/>
      <c r="AI28" s="34"/>
      <c r="AJ28" s="34"/>
      <c r="AK28" s="34"/>
      <c r="AL28" s="34"/>
      <c r="AM28" s="34"/>
      <c r="AN28" s="34"/>
      <c r="AO28" s="34"/>
    </row>
    <row r="29" spans="1:41" ht="12.6" customHeight="1" thickTop="1" thickBot="1" x14ac:dyDescent="0.25">
      <c r="A29" s="237"/>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AA29" s="36" t="s">
        <v>155</v>
      </c>
      <c r="AB29" s="38"/>
      <c r="AC29" s="345" t="str">
        <f>IF($V31="","0",IF($X31="","0",$V$30/$X31*$V31))</f>
        <v>0</v>
      </c>
      <c r="AD29" s="345"/>
      <c r="AE29" s="345" t="str">
        <f>IF($V31="","0",IF($X31="","0",$V$30/$X31*$V31))</f>
        <v>0</v>
      </c>
      <c r="AF29" s="345"/>
      <c r="AG29" s="34"/>
      <c r="AH29" s="34"/>
      <c r="AI29" s="34"/>
      <c r="AJ29" s="34"/>
      <c r="AK29" s="34"/>
      <c r="AL29" s="34"/>
      <c r="AM29" s="34"/>
      <c r="AN29" s="34"/>
      <c r="AO29" s="34"/>
    </row>
    <row r="30" spans="1:41" ht="12.75" customHeight="1" thickTop="1" x14ac:dyDescent="0.2">
      <c r="A30" s="129" t="str">
        <f>IF($J$2="FR",'APA - Txt FR - NL'!$B24,IF($J$2="NL",'APA - Txt FR - NL'!$C24))</f>
        <v>Datum van de 3de verkoop</v>
      </c>
      <c r="B30" s="130"/>
      <c r="C30" s="130"/>
      <c r="D30" s="130"/>
      <c r="E30" s="131"/>
      <c r="F30" s="131"/>
      <c r="G30" s="131"/>
      <c r="H30" s="131"/>
      <c r="I30" s="132"/>
      <c r="J30" s="132"/>
      <c r="K30" s="360"/>
      <c r="L30" s="360"/>
      <c r="M30" s="360"/>
      <c r="N30" s="360"/>
      <c r="O30" s="133"/>
      <c r="P30" s="27" t="str">
        <f>IF($J$2="FR",'APA - Txt FR - NL'!$B$32,IF($J$2="NL",'APA - Txt FR - NL'!$C$32))</f>
        <v>Verkoopwaarde</v>
      </c>
      <c r="Q30" s="27"/>
      <c r="R30" s="27"/>
      <c r="S30" s="27"/>
      <c r="T30" s="27"/>
      <c r="U30" s="27"/>
      <c r="V30" s="346"/>
      <c r="W30" s="346"/>
      <c r="X30" s="346"/>
      <c r="Y30" s="92" t="str">
        <f>IF($J$2="FR",'APA - Txt FR - NL'!$B$15,IF($J$2="NL",'APA - Txt FR - NL'!$C$15))</f>
        <v>RESULTAAT</v>
      </c>
      <c r="AA30" s="36" t="s">
        <v>156</v>
      </c>
      <c r="AB30" s="36"/>
      <c r="AC30" s="345" t="str">
        <f>IF($V32="","0",IF($X32="","0",$V$30/$X32*$V32)*AD28/100)</f>
        <v>0</v>
      </c>
      <c r="AD30" s="345"/>
      <c r="AE30" s="345" t="str">
        <f>IF($V32="","0",IF($X32="","0",$V$30/$X32*$V32)*AF28/100)</f>
        <v>0</v>
      </c>
      <c r="AF30" s="345"/>
      <c r="AG30" s="34"/>
      <c r="AH30" s="34"/>
      <c r="AI30" s="34"/>
      <c r="AJ30" s="34"/>
      <c r="AK30" s="34"/>
      <c r="AL30" s="39"/>
      <c r="AM30" s="39"/>
      <c r="AN30" s="39"/>
      <c r="AO30" s="39"/>
    </row>
    <row r="31" spans="1:41" ht="15.75" customHeight="1" x14ac:dyDescent="0.2">
      <c r="A31" s="98" t="str">
        <f>IF($J$2="FR",'APA - Txt FR - NL'!$B$28,IF($J$2="NL",'APA - Txt FR - NL'!$C$28))</f>
        <v>Gedeelte van de rechten afgestaan in volle eigendom</v>
      </c>
      <c r="B31" s="99"/>
      <c r="C31" s="99"/>
      <c r="D31" s="99"/>
      <c r="E31" s="100"/>
      <c r="F31" s="100"/>
      <c r="G31" s="100"/>
      <c r="H31" s="100"/>
      <c r="I31" s="101"/>
      <c r="J31" s="101"/>
      <c r="K31" s="102"/>
      <c r="L31" s="102"/>
      <c r="M31" s="102"/>
      <c r="N31" s="102"/>
      <c r="O31" s="103"/>
      <c r="P31" s="104"/>
      <c r="Q31" s="104"/>
      <c r="R31" s="104"/>
      <c r="S31" s="104"/>
      <c r="T31" s="104"/>
      <c r="U31" s="104"/>
      <c r="V31" s="105"/>
      <c r="W31" s="106" t="s">
        <v>55</v>
      </c>
      <c r="X31" s="238"/>
      <c r="Y31" s="93" t="str">
        <f>AC29</f>
        <v>0</v>
      </c>
      <c r="AA31" s="36" t="s">
        <v>17</v>
      </c>
      <c r="AB31" s="34"/>
      <c r="AC31" s="345">
        <f>SUM(AC29:AC30)</f>
        <v>0</v>
      </c>
      <c r="AD31" s="345"/>
      <c r="AE31" s="345">
        <f>SUM(AE29:AE30)</f>
        <v>0</v>
      </c>
      <c r="AF31" s="345"/>
      <c r="AG31" s="399"/>
      <c r="AH31" s="399"/>
      <c r="AI31" s="34"/>
      <c r="AJ31" s="34"/>
      <c r="AK31" s="34"/>
      <c r="AL31" s="34"/>
      <c r="AM31" s="34"/>
      <c r="AN31" s="34"/>
      <c r="AO31" s="34"/>
    </row>
    <row r="32" spans="1:41" x14ac:dyDescent="0.2">
      <c r="A32" s="107" t="str">
        <f>IF($J$2="FR",'APA - Txt FR - NL'!$B$29,IF($J$2="NL",'APA - Txt FR - NL'!$C$29))</f>
        <v>Gedeelte van de rechten afgestaan in vruchtgebruik of naakte eigendom</v>
      </c>
      <c r="B32" s="108"/>
      <c r="C32" s="108"/>
      <c r="D32" s="108"/>
      <c r="E32" s="109"/>
      <c r="F32" s="109"/>
      <c r="G32" s="109"/>
      <c r="H32" s="109"/>
      <c r="I32" s="110"/>
      <c r="J32" s="110"/>
      <c r="K32" s="111"/>
      <c r="L32" s="111"/>
      <c r="M32" s="111"/>
      <c r="N32" s="111"/>
      <c r="O32" s="112"/>
      <c r="P32" s="113"/>
      <c r="Q32" s="113"/>
      <c r="R32" s="113"/>
      <c r="S32" s="113"/>
      <c r="T32" s="113"/>
      <c r="U32" s="113"/>
      <c r="V32" s="265"/>
      <c r="W32" s="266" t="s">
        <v>55</v>
      </c>
      <c r="X32" s="267"/>
      <c r="Y32" s="95" t="str">
        <f>IF(V33="",AC30,IF(V$33="N",AE30))</f>
        <v>0</v>
      </c>
      <c r="AA32" s="36"/>
      <c r="AB32" s="34"/>
      <c r="AC32" s="47"/>
      <c r="AD32" s="47"/>
      <c r="AE32" s="47"/>
      <c r="AF32" s="47"/>
      <c r="AG32" s="48"/>
      <c r="AH32" s="48"/>
      <c r="AI32" s="34"/>
      <c r="AJ32" s="34"/>
      <c r="AK32" s="34"/>
      <c r="AL32" s="34"/>
      <c r="AM32" s="34"/>
      <c r="AN32" s="34"/>
      <c r="AO32" s="34"/>
    </row>
    <row r="33" spans="1:55" ht="35.25" customHeight="1" x14ac:dyDescent="0.2">
      <c r="A33" s="114" t="str">
        <f>IF($J$2="FR",'APA - Txt FR - NL'!$B$27,IF($J$2="NL",'APA - Txt FR - NL'!$C$27))</f>
        <v>Geboortedatum gerechtigde :</v>
      </c>
      <c r="B33" s="115"/>
      <c r="C33" s="115"/>
      <c r="D33" s="115"/>
      <c r="E33" s="116"/>
      <c r="F33" s="116"/>
      <c r="G33" s="116"/>
      <c r="H33" s="116"/>
      <c r="I33" s="117"/>
      <c r="J33" s="117"/>
      <c r="K33" s="350"/>
      <c r="L33" s="350"/>
      <c r="M33" s="350"/>
      <c r="N33" s="350"/>
      <c r="O33" s="118"/>
      <c r="P33" s="351" t="str">
        <f>IF($J$2="FR",'APA - Txt FR - NL'!$B$33,IF($J$2="NL",'APA - Txt FR - NL'!$C$33))</f>
        <v>Standaardwaarde = vruchtgebruik
Naakte eigendom: typ N</v>
      </c>
      <c r="Q33" s="351"/>
      <c r="R33" s="351"/>
      <c r="S33" s="351"/>
      <c r="T33" s="351"/>
      <c r="U33" s="351"/>
      <c r="V33" s="352"/>
      <c r="W33" s="352"/>
      <c r="X33" s="352"/>
      <c r="Y33" s="268">
        <f>SUM(Y31:Y32)</f>
        <v>0</v>
      </c>
      <c r="AA33" s="36"/>
      <c r="AB33" s="34"/>
      <c r="AC33" s="47"/>
      <c r="AD33" s="47"/>
      <c r="AE33" s="47"/>
      <c r="AF33" s="47"/>
      <c r="AG33" s="48"/>
      <c r="AH33" s="48"/>
      <c r="AI33" s="34"/>
      <c r="AJ33" s="34"/>
      <c r="AK33" s="34"/>
      <c r="AL33" s="34"/>
      <c r="AM33" s="34"/>
      <c r="AN33" s="34"/>
      <c r="AO33" s="34"/>
    </row>
    <row r="34" spans="1:55" s="70" customFormat="1" x14ac:dyDescent="0.2">
      <c r="A34" s="119" t="str">
        <f>IF($J$2="FR",'APA - Txt FR - NL'!$B$30,IF($J$2="NL",'APA - Txt FR - NL'!$C$30))</f>
        <v>Terugbetaling schuld met opbrengst verkoop</v>
      </c>
      <c r="B34" s="120"/>
      <c r="C34" s="120"/>
      <c r="D34" s="120"/>
      <c r="E34" s="121"/>
      <c r="F34" s="121"/>
      <c r="G34" s="121"/>
      <c r="H34" s="121"/>
      <c r="I34" s="122"/>
      <c r="J34" s="122"/>
      <c r="K34" s="122"/>
      <c r="L34" s="122"/>
      <c r="M34" s="123"/>
      <c r="N34" s="123"/>
      <c r="O34" s="123"/>
      <c r="P34" s="123" t="str">
        <f>IF($J$2="FR",'APA - Txt FR - NL'!$B$34,IF($J$2="NL",'APA - Txt FR - NL'!$C$34))</f>
        <v>Terugbetaald bedrag</v>
      </c>
      <c r="Q34" s="123"/>
      <c r="R34" s="123"/>
      <c r="S34" s="123"/>
      <c r="T34" s="123"/>
      <c r="U34" s="123"/>
      <c r="V34" s="343"/>
      <c r="W34" s="343"/>
      <c r="X34" s="343"/>
      <c r="Y34" s="261"/>
      <c r="Z34" s="65"/>
      <c r="AA34" s="66"/>
      <c r="AB34" s="67"/>
      <c r="AC34" s="68"/>
      <c r="AD34" s="68"/>
      <c r="AE34" s="68"/>
      <c r="AF34" s="68"/>
      <c r="AG34" s="69"/>
      <c r="AH34" s="69"/>
      <c r="AI34" s="67"/>
      <c r="AJ34" s="67"/>
      <c r="AK34" s="67"/>
      <c r="AL34" s="67"/>
      <c r="AM34" s="67"/>
      <c r="AN34" s="67"/>
      <c r="AO34" s="67"/>
      <c r="AP34" s="65"/>
      <c r="AQ34" s="65"/>
    </row>
    <row r="35" spans="1:55" ht="13.2" thickBot="1" x14ac:dyDescent="0.25">
      <c r="A35" s="124" t="str">
        <f>IF($J$2="FR",'APA - Txt FR - NL'!$B$31,IF($J$2="NL",'APA - Txt FR - NL'!$C$31))</f>
        <v>Wederbelegging (aankoop goed / werken)</v>
      </c>
      <c r="B35" s="125"/>
      <c r="C35" s="125"/>
      <c r="D35" s="125"/>
      <c r="E35" s="126"/>
      <c r="F35" s="126"/>
      <c r="G35" s="126"/>
      <c r="H35" s="126"/>
      <c r="I35" s="127"/>
      <c r="J35" s="127"/>
      <c r="K35" s="127"/>
      <c r="L35" s="127"/>
      <c r="M35" s="128"/>
      <c r="N35" s="128"/>
      <c r="O35" s="128"/>
      <c r="P35" s="128" t="str">
        <f>IF($J$2="FR",'APA - Txt FR - NL'!$B$35,IF($J$2="NL",'APA - Txt FR - NL'!$C$35))</f>
        <v>Bedrag</v>
      </c>
      <c r="Q35" s="128"/>
      <c r="R35" s="128"/>
      <c r="S35" s="128"/>
      <c r="T35" s="128"/>
      <c r="U35" s="128"/>
      <c r="V35" s="363"/>
      <c r="W35" s="363"/>
      <c r="X35" s="363"/>
      <c r="Y35" s="242">
        <f>SUM(V34:V35)</f>
        <v>0</v>
      </c>
      <c r="AA35" s="36"/>
      <c r="AB35" s="34"/>
      <c r="AC35" s="47"/>
      <c r="AD35" s="47"/>
      <c r="AE35" s="47"/>
      <c r="AF35" s="47"/>
      <c r="AG35" s="48"/>
      <c r="AH35" s="48"/>
      <c r="AI35" s="34"/>
      <c r="AJ35" s="34"/>
      <c r="AK35" s="34"/>
      <c r="AL35" s="34"/>
      <c r="AM35" s="34"/>
      <c r="AN35" s="34"/>
      <c r="AO35" s="34"/>
    </row>
    <row r="36" spans="1:55" ht="13.2" thickTop="1" x14ac:dyDescent="0.2">
      <c r="A36" s="134"/>
      <c r="B36" s="135"/>
      <c r="C36" s="135"/>
      <c r="D36" s="135"/>
      <c r="E36" s="136"/>
      <c r="F36" s="136"/>
      <c r="G36" s="136"/>
      <c r="H36" s="136"/>
      <c r="I36" s="137"/>
      <c r="J36" s="137"/>
      <c r="K36" s="137"/>
      <c r="L36" s="137"/>
      <c r="M36" s="134"/>
      <c r="N36" s="134"/>
      <c r="O36" s="134"/>
      <c r="P36" s="134"/>
      <c r="Q36" s="134"/>
      <c r="R36" s="134"/>
      <c r="S36" s="134"/>
      <c r="T36" s="134"/>
      <c r="U36" s="134"/>
      <c r="V36" s="136"/>
      <c r="W36" s="136"/>
      <c r="X36" s="136"/>
      <c r="Y36" s="134"/>
      <c r="AA36" s="36"/>
      <c r="AB36" s="34"/>
      <c r="AC36" s="47"/>
      <c r="AD36" s="47"/>
      <c r="AE36" s="47"/>
      <c r="AF36" s="47"/>
      <c r="AG36" s="48"/>
      <c r="AH36" s="48"/>
      <c r="AI36" s="34"/>
      <c r="AJ36" s="34"/>
      <c r="AK36" s="34"/>
      <c r="AL36" s="34"/>
      <c r="AM36" s="34"/>
      <c r="AN36" s="34"/>
      <c r="AO36" s="34"/>
    </row>
    <row r="37" spans="1:55" ht="16.2" x14ac:dyDescent="0.3">
      <c r="A37" s="356" t="str">
        <f>IF($J$2="FR",'APA - Txt FR - NL'!$B19,IF($J$2="NL",'APA - Txt FR - NL'!$C19))</f>
        <v>Schenking van goederen</v>
      </c>
      <c r="B37" s="357"/>
      <c r="C37" s="357"/>
      <c r="D37" s="357"/>
      <c r="E37" s="357"/>
      <c r="F37" s="357"/>
      <c r="G37" s="357"/>
      <c r="H37" s="357"/>
      <c r="I37" s="357"/>
      <c r="J37" s="357"/>
      <c r="K37" s="357"/>
      <c r="L37" s="357"/>
      <c r="M37" s="357"/>
      <c r="N37" s="357"/>
      <c r="O37" s="357"/>
      <c r="P37" s="357"/>
      <c r="Q37" s="357"/>
      <c r="R37" s="357"/>
      <c r="S37" s="357"/>
      <c r="T37" s="357"/>
      <c r="U37" s="357"/>
      <c r="V37" s="357"/>
      <c r="W37" s="357"/>
      <c r="X37" s="357"/>
      <c r="Y37" s="358"/>
      <c r="AA37" s="36"/>
      <c r="AB37" s="34"/>
      <c r="AC37" s="47"/>
      <c r="AD37" s="47"/>
      <c r="AE37" s="47"/>
      <c r="AF37" s="47"/>
      <c r="AG37" s="48"/>
      <c r="AH37" s="48"/>
      <c r="AI37" s="34"/>
      <c r="AJ37" s="34"/>
      <c r="AK37" s="34"/>
      <c r="AL37" s="34"/>
      <c r="AM37" s="34"/>
      <c r="AN37" s="34"/>
      <c r="AO37" s="34"/>
    </row>
    <row r="38" spans="1:55" s="22" customFormat="1" ht="12.75" customHeight="1" x14ac:dyDescent="0.2">
      <c r="A38" s="347" t="str">
        <f>IF($J$2="FR",'APA - Txt FR - NL'!$B$20,IF($J$2="NL",'APA - Txt FR - NL'!$C$20))</f>
        <v>(voor afstanden van meer dan 10 jaar wordt niets in rekening gebracht)</v>
      </c>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9"/>
      <c r="AA38" s="35" t="s">
        <v>76</v>
      </c>
      <c r="AB38" s="36" t="s">
        <v>53</v>
      </c>
      <c r="AC38" s="71" t="str">
        <f>IF(K41="","",IF(V41="n","",DATEDIF(K41,K40,"y")))</f>
        <v/>
      </c>
      <c r="AD38" s="71">
        <f>SUM(AQ50:AQ157)</f>
        <v>0</v>
      </c>
      <c r="AE38" s="37" t="str">
        <f>IF(K41="","",IF(V41="u","",DATEDIF(K41,K40,"y")))</f>
        <v/>
      </c>
      <c r="AF38" s="34">
        <f>SUM(AS50:AS157)</f>
        <v>0</v>
      </c>
      <c r="AG38" s="34"/>
      <c r="AH38" s="34"/>
      <c r="AI38" s="34"/>
      <c r="AJ38" s="34"/>
      <c r="AK38" s="34"/>
      <c r="AL38" s="34"/>
      <c r="AM38" s="34"/>
      <c r="AN38" s="34"/>
      <c r="AO38" s="34"/>
    </row>
    <row r="39" spans="1:55" s="19" customFormat="1" ht="34.5" customHeight="1" thickBot="1" x14ac:dyDescent="0.25">
      <c r="A39" s="134"/>
      <c r="B39" s="135"/>
      <c r="C39" s="135"/>
      <c r="D39" s="135"/>
      <c r="E39" s="136"/>
      <c r="F39" s="136"/>
      <c r="G39" s="136"/>
      <c r="H39" s="136"/>
      <c r="I39" s="137"/>
      <c r="J39" s="137"/>
      <c r="K39" s="137"/>
      <c r="L39" s="137"/>
      <c r="M39" s="134"/>
      <c r="N39" s="134"/>
      <c r="O39" s="134"/>
      <c r="P39" s="134"/>
      <c r="Q39" s="134"/>
      <c r="R39" s="134"/>
      <c r="S39" s="134"/>
      <c r="T39" s="134"/>
      <c r="U39" s="134"/>
      <c r="V39" s="136"/>
      <c r="W39" s="136"/>
      <c r="X39" s="136"/>
      <c r="Y39" s="134"/>
      <c r="AA39" s="36" t="s">
        <v>155</v>
      </c>
      <c r="AB39" s="36"/>
      <c r="AC39" s="355" t="str">
        <f>IF($V42="","0",IF($X42="","0",$V$40/$X42*$V42))</f>
        <v>0</v>
      </c>
      <c r="AD39" s="355"/>
      <c r="AE39" s="345" t="str">
        <f>IF($V42="","0",IF($X42="","0",$V$40/$X42*$V42))</f>
        <v>0</v>
      </c>
      <c r="AF39" s="345"/>
      <c r="AG39" s="34"/>
      <c r="AH39" s="34"/>
      <c r="AI39" s="34"/>
      <c r="AJ39" s="34"/>
      <c r="AK39" s="34"/>
      <c r="AL39" s="34"/>
      <c r="AM39" s="34"/>
      <c r="AN39" s="34"/>
      <c r="AO39" s="34"/>
    </row>
    <row r="40" spans="1:55" s="22" customFormat="1" ht="12.75" customHeight="1" thickTop="1" x14ac:dyDescent="0.2">
      <c r="A40" s="129" t="str">
        <f>IF($J$2="FR",'APA - Txt FR - NL'!$B25,IF($J$2="NL",'APA - Txt FR - NL'!$C25))</f>
        <v>Datum van de 1ste schenking</v>
      </c>
      <c r="B40" s="130"/>
      <c r="C40" s="130"/>
      <c r="D40" s="130"/>
      <c r="E40" s="131"/>
      <c r="F40" s="131"/>
      <c r="G40" s="131"/>
      <c r="H40" s="131"/>
      <c r="I40" s="132"/>
      <c r="J40" s="132"/>
      <c r="K40" s="360"/>
      <c r="L40" s="360"/>
      <c r="M40" s="360"/>
      <c r="N40" s="360"/>
      <c r="O40" s="133"/>
      <c r="P40" s="27" t="str">
        <f>IF($J$2="FR",'APA - Txt FR - NL'!$B$32,IF($J$2="NL",'APA - Txt FR - NL'!$C$32))</f>
        <v>Verkoopwaarde</v>
      </c>
      <c r="Q40" s="133"/>
      <c r="R40" s="133"/>
      <c r="S40" s="133"/>
      <c r="T40" s="133"/>
      <c r="U40" s="133"/>
      <c r="V40" s="346"/>
      <c r="W40" s="346"/>
      <c r="X40" s="346"/>
      <c r="Y40" s="92" t="str">
        <f>IF($J$2="FR",'APA - Txt FR - NL'!$B$15,IF($J$2="NL",'APA - Txt FR - NL'!$C$15))</f>
        <v>RESULTAAT</v>
      </c>
      <c r="AA40" s="36" t="s">
        <v>156</v>
      </c>
      <c r="AB40" s="36"/>
      <c r="AC40" s="355" t="str">
        <f>IF($V43="","0",IF($X43="","0",$V$40/$X43*$V43)*AD38/100)</f>
        <v>0</v>
      </c>
      <c r="AD40" s="355"/>
      <c r="AE40" s="345" t="str">
        <f>IF($V43="","0",IF($X43="","0",$V$40/$X43*$V43)*AF38/100)</f>
        <v>0</v>
      </c>
      <c r="AF40" s="345"/>
      <c r="AG40" s="34"/>
      <c r="AH40" s="34"/>
      <c r="AI40" s="34"/>
      <c r="AJ40" s="34"/>
      <c r="AK40" s="34"/>
      <c r="AL40" s="34"/>
      <c r="AM40" s="34"/>
      <c r="AN40" s="34"/>
      <c r="AO40" s="34"/>
    </row>
    <row r="41" spans="1:55" ht="32.25" customHeight="1" x14ac:dyDescent="0.2">
      <c r="A41" s="114" t="str">
        <f>IF($J$2="FR",'APA - Txt FR - NL'!$B$27,IF($J$2="NL",'APA - Txt FR - NL'!$C$27))</f>
        <v>Geboortedatum gerechtigde :</v>
      </c>
      <c r="B41" s="99"/>
      <c r="C41" s="99"/>
      <c r="D41" s="99"/>
      <c r="E41" s="100"/>
      <c r="F41" s="100"/>
      <c r="G41" s="100"/>
      <c r="H41" s="100"/>
      <c r="I41" s="101"/>
      <c r="J41" s="101"/>
      <c r="K41" s="397"/>
      <c r="L41" s="397"/>
      <c r="M41" s="397"/>
      <c r="N41" s="397"/>
      <c r="O41" s="103"/>
      <c r="P41" s="364" t="str">
        <f>IF($J$2="FR",'APA - Txt FR - NL'!$B$33,IF($J$2="NL",'APA - Txt FR - NL'!$C$33))</f>
        <v>Standaardwaarde = vruchtgebruik
Naakte eigendom: typ N</v>
      </c>
      <c r="Q41" s="364"/>
      <c r="R41" s="364"/>
      <c r="S41" s="364"/>
      <c r="T41" s="364"/>
      <c r="U41" s="364"/>
      <c r="V41" s="344"/>
      <c r="W41" s="344"/>
      <c r="X41" s="344"/>
      <c r="Y41" s="243">
        <f>SUM(Y42:Y43)</f>
        <v>0</v>
      </c>
      <c r="AA41" s="36" t="s">
        <v>17</v>
      </c>
      <c r="AB41" s="36"/>
      <c r="AC41" s="355">
        <f>SUM(AC39:AC40)</f>
        <v>0</v>
      </c>
      <c r="AD41" s="355"/>
      <c r="AE41" s="345">
        <f>SUM(AE39:AE40)</f>
        <v>0</v>
      </c>
      <c r="AF41" s="345"/>
      <c r="AG41" s="399"/>
      <c r="AH41" s="399"/>
      <c r="AI41" s="34"/>
      <c r="AJ41" s="34"/>
      <c r="AK41" s="34"/>
      <c r="AL41" s="34"/>
      <c r="AM41" s="34"/>
      <c r="AN41" s="34"/>
      <c r="AO41" s="34"/>
    </row>
    <row r="42" spans="1:55" s="70" customFormat="1" x14ac:dyDescent="0.2">
      <c r="A42" s="98" t="str">
        <f>IF($J$2="FR",'APA - Txt FR - NL'!$B$28,IF($J$2="NL",'APA - Txt FR - NL'!$C$28))</f>
        <v>Gedeelte van de rechten afgestaan in volle eigendom</v>
      </c>
      <c r="B42" s="99"/>
      <c r="C42" s="99"/>
      <c r="D42" s="99"/>
      <c r="E42" s="100"/>
      <c r="F42" s="100"/>
      <c r="G42" s="100"/>
      <c r="H42" s="100"/>
      <c r="I42" s="101"/>
      <c r="J42" s="101"/>
      <c r="K42" s="102"/>
      <c r="L42" s="102"/>
      <c r="M42" s="102"/>
      <c r="N42" s="102"/>
      <c r="O42" s="103"/>
      <c r="P42" s="104"/>
      <c r="Q42" s="104"/>
      <c r="R42" s="104"/>
      <c r="S42" s="104"/>
      <c r="T42" s="104"/>
      <c r="U42" s="104"/>
      <c r="V42" s="105"/>
      <c r="W42" s="106" t="s">
        <v>55</v>
      </c>
      <c r="X42" s="238"/>
      <c r="Y42" s="95" t="str">
        <f>IF(V$41="",AC39,IF(V$41="N",AE39))</f>
        <v>0</v>
      </c>
      <c r="Z42" s="65"/>
      <c r="AA42" s="66"/>
      <c r="AB42" s="67"/>
      <c r="AC42" s="72"/>
      <c r="AD42" s="72"/>
      <c r="AE42" s="68"/>
      <c r="AF42" s="68"/>
      <c r="AG42" s="69"/>
      <c r="AH42" s="69"/>
      <c r="AI42" s="67"/>
      <c r="AJ42" s="67"/>
      <c r="AK42" s="67"/>
      <c r="AL42" s="67"/>
      <c r="AM42" s="67"/>
      <c r="AN42" s="67"/>
      <c r="AO42" s="67"/>
      <c r="AP42" s="65"/>
      <c r="AQ42" s="65"/>
    </row>
    <row r="43" spans="1:55" ht="12.75" customHeight="1" thickBot="1" x14ac:dyDescent="0.25">
      <c r="A43" s="138" t="str">
        <f>IF($J$2="FR",'APA - Txt FR - NL'!$B$29,IF($J$2="NL",'APA - Txt FR - NL'!$C$29))</f>
        <v>Gedeelte van de rechten afgestaan in vruchtgebruik of naakte eigendom</v>
      </c>
      <c r="B43" s="139"/>
      <c r="C43" s="139"/>
      <c r="D43" s="139"/>
      <c r="E43" s="140"/>
      <c r="F43" s="140"/>
      <c r="G43" s="140"/>
      <c r="H43" s="140"/>
      <c r="I43" s="141"/>
      <c r="J43" s="141"/>
      <c r="K43" s="142"/>
      <c r="L43" s="142"/>
      <c r="M43" s="142"/>
      <c r="N43" s="142"/>
      <c r="O43" s="143"/>
      <c r="P43" s="144"/>
      <c r="Q43" s="144"/>
      <c r="R43" s="144"/>
      <c r="S43" s="144"/>
      <c r="T43" s="144"/>
      <c r="U43" s="144"/>
      <c r="V43" s="145"/>
      <c r="W43" s="146" t="s">
        <v>55</v>
      </c>
      <c r="X43" s="147"/>
      <c r="Y43" s="96" t="str">
        <f>IF(V41="",AC40,IF(V$41="N",AE40))</f>
        <v>0</v>
      </c>
      <c r="AA43" s="35" t="s">
        <v>77</v>
      </c>
      <c r="AB43" s="36" t="s">
        <v>53</v>
      </c>
      <c r="AC43" s="71" t="str">
        <f>IF(K46="","",IF(V46="n","",DATEDIF(K46,K45,"y")))</f>
        <v/>
      </c>
      <c r="AD43" s="71">
        <f>SUM(AU50:AU157)</f>
        <v>0</v>
      </c>
      <c r="AE43" s="37" t="str">
        <f>IF(K46="","",IF(V46="u","",DATEDIF(K46,K45,"y")))</f>
        <v/>
      </c>
      <c r="AF43" s="34">
        <f>SUM(AW50:AW157)</f>
        <v>0</v>
      </c>
      <c r="AG43" s="34"/>
      <c r="AH43" s="34"/>
      <c r="AI43" s="34"/>
      <c r="AJ43" s="34"/>
      <c r="AK43" s="34"/>
      <c r="AL43" s="34"/>
      <c r="AM43" s="34"/>
      <c r="AN43" s="34"/>
      <c r="AO43" s="34"/>
    </row>
    <row r="44" spans="1:55" ht="34.5" customHeight="1" thickTop="1" thickBot="1" x14ac:dyDescent="0.25">
      <c r="A44" s="134"/>
      <c r="B44" s="135"/>
      <c r="C44" s="135"/>
      <c r="D44" s="135"/>
      <c r="E44" s="136"/>
      <c r="F44" s="136"/>
      <c r="G44" s="136"/>
      <c r="H44" s="136"/>
      <c r="I44" s="137"/>
      <c r="J44" s="137"/>
      <c r="K44" s="137"/>
      <c r="L44" s="137"/>
      <c r="M44" s="134"/>
      <c r="N44" s="134"/>
      <c r="O44" s="134"/>
      <c r="P44" s="134"/>
      <c r="Q44" s="134"/>
      <c r="R44" s="134"/>
      <c r="S44" s="134"/>
      <c r="T44" s="134"/>
      <c r="U44" s="134"/>
      <c r="V44" s="136"/>
      <c r="W44" s="136"/>
      <c r="X44" s="136"/>
      <c r="Y44" s="73"/>
      <c r="AA44" s="36" t="s">
        <v>155</v>
      </c>
      <c r="AB44" s="38"/>
      <c r="AC44" s="345" t="str">
        <f>IF($V47="","0",IF($X47="","0",$V$45/$X47*$V47))</f>
        <v>0</v>
      </c>
      <c r="AD44" s="345"/>
      <c r="AE44" s="345" t="str">
        <f>IF($V47="","0",IF($X47="","0",$V$45/$X47*$V47))</f>
        <v>0</v>
      </c>
      <c r="AF44" s="345"/>
      <c r="AG44" s="34"/>
      <c r="AH44" s="34"/>
      <c r="AI44" s="34"/>
      <c r="AJ44" s="34"/>
      <c r="AK44" s="34"/>
      <c r="AL44" s="34"/>
      <c r="AM44" s="34"/>
      <c r="AN44" s="34"/>
      <c r="AO44" s="34"/>
    </row>
    <row r="45" spans="1:55" ht="12.75" customHeight="1" thickTop="1" x14ac:dyDescent="0.2">
      <c r="A45" s="129" t="str">
        <f>IF($J$2="FR",'APA - Txt FR - NL'!$B26,IF($J$2="NL",'APA - Txt FR - NL'!$C26))</f>
        <v>Datum van de 2de schenking</v>
      </c>
      <c r="B45" s="130"/>
      <c r="C45" s="130"/>
      <c r="D45" s="130"/>
      <c r="E45" s="131"/>
      <c r="F45" s="131"/>
      <c r="G45" s="131"/>
      <c r="H45" s="131"/>
      <c r="I45" s="132"/>
      <c r="J45" s="132"/>
      <c r="K45" s="360"/>
      <c r="L45" s="360"/>
      <c r="M45" s="360"/>
      <c r="N45" s="360"/>
      <c r="O45" s="133"/>
      <c r="P45" s="27" t="str">
        <f>IF($J$2="FR",'APA - Txt FR - NL'!$B$32,IF($J$2="NL",'APA - Txt FR - NL'!$C$32))</f>
        <v>Verkoopwaarde</v>
      </c>
      <c r="Q45" s="133"/>
      <c r="R45" s="133"/>
      <c r="S45" s="133"/>
      <c r="T45" s="133"/>
      <c r="U45" s="133"/>
      <c r="V45" s="346"/>
      <c r="W45" s="346"/>
      <c r="X45" s="346"/>
      <c r="Y45" s="92" t="str">
        <f>IF($J$2="FR",'APA - Txt FR - NL'!$B$15,IF($J$2="NL",'APA - Txt FR - NL'!$C$15))</f>
        <v>RESULTAAT</v>
      </c>
      <c r="AA45" s="36" t="s">
        <v>156</v>
      </c>
      <c r="AB45" s="36"/>
      <c r="AC45" s="345" t="str">
        <f>IF($V48="","0",IF($X48="","0",$V$45/$X48*$V48)*AD43/100)</f>
        <v>0</v>
      </c>
      <c r="AD45" s="345"/>
      <c r="AE45" s="345" t="str">
        <f>IF($V48="","0",IF($X48="","0",$V$45/$X48*$V48)*AF43/100)</f>
        <v>0</v>
      </c>
      <c r="AF45" s="345"/>
      <c r="AG45" s="34"/>
      <c r="AH45" s="34"/>
      <c r="AI45" s="34"/>
      <c r="AJ45" s="34"/>
      <c r="AK45" s="34"/>
      <c r="AL45" s="34"/>
      <c r="AM45" s="34"/>
      <c r="AN45" s="34"/>
      <c r="AO45" s="34"/>
    </row>
    <row r="46" spans="1:55" ht="33.75" customHeight="1" x14ac:dyDescent="0.2">
      <c r="A46" s="114" t="str">
        <f>IF($J$2="FR",'APA - Txt FR - NL'!$B$27,IF($J$2="NL",'APA - Txt FR - NL'!$C$27))</f>
        <v>Geboortedatum gerechtigde :</v>
      </c>
      <c r="B46" s="99"/>
      <c r="C46" s="99"/>
      <c r="D46" s="99"/>
      <c r="E46" s="100"/>
      <c r="F46" s="100"/>
      <c r="G46" s="100"/>
      <c r="H46" s="100"/>
      <c r="I46" s="101"/>
      <c r="J46" s="101"/>
      <c r="K46" s="398"/>
      <c r="L46" s="398"/>
      <c r="M46" s="398"/>
      <c r="N46" s="398"/>
      <c r="O46" s="103"/>
      <c r="P46" s="364" t="str">
        <f>IF($J$2="FR",'APA - Txt FR - NL'!$B$33,IF($J$2="NL",'APA - Txt FR - NL'!$C$33))</f>
        <v>Standaardwaarde = vruchtgebruik
Naakte eigendom: typ N</v>
      </c>
      <c r="Q46" s="364"/>
      <c r="R46" s="364"/>
      <c r="S46" s="364"/>
      <c r="T46" s="364"/>
      <c r="U46" s="364"/>
      <c r="V46" s="344"/>
      <c r="W46" s="344"/>
      <c r="X46" s="344"/>
      <c r="Y46" s="243">
        <f>SUM(Y47:Y48)</f>
        <v>0</v>
      </c>
      <c r="AA46" s="36" t="s">
        <v>17</v>
      </c>
      <c r="AB46" s="34"/>
      <c r="AC46" s="345">
        <f>SUM(AC44:AC45)</f>
        <v>0</v>
      </c>
      <c r="AD46" s="345"/>
      <c r="AE46" s="345">
        <f>SUM(AE44:AE45)</f>
        <v>0</v>
      </c>
      <c r="AF46" s="345"/>
      <c r="AG46" s="399"/>
      <c r="AH46" s="399"/>
      <c r="AI46" s="34"/>
      <c r="AJ46" s="34"/>
      <c r="AK46" s="34"/>
      <c r="AL46" s="34"/>
      <c r="AM46" s="34"/>
      <c r="AN46" s="34"/>
      <c r="AO46" s="34"/>
    </row>
    <row r="47" spans="1:55" x14ac:dyDescent="0.2">
      <c r="A47" s="98" t="str">
        <f>IF($J$2="FR",'APA - Txt FR - NL'!$B$28,IF($J$2="NL",'APA - Txt FR - NL'!$C$28))</f>
        <v>Gedeelte van de rechten afgestaan in volle eigendom</v>
      </c>
      <c r="B47" s="99"/>
      <c r="C47" s="99"/>
      <c r="D47" s="99"/>
      <c r="E47" s="100"/>
      <c r="F47" s="100"/>
      <c r="G47" s="100"/>
      <c r="H47" s="100"/>
      <c r="I47" s="101"/>
      <c r="J47" s="101"/>
      <c r="K47" s="148"/>
      <c r="L47" s="148"/>
      <c r="M47" s="148"/>
      <c r="N47" s="148"/>
      <c r="O47" s="103"/>
      <c r="P47" s="104"/>
      <c r="Q47" s="104"/>
      <c r="R47" s="104"/>
      <c r="S47" s="104"/>
      <c r="T47" s="104"/>
      <c r="U47" s="104"/>
      <c r="V47" s="149"/>
      <c r="W47" s="106" t="s">
        <v>55</v>
      </c>
      <c r="X47" s="238"/>
      <c r="Y47" s="95" t="str">
        <f>IF(V46="",AC44,IF(V$46="N",AE44))</f>
        <v>0</v>
      </c>
      <c r="AA47" s="36"/>
      <c r="AB47" s="34"/>
      <c r="AC47" s="47"/>
      <c r="AD47" s="47"/>
      <c r="AE47" s="47"/>
      <c r="AF47" s="47"/>
      <c r="AG47" s="48"/>
      <c r="AH47" s="48"/>
      <c r="AI47" s="34"/>
      <c r="AJ47" s="34"/>
      <c r="AK47" s="34"/>
      <c r="AL47" s="34"/>
      <c r="AM47" s="34"/>
      <c r="AN47" s="34"/>
      <c r="AO47" s="34"/>
    </row>
    <row r="48" spans="1:55" ht="13.2" thickBot="1" x14ac:dyDescent="0.25">
      <c r="A48" s="107" t="str">
        <f>IF($J$2="FR",'APA - Txt FR - NL'!$B$29,IF($J$2="NL",'APA - Txt FR - NL'!$C$29))</f>
        <v>Gedeelte van de rechten afgestaan in vruchtgebruik of naakte eigendom</v>
      </c>
      <c r="B48" s="139"/>
      <c r="C48" s="139"/>
      <c r="D48" s="139"/>
      <c r="E48" s="140"/>
      <c r="F48" s="140"/>
      <c r="G48" s="140"/>
      <c r="H48" s="140"/>
      <c r="I48" s="141"/>
      <c r="J48" s="141"/>
      <c r="K48" s="150"/>
      <c r="L48" s="150"/>
      <c r="M48" s="150"/>
      <c r="N48" s="150"/>
      <c r="O48" s="143"/>
      <c r="P48" s="144"/>
      <c r="Q48" s="144"/>
      <c r="R48" s="144"/>
      <c r="S48" s="144"/>
      <c r="T48" s="144"/>
      <c r="U48" s="144"/>
      <c r="V48" s="145"/>
      <c r="W48" s="146" t="s">
        <v>55</v>
      </c>
      <c r="X48" s="147"/>
      <c r="Y48" s="96" t="str">
        <f>IF(V46="",AC45,IF(V$46="N",AE45))</f>
        <v>0</v>
      </c>
      <c r="AA48" s="365" t="s">
        <v>53</v>
      </c>
      <c r="AB48" s="365" t="s">
        <v>51</v>
      </c>
      <c r="AC48" s="365" t="s">
        <v>52</v>
      </c>
      <c r="AD48" s="402" t="s">
        <v>73</v>
      </c>
      <c r="AE48" s="402"/>
      <c r="AF48" s="402"/>
      <c r="AG48" s="402"/>
      <c r="AH48" s="403" t="s">
        <v>74</v>
      </c>
      <c r="AI48" s="403"/>
      <c r="AJ48" s="403"/>
      <c r="AK48" s="403"/>
      <c r="AL48" s="407" t="s">
        <v>75</v>
      </c>
      <c r="AM48" s="407"/>
      <c r="AN48" s="407"/>
      <c r="AO48" s="407"/>
      <c r="AP48" s="409" t="s">
        <v>76</v>
      </c>
      <c r="AQ48" s="409"/>
      <c r="AR48" s="409"/>
      <c r="AS48" s="409"/>
      <c r="AT48" s="405" t="s">
        <v>77</v>
      </c>
      <c r="AU48" s="405"/>
      <c r="AV48" s="405"/>
      <c r="AW48" s="405"/>
      <c r="AX48" s="18"/>
      <c r="AY48" s="18"/>
      <c r="AZ48" s="18"/>
      <c r="BA48" s="18"/>
      <c r="BB48" s="18"/>
      <c r="BC48" s="18"/>
    </row>
    <row r="49" spans="1:49" ht="13.2" thickTop="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74"/>
      <c r="AA49" s="365"/>
      <c r="AB49" s="365"/>
      <c r="AC49" s="365"/>
      <c r="AD49" s="401" t="s">
        <v>51</v>
      </c>
      <c r="AE49" s="401"/>
      <c r="AF49" s="401" t="s">
        <v>52</v>
      </c>
      <c r="AG49" s="401"/>
      <c r="AH49" s="404" t="s">
        <v>51</v>
      </c>
      <c r="AI49" s="404"/>
      <c r="AJ49" s="404" t="s">
        <v>52</v>
      </c>
      <c r="AK49" s="404"/>
      <c r="AL49" s="408" t="s">
        <v>51</v>
      </c>
      <c r="AM49" s="408"/>
      <c r="AN49" s="408" t="s">
        <v>52</v>
      </c>
      <c r="AO49" s="408"/>
      <c r="AP49" s="410" t="s">
        <v>51</v>
      </c>
      <c r="AQ49" s="410"/>
      <c r="AR49" s="410" t="s">
        <v>52</v>
      </c>
      <c r="AS49" s="410"/>
      <c r="AT49" s="406" t="s">
        <v>51</v>
      </c>
      <c r="AU49" s="406"/>
      <c r="AV49" s="406" t="s">
        <v>52</v>
      </c>
      <c r="AW49" s="406"/>
    </row>
    <row r="50" spans="1:49" x14ac:dyDescent="0.2">
      <c r="A50" s="151" t="str">
        <f>IF($J$2="FR",'APA - Txt FR - NL'!$B36,IF($J$2="NL",'APA - Txt FR - NL'!$C36))</f>
        <v>A) Berekening van de afstanden</v>
      </c>
      <c r="B50" s="152"/>
      <c r="C50" s="152"/>
      <c r="D50" s="152"/>
      <c r="E50" s="153"/>
      <c r="F50" s="153"/>
      <c r="G50" s="153"/>
      <c r="H50" s="153"/>
      <c r="I50" s="154"/>
      <c r="J50" s="154"/>
      <c r="K50" s="154"/>
      <c r="L50" s="154"/>
      <c r="M50" s="155"/>
      <c r="N50" s="155"/>
      <c r="O50" s="155"/>
      <c r="P50" s="155"/>
      <c r="Q50" s="155"/>
      <c r="R50" s="155"/>
      <c r="S50" s="155"/>
      <c r="T50" s="155"/>
      <c r="U50" s="155"/>
      <c r="V50" s="155"/>
      <c r="W50" s="155"/>
      <c r="X50" s="155"/>
      <c r="Y50" s="156"/>
      <c r="AA50" s="52">
        <v>1</v>
      </c>
      <c r="AB50" s="52">
        <v>72</v>
      </c>
      <c r="AC50" s="53">
        <v>28</v>
      </c>
      <c r="AD50" s="54" t="str">
        <f>IF($AC$14="","",$AA50-$AC$14)</f>
        <v/>
      </c>
      <c r="AE50" s="55" t="b">
        <f>IF(AD50=0,$AB50)</f>
        <v>0</v>
      </c>
      <c r="AF50" s="54" t="str">
        <f>IF($AE$14="","",$AA50-$AE$14)</f>
        <v/>
      </c>
      <c r="AG50" s="55" t="b">
        <f>IF(AF50=0,$AC50)</f>
        <v>0</v>
      </c>
      <c r="AH50" s="56" t="str">
        <f>IF($AC$21="","",$AA50-$AC$21)</f>
        <v/>
      </c>
      <c r="AI50" s="57" t="b">
        <f>IF(AH50=0,$AB50)</f>
        <v>0</v>
      </c>
      <c r="AJ50" s="56" t="str">
        <f>IF($AE$21="","",$AA50-$AE$21)</f>
        <v/>
      </c>
      <c r="AK50" s="57" t="b">
        <f t="shared" ref="AK50:AK81" si="0">IF(AJ50=0,$AC50)</f>
        <v>0</v>
      </c>
      <c r="AL50" s="58" t="str">
        <f>IF($AC$28="","",$AA50-$AC$28)</f>
        <v/>
      </c>
      <c r="AM50" s="59" t="b">
        <f>IF(AL50=0,$AB50)</f>
        <v>0</v>
      </c>
      <c r="AN50" s="58" t="str">
        <f>IF($AE$28="","",$AA50-$AE$28)</f>
        <v/>
      </c>
      <c r="AO50" s="59" t="b">
        <f t="shared" ref="AO50:AO111" si="1">IF(AN50=0,$AC50)</f>
        <v>0</v>
      </c>
      <c r="AP50" s="60" t="str">
        <f>IF($AC$38="","",$AA50-$AC$38)</f>
        <v/>
      </c>
      <c r="AQ50" s="61" t="b">
        <f>IF(AP50=0,$AB50)</f>
        <v>0</v>
      </c>
      <c r="AR50" s="60" t="str">
        <f>IF($AE$38="","",$AA50-$AE$38)</f>
        <v/>
      </c>
      <c r="AS50" s="61" t="b">
        <f t="shared" ref="AS50:AS113" si="2">IF(AR50=0,$AC50)</f>
        <v>0</v>
      </c>
      <c r="AT50" s="62" t="str">
        <f>IF($AC$43="","",$AA50-$AC$43)</f>
        <v/>
      </c>
      <c r="AU50" s="63" t="b">
        <f>IF(AT50=0,$AB50)</f>
        <v>0</v>
      </c>
      <c r="AV50" s="62" t="str">
        <f>IF($AE$43="","",$AA50-$AE$43)</f>
        <v/>
      </c>
      <c r="AW50" s="63" t="b">
        <f t="shared" ref="AW50:AW113" si="3">IF(AV50=0,$AC50)</f>
        <v>0</v>
      </c>
    </row>
    <row r="51" spans="1:49" x14ac:dyDescent="0.2">
      <c r="A51" s="157"/>
      <c r="B51" s="213"/>
      <c r="C51" s="213"/>
      <c r="D51" s="213"/>
      <c r="E51" s="239"/>
      <c r="F51" s="239"/>
      <c r="G51" s="239"/>
      <c r="H51" s="239"/>
      <c r="I51" s="158"/>
      <c r="J51" s="158"/>
      <c r="K51" s="158"/>
      <c r="L51" s="158"/>
      <c r="M51" s="159"/>
      <c r="N51" s="159"/>
      <c r="O51" s="159"/>
      <c r="P51" s="159"/>
      <c r="Q51" s="159"/>
      <c r="R51" s="159"/>
      <c r="S51" s="159"/>
      <c r="T51" s="159"/>
      <c r="U51" s="159"/>
      <c r="V51" s="159"/>
      <c r="W51" s="159"/>
      <c r="X51" s="159"/>
      <c r="Y51" s="160"/>
      <c r="AA51" s="52">
        <f>SUM(AA50+1)</f>
        <v>2</v>
      </c>
      <c r="AB51" s="52">
        <v>72</v>
      </c>
      <c r="AC51" s="53">
        <v>28</v>
      </c>
      <c r="AD51" s="54" t="str">
        <f t="shared" ref="AD51:AD112" si="4">IF($AC$14="","",$AA51-$AC$14)</f>
        <v/>
      </c>
      <c r="AE51" s="55" t="b">
        <f t="shared" ref="AE51:AE112" si="5">IF(AD51=0,$AB51)</f>
        <v>0</v>
      </c>
      <c r="AF51" s="54" t="str">
        <f t="shared" ref="AF51:AF112" si="6">IF($AE$14="","",$AA51-$AE$14)</f>
        <v/>
      </c>
      <c r="AG51" s="55" t="b">
        <f t="shared" ref="AG51:AG112" si="7">IF(AF51=0,$AC51)</f>
        <v>0</v>
      </c>
      <c r="AH51" s="56" t="str">
        <f t="shared" ref="AH51:AH112" si="8">IF($AC$21="","",$AA51-$AC$21)</f>
        <v/>
      </c>
      <c r="AI51" s="57" t="b">
        <f t="shared" ref="AI51:AI112" si="9">IF(AH51=0,$AB51)</f>
        <v>0</v>
      </c>
      <c r="AJ51" s="56" t="str">
        <f t="shared" ref="AJ51:AJ112" si="10">IF($AE$21="","",$AA51-$AE$21)</f>
        <v/>
      </c>
      <c r="AK51" s="57" t="b">
        <f t="shared" si="0"/>
        <v>0</v>
      </c>
      <c r="AL51" s="58" t="str">
        <f t="shared" ref="AL51:AL112" si="11">IF($AC$28="","",$AA51-$AC$28)</f>
        <v/>
      </c>
      <c r="AM51" s="59" t="b">
        <f t="shared" ref="AM51:AM112" si="12">IF(AL51=0,$AB51)</f>
        <v>0</v>
      </c>
      <c r="AN51" s="58" t="str">
        <f t="shared" ref="AN51:AN112" si="13">IF($AE$28="","",$AA51-$AE$28)</f>
        <v/>
      </c>
      <c r="AO51" s="59" t="b">
        <f t="shared" si="1"/>
        <v>0</v>
      </c>
      <c r="AP51" s="60" t="str">
        <f t="shared" ref="AP51:AP114" si="14">IF($AC$38="","",$AA51-$AC$38)</f>
        <v/>
      </c>
      <c r="AQ51" s="61" t="b">
        <f t="shared" ref="AQ51:AQ114" si="15">IF(AP51=0,$AB51)</f>
        <v>0</v>
      </c>
      <c r="AR51" s="60" t="str">
        <f t="shared" ref="AR51:AR114" si="16">IF($AE$38="","",$AA51-$AE$38)</f>
        <v/>
      </c>
      <c r="AS51" s="61" t="b">
        <f t="shared" si="2"/>
        <v>0</v>
      </c>
      <c r="AT51" s="62" t="str">
        <f t="shared" ref="AT51:AT114" si="17">IF($AC$43="","",$AA51-$AC$43)</f>
        <v/>
      </c>
      <c r="AU51" s="63" t="b">
        <f t="shared" ref="AU51:AU114" si="18">IF(AT51=0,$AB51)</f>
        <v>0</v>
      </c>
      <c r="AV51" s="62" t="str">
        <f t="shared" ref="AV51:AV114" si="19">IF($AE$43="","",$AA51-$AE$43)</f>
        <v/>
      </c>
      <c r="AW51" s="63" t="b">
        <f t="shared" si="3"/>
        <v>0</v>
      </c>
    </row>
    <row r="52" spans="1:49" x14ac:dyDescent="0.2">
      <c r="A52" s="161" t="str">
        <f>IF($J$2="FR",'APA - Txt FR - NL'!$B37,IF($J$2="NL",'APA - Txt FR - NL'!$C37))</f>
        <v>1) Verkoop van</v>
      </c>
      <c r="B52" s="162"/>
      <c r="C52" s="162"/>
      <c r="D52" s="162"/>
      <c r="E52" s="359" t="str">
        <f>IF(K16="","",(K16))</f>
        <v/>
      </c>
      <c r="F52" s="359"/>
      <c r="G52" s="359"/>
      <c r="H52" s="359"/>
      <c r="I52" s="163"/>
      <c r="J52" s="163"/>
      <c r="K52" s="163"/>
      <c r="L52" s="163"/>
      <c r="M52" s="164"/>
      <c r="N52" s="164"/>
      <c r="O52" s="164"/>
      <c r="P52" s="164"/>
      <c r="Q52" s="164"/>
      <c r="R52" s="164"/>
      <c r="S52" s="164"/>
      <c r="T52" s="164"/>
      <c r="U52" s="164"/>
      <c r="V52" s="164"/>
      <c r="W52" s="164"/>
      <c r="X52" s="164"/>
      <c r="Y52" s="165"/>
      <c r="AA52" s="52">
        <f t="shared" ref="AA52:AA113" si="20">SUM(AA51+1)</f>
        <v>3</v>
      </c>
      <c r="AB52" s="52">
        <v>72</v>
      </c>
      <c r="AC52" s="53">
        <v>28</v>
      </c>
      <c r="AD52" s="54" t="str">
        <f t="shared" si="4"/>
        <v/>
      </c>
      <c r="AE52" s="55" t="b">
        <f t="shared" si="5"/>
        <v>0</v>
      </c>
      <c r="AF52" s="54" t="str">
        <f t="shared" si="6"/>
        <v/>
      </c>
      <c r="AG52" s="55" t="b">
        <f t="shared" si="7"/>
        <v>0</v>
      </c>
      <c r="AH52" s="56" t="str">
        <f t="shared" si="8"/>
        <v/>
      </c>
      <c r="AI52" s="57" t="b">
        <f t="shared" si="9"/>
        <v>0</v>
      </c>
      <c r="AJ52" s="56" t="str">
        <f t="shared" si="10"/>
        <v/>
      </c>
      <c r="AK52" s="57" t="b">
        <f t="shared" si="0"/>
        <v>0</v>
      </c>
      <c r="AL52" s="58" t="str">
        <f t="shared" si="11"/>
        <v/>
      </c>
      <c r="AM52" s="59" t="b">
        <f t="shared" si="12"/>
        <v>0</v>
      </c>
      <c r="AN52" s="58" t="str">
        <f t="shared" si="13"/>
        <v/>
      </c>
      <c r="AO52" s="59" t="b">
        <f t="shared" si="1"/>
        <v>0</v>
      </c>
      <c r="AP52" s="60" t="str">
        <f t="shared" si="14"/>
        <v/>
      </c>
      <c r="AQ52" s="61" t="b">
        <f t="shared" si="15"/>
        <v>0</v>
      </c>
      <c r="AR52" s="60" t="str">
        <f t="shared" si="16"/>
        <v/>
      </c>
      <c r="AS52" s="61" t="b">
        <f t="shared" si="2"/>
        <v>0</v>
      </c>
      <c r="AT52" s="62" t="str">
        <f t="shared" si="17"/>
        <v/>
      </c>
      <c r="AU52" s="63" t="b">
        <f t="shared" si="18"/>
        <v>0</v>
      </c>
      <c r="AV52" s="62" t="str">
        <f t="shared" si="19"/>
        <v/>
      </c>
      <c r="AW52" s="63" t="b">
        <f t="shared" si="3"/>
        <v>0</v>
      </c>
    </row>
    <row r="53" spans="1:49" x14ac:dyDescent="0.2">
      <c r="A53" s="157"/>
      <c r="B53" s="213" t="str">
        <f>IF($J$2="FR",'APA - Txt FR - NL'!$B$38,IF($J$2="NL",'APA - Txt FR - NL'!$C$38))</f>
        <v>In aanmerking te nemen bedrag :</v>
      </c>
      <c r="C53" s="159"/>
      <c r="D53" s="213"/>
      <c r="E53" s="239"/>
      <c r="F53" s="239"/>
      <c r="G53" s="239"/>
      <c r="H53" s="239"/>
      <c r="I53" s="158"/>
      <c r="J53" s="158"/>
      <c r="K53" s="158"/>
      <c r="L53" s="158"/>
      <c r="M53" s="159"/>
      <c r="N53" s="159"/>
      <c r="O53" s="159"/>
      <c r="P53" s="159"/>
      <c r="Q53" s="159"/>
      <c r="R53" s="159"/>
      <c r="S53" s="159"/>
      <c r="T53" s="159"/>
      <c r="U53" s="159"/>
      <c r="V53" s="159"/>
      <c r="W53" s="159"/>
      <c r="X53" s="159"/>
      <c r="Y53" s="166">
        <f>Y19</f>
        <v>0</v>
      </c>
      <c r="AA53" s="52">
        <f t="shared" si="20"/>
        <v>4</v>
      </c>
      <c r="AB53" s="52">
        <v>72</v>
      </c>
      <c r="AC53" s="53">
        <v>28</v>
      </c>
      <c r="AD53" s="54" t="str">
        <f t="shared" si="4"/>
        <v/>
      </c>
      <c r="AE53" s="55" t="b">
        <f t="shared" si="5"/>
        <v>0</v>
      </c>
      <c r="AF53" s="54" t="str">
        <f t="shared" si="6"/>
        <v/>
      </c>
      <c r="AG53" s="55" t="b">
        <f t="shared" si="7"/>
        <v>0</v>
      </c>
      <c r="AH53" s="56" t="str">
        <f t="shared" si="8"/>
        <v/>
      </c>
      <c r="AI53" s="57" t="b">
        <f t="shared" si="9"/>
        <v>0</v>
      </c>
      <c r="AJ53" s="56" t="str">
        <f t="shared" si="10"/>
        <v/>
      </c>
      <c r="AK53" s="57" t="b">
        <f t="shared" si="0"/>
        <v>0</v>
      </c>
      <c r="AL53" s="58" t="str">
        <f t="shared" si="11"/>
        <v/>
      </c>
      <c r="AM53" s="59" t="b">
        <f t="shared" si="12"/>
        <v>0</v>
      </c>
      <c r="AN53" s="58" t="str">
        <f t="shared" si="13"/>
        <v/>
      </c>
      <c r="AO53" s="59" t="b">
        <f t="shared" si="1"/>
        <v>0</v>
      </c>
      <c r="AP53" s="60" t="str">
        <f t="shared" si="14"/>
        <v/>
      </c>
      <c r="AQ53" s="61" t="b">
        <f t="shared" si="15"/>
        <v>0</v>
      </c>
      <c r="AR53" s="60" t="str">
        <f t="shared" si="16"/>
        <v/>
      </c>
      <c r="AS53" s="61" t="b">
        <f t="shared" si="2"/>
        <v>0</v>
      </c>
      <c r="AT53" s="62" t="str">
        <f t="shared" si="17"/>
        <v/>
      </c>
      <c r="AU53" s="63" t="b">
        <f t="shared" si="18"/>
        <v>0</v>
      </c>
      <c r="AV53" s="62" t="str">
        <f t="shared" si="19"/>
        <v/>
      </c>
      <c r="AW53" s="63" t="b">
        <f t="shared" si="3"/>
        <v>0</v>
      </c>
    </row>
    <row r="54" spans="1:49" x14ac:dyDescent="0.2">
      <c r="A54" s="157"/>
      <c r="B54" s="213" t="str">
        <f>IF($J$2="FR",'APA - Txt FR - NL'!$B$39,IF($J$2="NL",'APA - Txt FR - NL'!$C$39))</f>
        <v>Af te trekken schulden of wederbeleggingen :</v>
      </c>
      <c r="C54" s="213"/>
      <c r="D54" s="213"/>
      <c r="E54" s="239"/>
      <c r="F54" s="239"/>
      <c r="G54" s="239"/>
      <c r="H54" s="239"/>
      <c r="I54" s="158"/>
      <c r="J54" s="158"/>
      <c r="K54" s="158"/>
      <c r="L54" s="158"/>
      <c r="M54" s="159"/>
      <c r="N54" s="159"/>
      <c r="O54" s="159"/>
      <c r="P54" s="341" t="str">
        <f>IF(V20="","0",V20)</f>
        <v>0</v>
      </c>
      <c r="Q54" s="341"/>
      <c r="R54" s="341"/>
      <c r="S54" s="167" t="s">
        <v>0</v>
      </c>
      <c r="T54" s="159"/>
      <c r="U54" s="341" t="str">
        <f>IF(V21="","0",V21)</f>
        <v>0</v>
      </c>
      <c r="V54" s="341"/>
      <c r="W54" s="341"/>
      <c r="X54" s="236" t="s">
        <v>1</v>
      </c>
      <c r="Y54" s="166">
        <f>SUM(P54+U54)</f>
        <v>0</v>
      </c>
      <c r="AA54" s="52">
        <f t="shared" si="20"/>
        <v>5</v>
      </c>
      <c r="AB54" s="52">
        <v>72</v>
      </c>
      <c r="AC54" s="53">
        <v>28</v>
      </c>
      <c r="AD54" s="54" t="str">
        <f t="shared" si="4"/>
        <v/>
      </c>
      <c r="AE54" s="55" t="b">
        <f t="shared" si="5"/>
        <v>0</v>
      </c>
      <c r="AF54" s="54" t="str">
        <f t="shared" si="6"/>
        <v/>
      </c>
      <c r="AG54" s="55" t="b">
        <f t="shared" si="7"/>
        <v>0</v>
      </c>
      <c r="AH54" s="56" t="str">
        <f t="shared" si="8"/>
        <v/>
      </c>
      <c r="AI54" s="57" t="b">
        <f t="shared" si="9"/>
        <v>0</v>
      </c>
      <c r="AJ54" s="56" t="str">
        <f t="shared" si="10"/>
        <v/>
      </c>
      <c r="AK54" s="57" t="b">
        <f t="shared" si="0"/>
        <v>0</v>
      </c>
      <c r="AL54" s="58" t="str">
        <f t="shared" si="11"/>
        <v/>
      </c>
      <c r="AM54" s="59" t="b">
        <f t="shared" si="12"/>
        <v>0</v>
      </c>
      <c r="AN54" s="58" t="str">
        <f t="shared" si="13"/>
        <v/>
      </c>
      <c r="AO54" s="59" t="b">
        <f t="shared" si="1"/>
        <v>0</v>
      </c>
      <c r="AP54" s="60" t="str">
        <f t="shared" si="14"/>
        <v/>
      </c>
      <c r="AQ54" s="61" t="b">
        <f t="shared" si="15"/>
        <v>0</v>
      </c>
      <c r="AR54" s="60" t="str">
        <f t="shared" si="16"/>
        <v/>
      </c>
      <c r="AS54" s="61" t="b">
        <f t="shared" si="2"/>
        <v>0</v>
      </c>
      <c r="AT54" s="62" t="str">
        <f t="shared" si="17"/>
        <v/>
      </c>
      <c r="AU54" s="63" t="b">
        <f t="shared" si="18"/>
        <v>0</v>
      </c>
      <c r="AV54" s="62" t="str">
        <f t="shared" si="19"/>
        <v/>
      </c>
      <c r="AW54" s="63" t="b">
        <f t="shared" si="3"/>
        <v>0</v>
      </c>
    </row>
    <row r="55" spans="1:49" x14ac:dyDescent="0.2">
      <c r="A55" s="157"/>
      <c r="B55" s="213" t="str">
        <f>IF($J$2="FR",'APA - Txt FR - NL'!$B$40,IF($J$2="NL",'APA - Txt FR - NL'!$C$40))</f>
        <v>Saldo van het in aanmerking te nemen bedrag :</v>
      </c>
      <c r="C55" s="213"/>
      <c r="D55" s="213"/>
      <c r="E55" s="239"/>
      <c r="F55" s="239"/>
      <c r="G55" s="239"/>
      <c r="H55" s="239"/>
      <c r="I55" s="158"/>
      <c r="J55" s="158"/>
      <c r="K55" s="158"/>
      <c r="L55" s="158"/>
      <c r="M55" s="159"/>
      <c r="N55" s="159"/>
      <c r="O55" s="159"/>
      <c r="P55" s="341">
        <f>Y53</f>
        <v>0</v>
      </c>
      <c r="Q55" s="341"/>
      <c r="R55" s="341"/>
      <c r="S55" s="168" t="s">
        <v>2</v>
      </c>
      <c r="T55" s="169"/>
      <c r="U55" s="341">
        <f>Y54</f>
        <v>0</v>
      </c>
      <c r="V55" s="341"/>
      <c r="W55" s="341"/>
      <c r="X55" s="236" t="s">
        <v>1</v>
      </c>
      <c r="Y55" s="170">
        <f>IF(P55&lt;U55,"€ 0,00",(P55-U55))</f>
        <v>0</v>
      </c>
      <c r="AA55" s="52">
        <f t="shared" si="20"/>
        <v>6</v>
      </c>
      <c r="AB55" s="52">
        <v>72</v>
      </c>
      <c r="AC55" s="53">
        <v>28</v>
      </c>
      <c r="AD55" s="54" t="str">
        <f t="shared" si="4"/>
        <v/>
      </c>
      <c r="AE55" s="55" t="b">
        <f t="shared" si="5"/>
        <v>0</v>
      </c>
      <c r="AF55" s="54" t="str">
        <f t="shared" si="6"/>
        <v/>
      </c>
      <c r="AG55" s="55" t="b">
        <f t="shared" si="7"/>
        <v>0</v>
      </c>
      <c r="AH55" s="56" t="str">
        <f t="shared" si="8"/>
        <v/>
      </c>
      <c r="AI55" s="57" t="b">
        <f t="shared" si="9"/>
        <v>0</v>
      </c>
      <c r="AJ55" s="56" t="str">
        <f t="shared" si="10"/>
        <v/>
      </c>
      <c r="AK55" s="57" t="b">
        <f t="shared" si="0"/>
        <v>0</v>
      </c>
      <c r="AL55" s="58" t="str">
        <f t="shared" si="11"/>
        <v/>
      </c>
      <c r="AM55" s="59" t="b">
        <f t="shared" si="12"/>
        <v>0</v>
      </c>
      <c r="AN55" s="58" t="str">
        <f t="shared" si="13"/>
        <v/>
      </c>
      <c r="AO55" s="59" t="b">
        <f t="shared" si="1"/>
        <v>0</v>
      </c>
      <c r="AP55" s="60" t="str">
        <f t="shared" si="14"/>
        <v/>
      </c>
      <c r="AQ55" s="61" t="b">
        <f t="shared" si="15"/>
        <v>0</v>
      </c>
      <c r="AR55" s="60" t="str">
        <f t="shared" si="16"/>
        <v/>
      </c>
      <c r="AS55" s="61" t="b">
        <f t="shared" si="2"/>
        <v>0</v>
      </c>
      <c r="AT55" s="62" t="str">
        <f t="shared" si="17"/>
        <v/>
      </c>
      <c r="AU55" s="63" t="b">
        <f t="shared" si="18"/>
        <v>0</v>
      </c>
      <c r="AV55" s="62" t="str">
        <f t="shared" si="19"/>
        <v/>
      </c>
      <c r="AW55" s="63" t="b">
        <f t="shared" si="3"/>
        <v>0</v>
      </c>
    </row>
    <row r="56" spans="1:49" x14ac:dyDescent="0.2">
      <c r="A56" s="157"/>
      <c r="B56" s="213"/>
      <c r="C56" s="342" t="str">
        <f>IF($J$2="FR",'APA - Txt FR - NL'!$B$41,IF($J$2="NL",'APA - Txt FR - NL'!$C$41))</f>
        <v>Aantal maanden tussen</v>
      </c>
      <c r="D56" s="342"/>
      <c r="E56" s="342"/>
      <c r="F56" s="342"/>
      <c r="G56" s="342"/>
      <c r="H56" s="342"/>
      <c r="I56" s="361" t="str">
        <f>IF(K16="","",DATE(YEAR(K16),MONTH(K16)+1,1))</f>
        <v/>
      </c>
      <c r="J56" s="361"/>
      <c r="K56" s="361"/>
      <c r="L56" s="171" t="str">
        <f>IF($J$2="FR",'APA - Txt FR - NL'!$B$42,IF($J$2="NL",'APA - Txt FR - NL'!$C$42))</f>
        <v>(eerste dag van maand volgend op afstand)</v>
      </c>
      <c r="M56" s="172"/>
      <c r="N56" s="172"/>
      <c r="O56" s="159"/>
      <c r="P56" s="159"/>
      <c r="Q56" s="159"/>
      <c r="R56" s="159"/>
      <c r="S56" s="159"/>
      <c r="T56" s="159"/>
      <c r="U56" s="159"/>
      <c r="V56" s="159"/>
      <c r="W56" s="159"/>
      <c r="X56" s="159"/>
      <c r="Y56" s="160"/>
      <c r="AA56" s="52">
        <f t="shared" si="20"/>
        <v>7</v>
      </c>
      <c r="AB56" s="52">
        <v>72</v>
      </c>
      <c r="AC56" s="53">
        <v>28</v>
      </c>
      <c r="AD56" s="54" t="str">
        <f t="shared" si="4"/>
        <v/>
      </c>
      <c r="AE56" s="55" t="b">
        <f t="shared" si="5"/>
        <v>0</v>
      </c>
      <c r="AF56" s="54" t="str">
        <f t="shared" si="6"/>
        <v/>
      </c>
      <c r="AG56" s="55" t="b">
        <f t="shared" si="7"/>
        <v>0</v>
      </c>
      <c r="AH56" s="56" t="str">
        <f t="shared" si="8"/>
        <v/>
      </c>
      <c r="AI56" s="57" t="b">
        <f t="shared" si="9"/>
        <v>0</v>
      </c>
      <c r="AJ56" s="56" t="str">
        <f t="shared" si="10"/>
        <v/>
      </c>
      <c r="AK56" s="57" t="b">
        <f t="shared" si="0"/>
        <v>0</v>
      </c>
      <c r="AL56" s="58" t="str">
        <f t="shared" si="11"/>
        <v/>
      </c>
      <c r="AM56" s="59" t="b">
        <f t="shared" si="12"/>
        <v>0</v>
      </c>
      <c r="AN56" s="58" t="str">
        <f t="shared" si="13"/>
        <v/>
      </c>
      <c r="AO56" s="59" t="b">
        <f t="shared" si="1"/>
        <v>0</v>
      </c>
      <c r="AP56" s="60" t="str">
        <f t="shared" si="14"/>
        <v/>
      </c>
      <c r="AQ56" s="61" t="b">
        <f t="shared" si="15"/>
        <v>0</v>
      </c>
      <c r="AR56" s="60" t="str">
        <f t="shared" si="16"/>
        <v/>
      </c>
      <c r="AS56" s="61" t="b">
        <f t="shared" si="2"/>
        <v>0</v>
      </c>
      <c r="AT56" s="62" t="str">
        <f t="shared" si="17"/>
        <v/>
      </c>
      <c r="AU56" s="63" t="b">
        <f t="shared" si="18"/>
        <v>0</v>
      </c>
      <c r="AV56" s="62" t="str">
        <f t="shared" si="19"/>
        <v/>
      </c>
      <c r="AW56" s="63" t="b">
        <f t="shared" si="3"/>
        <v>0</v>
      </c>
    </row>
    <row r="57" spans="1:49" ht="12.6" customHeight="1" x14ac:dyDescent="0.2">
      <c r="A57" s="157"/>
      <c r="B57" s="213"/>
      <c r="C57" s="362" t="str">
        <f>IF($J$2="FR",'APA - Txt FR - NL'!$B$43,IF($J$2="NL",'APA - Txt FR - NL'!$C$43))</f>
        <v>en</v>
      </c>
      <c r="D57" s="362"/>
      <c r="E57" s="362"/>
      <c r="F57" s="362"/>
      <c r="G57" s="362"/>
      <c r="H57" s="362"/>
      <c r="I57" s="361" t="str">
        <f>IF(K14="","",IF(K23="",(DATE(YEAR(K14),MONTH(K14)+1,1)),(DATE(YEAR(K23),MONTH(K23)+1,1))))</f>
        <v/>
      </c>
      <c r="J57" s="361"/>
      <c r="K57" s="361"/>
      <c r="L57" s="171" t="str">
        <f>IF($J$2="FR",'APA - Txt FR - NL'!$B$44,IF($J$2="NL",'APA - Txt FR - NL'!$C$44))</f>
        <v>(1ste van maand volgend op aanvraag / volgende afstand)</v>
      </c>
      <c r="M57" s="172"/>
      <c r="N57" s="172"/>
      <c r="O57" s="159"/>
      <c r="P57" s="159"/>
      <c r="Q57" s="159"/>
      <c r="R57" s="159"/>
      <c r="S57" s="159"/>
      <c r="T57" s="159"/>
      <c r="U57" s="159"/>
      <c r="V57" s="159"/>
      <c r="W57" s="159" t="str">
        <f>IF(I56="","",(YEAR(I57)-YEAR(I56))*12+MONTH(I57)-MONTH(I56))</f>
        <v/>
      </c>
      <c r="X57" s="171" t="str">
        <f>IF($J$2="FR",'APA - Txt FR - NL'!$B$45,IF($J$2="NL",'APA - Txt FR - NL'!$C$45))</f>
        <v>maanden</v>
      </c>
      <c r="Y57" s="160"/>
      <c r="AA57" s="52">
        <f t="shared" si="20"/>
        <v>8</v>
      </c>
      <c r="AB57" s="52">
        <v>72</v>
      </c>
      <c r="AC57" s="53">
        <v>28</v>
      </c>
      <c r="AD57" s="54" t="str">
        <f t="shared" si="4"/>
        <v/>
      </c>
      <c r="AE57" s="55" t="b">
        <f t="shared" si="5"/>
        <v>0</v>
      </c>
      <c r="AF57" s="54" t="str">
        <f t="shared" si="6"/>
        <v/>
      </c>
      <c r="AG57" s="55" t="b">
        <f t="shared" si="7"/>
        <v>0</v>
      </c>
      <c r="AH57" s="56" t="str">
        <f t="shared" si="8"/>
        <v/>
      </c>
      <c r="AI57" s="57" t="b">
        <f t="shared" si="9"/>
        <v>0</v>
      </c>
      <c r="AJ57" s="56" t="str">
        <f t="shared" si="10"/>
        <v/>
      </c>
      <c r="AK57" s="57" t="b">
        <f t="shared" si="0"/>
        <v>0</v>
      </c>
      <c r="AL57" s="58" t="str">
        <f t="shared" si="11"/>
        <v/>
      </c>
      <c r="AM57" s="59" t="b">
        <f t="shared" si="12"/>
        <v>0</v>
      </c>
      <c r="AN57" s="58" t="str">
        <f t="shared" si="13"/>
        <v/>
      </c>
      <c r="AO57" s="59" t="b">
        <f t="shared" si="1"/>
        <v>0</v>
      </c>
      <c r="AP57" s="60" t="str">
        <f t="shared" si="14"/>
        <v/>
      </c>
      <c r="AQ57" s="61" t="b">
        <f t="shared" si="15"/>
        <v>0</v>
      </c>
      <c r="AR57" s="60" t="str">
        <f t="shared" si="16"/>
        <v/>
      </c>
      <c r="AS57" s="61" t="b">
        <f t="shared" si="2"/>
        <v>0</v>
      </c>
      <c r="AT57" s="62" t="str">
        <f t="shared" si="17"/>
        <v/>
      </c>
      <c r="AU57" s="63" t="b">
        <f t="shared" si="18"/>
        <v>0</v>
      </c>
      <c r="AV57" s="62" t="str">
        <f t="shared" si="19"/>
        <v/>
      </c>
      <c r="AW57" s="63" t="b">
        <f t="shared" si="3"/>
        <v>0</v>
      </c>
    </row>
    <row r="58" spans="1:49" x14ac:dyDescent="0.2">
      <c r="A58" s="157"/>
      <c r="B58" s="213" t="str">
        <f>IF($J$2="FR",'APA - Txt FR - NL'!$B$46,IF($J$2="NL",'APA - Txt FR - NL'!$C$46))</f>
        <v>Bedrag van de vrijstelling :</v>
      </c>
      <c r="C58" s="213"/>
      <c r="D58" s="213"/>
      <c r="E58" s="239"/>
      <c r="F58" s="239"/>
      <c r="G58" s="239"/>
      <c r="H58" s="239"/>
      <c r="I58" s="158"/>
      <c r="J58" s="158"/>
      <c r="K58" s="158"/>
      <c r="L58" s="158"/>
      <c r="M58" s="159"/>
      <c r="N58" s="159"/>
      <c r="O58" s="159"/>
      <c r="P58" s="341">
        <v>125</v>
      </c>
      <c r="Q58" s="341"/>
      <c r="R58" s="341"/>
      <c r="S58" s="235" t="s">
        <v>42</v>
      </c>
      <c r="T58" s="159"/>
      <c r="U58" s="159" t="str">
        <f>W57</f>
        <v/>
      </c>
      <c r="V58" s="354" t="s">
        <v>125</v>
      </c>
      <c r="W58" s="354"/>
      <c r="X58" s="236" t="s">
        <v>1</v>
      </c>
      <c r="Y58" s="166" t="str">
        <f>IF(U58="","",SUM(P58*U58))</f>
        <v/>
      </c>
      <c r="AA58" s="52">
        <f t="shared" si="20"/>
        <v>9</v>
      </c>
      <c r="AB58" s="52">
        <v>72</v>
      </c>
      <c r="AC58" s="53">
        <v>28</v>
      </c>
      <c r="AD58" s="54" t="str">
        <f t="shared" si="4"/>
        <v/>
      </c>
      <c r="AE58" s="55" t="b">
        <f t="shared" si="5"/>
        <v>0</v>
      </c>
      <c r="AF58" s="54" t="str">
        <f t="shared" si="6"/>
        <v/>
      </c>
      <c r="AG58" s="55" t="b">
        <f t="shared" si="7"/>
        <v>0</v>
      </c>
      <c r="AH58" s="56" t="str">
        <f t="shared" si="8"/>
        <v/>
      </c>
      <c r="AI58" s="57" t="b">
        <f t="shared" si="9"/>
        <v>0</v>
      </c>
      <c r="AJ58" s="56" t="str">
        <f t="shared" si="10"/>
        <v/>
      </c>
      <c r="AK58" s="57" t="b">
        <f t="shared" si="0"/>
        <v>0</v>
      </c>
      <c r="AL58" s="58" t="str">
        <f t="shared" si="11"/>
        <v/>
      </c>
      <c r="AM58" s="59" t="b">
        <f t="shared" si="12"/>
        <v>0</v>
      </c>
      <c r="AN58" s="58" t="str">
        <f t="shared" si="13"/>
        <v/>
      </c>
      <c r="AO58" s="59" t="b">
        <f t="shared" si="1"/>
        <v>0</v>
      </c>
      <c r="AP58" s="60" t="str">
        <f t="shared" si="14"/>
        <v/>
      </c>
      <c r="AQ58" s="61" t="b">
        <f t="shared" si="15"/>
        <v>0</v>
      </c>
      <c r="AR58" s="60" t="str">
        <f t="shared" si="16"/>
        <v/>
      </c>
      <c r="AS58" s="61" t="b">
        <f t="shared" si="2"/>
        <v>0</v>
      </c>
      <c r="AT58" s="62" t="str">
        <f t="shared" si="17"/>
        <v/>
      </c>
      <c r="AU58" s="63" t="b">
        <f t="shared" si="18"/>
        <v>0</v>
      </c>
      <c r="AV58" s="62" t="str">
        <f t="shared" si="19"/>
        <v/>
      </c>
      <c r="AW58" s="63" t="b">
        <f t="shared" si="3"/>
        <v>0</v>
      </c>
    </row>
    <row r="59" spans="1:49" x14ac:dyDescent="0.2">
      <c r="A59" s="157"/>
      <c r="B59" s="213" t="str">
        <f>IF($J$2="FR",'APA - Txt FR - NL'!$B47,IF($J$2="NL",'APA - Txt FR - NL'!$C47))</f>
        <v xml:space="preserve">Saldo van de afstand : </v>
      </c>
      <c r="C59" s="213"/>
      <c r="D59" s="213"/>
      <c r="E59" s="239"/>
      <c r="F59" s="239"/>
      <c r="G59" s="239"/>
      <c r="H59" s="239"/>
      <c r="I59" s="158"/>
      <c r="J59" s="158"/>
      <c r="K59" s="158"/>
      <c r="L59" s="158"/>
      <c r="M59" s="159"/>
      <c r="N59" s="159"/>
      <c r="O59" s="159"/>
      <c r="P59" s="341">
        <f>Y55</f>
        <v>0</v>
      </c>
      <c r="Q59" s="341"/>
      <c r="R59" s="341"/>
      <c r="S59" s="167" t="s">
        <v>2</v>
      </c>
      <c r="T59" s="159"/>
      <c r="U59" s="341" t="str">
        <f>Y58</f>
        <v/>
      </c>
      <c r="V59" s="341"/>
      <c r="W59" s="341"/>
      <c r="X59" s="236" t="s">
        <v>1</v>
      </c>
      <c r="Y59" s="170" t="str">
        <f>IF(P59&lt;U59,"€ 0,00",(P59-U59))</f>
        <v>€ 0,00</v>
      </c>
      <c r="AA59" s="52">
        <f t="shared" si="20"/>
        <v>10</v>
      </c>
      <c r="AB59" s="52">
        <v>72</v>
      </c>
      <c r="AC59" s="53">
        <v>28</v>
      </c>
      <c r="AD59" s="54" t="str">
        <f t="shared" si="4"/>
        <v/>
      </c>
      <c r="AE59" s="55" t="b">
        <f t="shared" si="5"/>
        <v>0</v>
      </c>
      <c r="AF59" s="54" t="str">
        <f t="shared" si="6"/>
        <v/>
      </c>
      <c r="AG59" s="55" t="b">
        <f t="shared" si="7"/>
        <v>0</v>
      </c>
      <c r="AH59" s="56" t="str">
        <f t="shared" si="8"/>
        <v/>
      </c>
      <c r="AI59" s="57" t="b">
        <f t="shared" si="9"/>
        <v>0</v>
      </c>
      <c r="AJ59" s="56" t="str">
        <f t="shared" si="10"/>
        <v/>
      </c>
      <c r="AK59" s="57" t="b">
        <f t="shared" si="0"/>
        <v>0</v>
      </c>
      <c r="AL59" s="58" t="str">
        <f t="shared" si="11"/>
        <v/>
      </c>
      <c r="AM59" s="59" t="b">
        <f t="shared" si="12"/>
        <v>0</v>
      </c>
      <c r="AN59" s="58" t="str">
        <f t="shared" si="13"/>
        <v/>
      </c>
      <c r="AO59" s="59" t="b">
        <f t="shared" si="1"/>
        <v>0</v>
      </c>
      <c r="AP59" s="60" t="str">
        <f t="shared" si="14"/>
        <v/>
      </c>
      <c r="AQ59" s="61" t="b">
        <f t="shared" si="15"/>
        <v>0</v>
      </c>
      <c r="AR59" s="60" t="str">
        <f t="shared" si="16"/>
        <v/>
      </c>
      <c r="AS59" s="61" t="b">
        <f t="shared" si="2"/>
        <v>0</v>
      </c>
      <c r="AT59" s="62" t="str">
        <f t="shared" si="17"/>
        <v/>
      </c>
      <c r="AU59" s="63" t="b">
        <f t="shared" si="18"/>
        <v>0</v>
      </c>
      <c r="AV59" s="62" t="str">
        <f t="shared" si="19"/>
        <v/>
      </c>
      <c r="AW59" s="63" t="b">
        <f t="shared" si="3"/>
        <v>0</v>
      </c>
    </row>
    <row r="60" spans="1:49" ht="12.6" customHeight="1" x14ac:dyDescent="0.2">
      <c r="A60" s="157"/>
      <c r="B60" s="213"/>
      <c r="C60" s="213"/>
      <c r="D60" s="213"/>
      <c r="E60" s="239"/>
      <c r="F60" s="239"/>
      <c r="G60" s="239"/>
      <c r="H60" s="239"/>
      <c r="I60" s="158"/>
      <c r="J60" s="158"/>
      <c r="K60" s="158"/>
      <c r="L60" s="158"/>
      <c r="M60" s="159"/>
      <c r="N60" s="159"/>
      <c r="O60" s="159"/>
      <c r="P60" s="159"/>
      <c r="Q60" s="159"/>
      <c r="R60" s="159"/>
      <c r="S60" s="159"/>
      <c r="T60" s="159"/>
      <c r="U60" s="159"/>
      <c r="V60" s="159"/>
      <c r="W60" s="159"/>
      <c r="X60" s="159"/>
      <c r="Y60" s="160"/>
      <c r="AA60" s="52">
        <f t="shared" si="20"/>
        <v>11</v>
      </c>
      <c r="AB60" s="52">
        <v>72</v>
      </c>
      <c r="AC60" s="53">
        <v>28</v>
      </c>
      <c r="AD60" s="54" t="str">
        <f t="shared" si="4"/>
        <v/>
      </c>
      <c r="AE60" s="55" t="b">
        <f t="shared" si="5"/>
        <v>0</v>
      </c>
      <c r="AF60" s="54" t="str">
        <f t="shared" si="6"/>
        <v/>
      </c>
      <c r="AG60" s="55" t="b">
        <f t="shared" si="7"/>
        <v>0</v>
      </c>
      <c r="AH60" s="56" t="str">
        <f t="shared" si="8"/>
        <v/>
      </c>
      <c r="AI60" s="57" t="b">
        <f t="shared" si="9"/>
        <v>0</v>
      </c>
      <c r="AJ60" s="56" t="str">
        <f t="shared" si="10"/>
        <v/>
      </c>
      <c r="AK60" s="57" t="b">
        <f t="shared" si="0"/>
        <v>0</v>
      </c>
      <c r="AL60" s="58" t="str">
        <f t="shared" si="11"/>
        <v/>
      </c>
      <c r="AM60" s="59" t="b">
        <f t="shared" si="12"/>
        <v>0</v>
      </c>
      <c r="AN60" s="58" t="str">
        <f t="shared" si="13"/>
        <v/>
      </c>
      <c r="AO60" s="59" t="b">
        <f t="shared" si="1"/>
        <v>0</v>
      </c>
      <c r="AP60" s="60" t="str">
        <f t="shared" si="14"/>
        <v/>
      </c>
      <c r="AQ60" s="61" t="b">
        <f t="shared" si="15"/>
        <v>0</v>
      </c>
      <c r="AR60" s="60" t="str">
        <f t="shared" si="16"/>
        <v/>
      </c>
      <c r="AS60" s="61" t="b">
        <f t="shared" si="2"/>
        <v>0</v>
      </c>
      <c r="AT60" s="62" t="str">
        <f t="shared" si="17"/>
        <v/>
      </c>
      <c r="AU60" s="63" t="b">
        <f t="shared" si="18"/>
        <v>0</v>
      </c>
      <c r="AV60" s="62" t="str">
        <f t="shared" si="19"/>
        <v/>
      </c>
      <c r="AW60" s="63" t="b">
        <f t="shared" si="3"/>
        <v>0</v>
      </c>
    </row>
    <row r="61" spans="1:49" x14ac:dyDescent="0.2">
      <c r="A61" s="161" t="str">
        <f>IF($J$2="FR",'APA - Txt FR - NL'!$B48,IF($J$2="NL",'APA - Txt FR - NL'!$C48))</f>
        <v>2) Verkoop van</v>
      </c>
      <c r="B61" s="162"/>
      <c r="C61" s="162"/>
      <c r="D61" s="162"/>
      <c r="E61" s="359" t="str">
        <f>IF(K23="","",(K23))</f>
        <v/>
      </c>
      <c r="F61" s="359"/>
      <c r="G61" s="359"/>
      <c r="H61" s="359"/>
      <c r="I61" s="163"/>
      <c r="J61" s="163"/>
      <c r="K61" s="163"/>
      <c r="L61" s="163"/>
      <c r="M61" s="164"/>
      <c r="N61" s="164"/>
      <c r="O61" s="164"/>
      <c r="P61" s="164"/>
      <c r="Q61" s="164"/>
      <c r="R61" s="164"/>
      <c r="S61" s="164"/>
      <c r="T61" s="164"/>
      <c r="U61" s="164"/>
      <c r="V61" s="164"/>
      <c r="W61" s="164"/>
      <c r="X61" s="164"/>
      <c r="Y61" s="165"/>
      <c r="AA61" s="52">
        <f t="shared" si="20"/>
        <v>12</v>
      </c>
      <c r="AB61" s="52">
        <v>72</v>
      </c>
      <c r="AC61" s="53">
        <v>28</v>
      </c>
      <c r="AD61" s="54" t="str">
        <f t="shared" si="4"/>
        <v/>
      </c>
      <c r="AE61" s="55" t="b">
        <f t="shared" si="5"/>
        <v>0</v>
      </c>
      <c r="AF61" s="54" t="str">
        <f t="shared" si="6"/>
        <v/>
      </c>
      <c r="AG61" s="55" t="b">
        <f t="shared" si="7"/>
        <v>0</v>
      </c>
      <c r="AH61" s="56" t="str">
        <f t="shared" si="8"/>
        <v/>
      </c>
      <c r="AI61" s="57" t="b">
        <f t="shared" si="9"/>
        <v>0</v>
      </c>
      <c r="AJ61" s="56" t="str">
        <f t="shared" si="10"/>
        <v/>
      </c>
      <c r="AK61" s="57" t="b">
        <f t="shared" si="0"/>
        <v>0</v>
      </c>
      <c r="AL61" s="58" t="str">
        <f t="shared" si="11"/>
        <v/>
      </c>
      <c r="AM61" s="59" t="b">
        <f t="shared" si="12"/>
        <v>0</v>
      </c>
      <c r="AN61" s="58" t="str">
        <f t="shared" si="13"/>
        <v/>
      </c>
      <c r="AO61" s="59" t="b">
        <f t="shared" si="1"/>
        <v>0</v>
      </c>
      <c r="AP61" s="60" t="str">
        <f t="shared" si="14"/>
        <v/>
      </c>
      <c r="AQ61" s="61" t="b">
        <f t="shared" si="15"/>
        <v>0</v>
      </c>
      <c r="AR61" s="60" t="str">
        <f t="shared" si="16"/>
        <v/>
      </c>
      <c r="AS61" s="61" t="b">
        <f t="shared" si="2"/>
        <v>0</v>
      </c>
      <c r="AT61" s="62" t="str">
        <f t="shared" si="17"/>
        <v/>
      </c>
      <c r="AU61" s="63" t="b">
        <f t="shared" si="18"/>
        <v>0</v>
      </c>
      <c r="AV61" s="62" t="str">
        <f t="shared" si="19"/>
        <v/>
      </c>
      <c r="AW61" s="63" t="b">
        <f t="shared" si="3"/>
        <v>0</v>
      </c>
    </row>
    <row r="62" spans="1:49" x14ac:dyDescent="0.2">
      <c r="A62" s="157"/>
      <c r="B62" s="213" t="str">
        <f>IF($J$2="FR",'APA - Txt FR - NL'!$B$38,IF($J$2="NL",'APA - Txt FR - NL'!$C$38))</f>
        <v>In aanmerking te nemen bedrag :</v>
      </c>
      <c r="C62" s="213"/>
      <c r="D62" s="213"/>
      <c r="E62" s="239"/>
      <c r="F62" s="239"/>
      <c r="G62" s="239"/>
      <c r="H62" s="239"/>
      <c r="I62" s="158"/>
      <c r="J62" s="158"/>
      <c r="K62" s="158"/>
      <c r="L62" s="158"/>
      <c r="M62" s="159"/>
      <c r="N62" s="159"/>
      <c r="O62" s="159"/>
      <c r="P62" s="159"/>
      <c r="Q62" s="159"/>
      <c r="R62" s="159"/>
      <c r="S62" s="159"/>
      <c r="T62" s="159"/>
      <c r="U62" s="159"/>
      <c r="V62" s="159"/>
      <c r="W62" s="159"/>
      <c r="X62" s="159"/>
      <c r="Y62" s="166">
        <f>Y26</f>
        <v>0</v>
      </c>
      <c r="AA62" s="52">
        <f t="shared" si="20"/>
        <v>13</v>
      </c>
      <c r="AB62" s="52">
        <v>72</v>
      </c>
      <c r="AC62" s="53">
        <v>28</v>
      </c>
      <c r="AD62" s="54" t="str">
        <f t="shared" si="4"/>
        <v/>
      </c>
      <c r="AE62" s="55" t="b">
        <f t="shared" si="5"/>
        <v>0</v>
      </c>
      <c r="AF62" s="54" t="str">
        <f t="shared" si="6"/>
        <v/>
      </c>
      <c r="AG62" s="55" t="b">
        <f t="shared" si="7"/>
        <v>0</v>
      </c>
      <c r="AH62" s="56" t="str">
        <f t="shared" si="8"/>
        <v/>
      </c>
      <c r="AI62" s="57" t="b">
        <f t="shared" si="9"/>
        <v>0</v>
      </c>
      <c r="AJ62" s="56" t="str">
        <f t="shared" si="10"/>
        <v/>
      </c>
      <c r="AK62" s="57" t="b">
        <f t="shared" si="0"/>
        <v>0</v>
      </c>
      <c r="AL62" s="58" t="str">
        <f t="shared" si="11"/>
        <v/>
      </c>
      <c r="AM62" s="59" t="b">
        <f t="shared" si="12"/>
        <v>0</v>
      </c>
      <c r="AN62" s="58" t="str">
        <f t="shared" si="13"/>
        <v/>
      </c>
      <c r="AO62" s="59" t="b">
        <f t="shared" si="1"/>
        <v>0</v>
      </c>
      <c r="AP62" s="60" t="str">
        <f t="shared" si="14"/>
        <v/>
      </c>
      <c r="AQ62" s="61" t="b">
        <f t="shared" si="15"/>
        <v>0</v>
      </c>
      <c r="AR62" s="60" t="str">
        <f t="shared" si="16"/>
        <v/>
      </c>
      <c r="AS62" s="61" t="b">
        <f t="shared" si="2"/>
        <v>0</v>
      </c>
      <c r="AT62" s="62" t="str">
        <f t="shared" si="17"/>
        <v/>
      </c>
      <c r="AU62" s="63" t="b">
        <f t="shared" si="18"/>
        <v>0</v>
      </c>
      <c r="AV62" s="62" t="str">
        <f t="shared" si="19"/>
        <v/>
      </c>
      <c r="AW62" s="63" t="b">
        <f t="shared" si="3"/>
        <v>0</v>
      </c>
    </row>
    <row r="63" spans="1:49" x14ac:dyDescent="0.2">
      <c r="A63" s="157"/>
      <c r="B63" s="213" t="str">
        <f>IF($J$2="FR",'APA - Txt FR - NL'!$B$39,IF($J$2="NL",'APA - Txt FR - NL'!$C$39))</f>
        <v>Af te trekken schulden of wederbeleggingen :</v>
      </c>
      <c r="C63" s="213"/>
      <c r="D63" s="213"/>
      <c r="E63" s="239"/>
      <c r="F63" s="239"/>
      <c r="G63" s="239"/>
      <c r="H63" s="239"/>
      <c r="I63" s="158"/>
      <c r="J63" s="158"/>
      <c r="K63" s="158"/>
      <c r="L63" s="158"/>
      <c r="M63" s="159"/>
      <c r="N63" s="159"/>
      <c r="O63" s="159"/>
      <c r="P63" s="341" t="str">
        <f>IF(V27="","0",V27)</f>
        <v>0</v>
      </c>
      <c r="Q63" s="341"/>
      <c r="R63" s="341"/>
      <c r="S63" s="167" t="s">
        <v>0</v>
      </c>
      <c r="T63" s="159"/>
      <c r="U63" s="341" t="str">
        <f>IF(V28="","0",V28)</f>
        <v>0</v>
      </c>
      <c r="V63" s="341"/>
      <c r="W63" s="341"/>
      <c r="X63" s="236" t="s">
        <v>1</v>
      </c>
      <c r="Y63" s="166">
        <f>SUM(P63+U63)</f>
        <v>0</v>
      </c>
      <c r="AA63" s="52">
        <f t="shared" si="20"/>
        <v>14</v>
      </c>
      <c r="AB63" s="52">
        <v>72</v>
      </c>
      <c r="AC63" s="53">
        <v>28</v>
      </c>
      <c r="AD63" s="54" t="str">
        <f t="shared" si="4"/>
        <v/>
      </c>
      <c r="AE63" s="55" t="b">
        <f t="shared" si="5"/>
        <v>0</v>
      </c>
      <c r="AF63" s="54" t="str">
        <f t="shared" si="6"/>
        <v/>
      </c>
      <c r="AG63" s="55" t="b">
        <f t="shared" si="7"/>
        <v>0</v>
      </c>
      <c r="AH63" s="56" t="str">
        <f t="shared" si="8"/>
        <v/>
      </c>
      <c r="AI63" s="57" t="b">
        <f t="shared" si="9"/>
        <v>0</v>
      </c>
      <c r="AJ63" s="56" t="str">
        <f t="shared" si="10"/>
        <v/>
      </c>
      <c r="AK63" s="57" t="b">
        <f t="shared" si="0"/>
        <v>0</v>
      </c>
      <c r="AL63" s="58" t="str">
        <f t="shared" si="11"/>
        <v/>
      </c>
      <c r="AM63" s="59" t="b">
        <f t="shared" si="12"/>
        <v>0</v>
      </c>
      <c r="AN63" s="58" t="str">
        <f t="shared" si="13"/>
        <v/>
      </c>
      <c r="AO63" s="59" t="b">
        <f t="shared" si="1"/>
        <v>0</v>
      </c>
      <c r="AP63" s="60" t="str">
        <f t="shared" si="14"/>
        <v/>
      </c>
      <c r="AQ63" s="61" t="b">
        <f t="shared" si="15"/>
        <v>0</v>
      </c>
      <c r="AR63" s="60" t="str">
        <f t="shared" si="16"/>
        <v/>
      </c>
      <c r="AS63" s="61" t="b">
        <f t="shared" si="2"/>
        <v>0</v>
      </c>
      <c r="AT63" s="62" t="str">
        <f t="shared" si="17"/>
        <v/>
      </c>
      <c r="AU63" s="63" t="b">
        <f t="shared" si="18"/>
        <v>0</v>
      </c>
      <c r="AV63" s="62" t="str">
        <f t="shared" si="19"/>
        <v/>
      </c>
      <c r="AW63" s="63" t="b">
        <f t="shared" si="3"/>
        <v>0</v>
      </c>
    </row>
    <row r="64" spans="1:49" x14ac:dyDescent="0.2">
      <c r="A64" s="157"/>
      <c r="B64" s="213" t="str">
        <f>IF($J$2="FR",'APA - Txt FR - NL'!$B$40,IF($J$2="NL",'APA - Txt FR - NL'!$C$40))</f>
        <v>Saldo van het in aanmerking te nemen bedrag :</v>
      </c>
      <c r="C64" s="213"/>
      <c r="D64" s="213"/>
      <c r="E64" s="239"/>
      <c r="F64" s="239"/>
      <c r="G64" s="239"/>
      <c r="H64" s="239"/>
      <c r="I64" s="158"/>
      <c r="J64" s="158"/>
      <c r="K64" s="158"/>
      <c r="L64" s="158"/>
      <c r="M64" s="159"/>
      <c r="N64" s="159"/>
      <c r="O64" s="159"/>
      <c r="P64" s="341">
        <f>Y62</f>
        <v>0</v>
      </c>
      <c r="Q64" s="341"/>
      <c r="R64" s="341"/>
      <c r="S64" s="168" t="s">
        <v>2</v>
      </c>
      <c r="T64" s="169"/>
      <c r="U64" s="341">
        <f>Y63</f>
        <v>0</v>
      </c>
      <c r="V64" s="341"/>
      <c r="W64" s="341"/>
      <c r="X64" s="236" t="s">
        <v>1</v>
      </c>
      <c r="Y64" s="170">
        <f>IF(P64&lt;U64,"€ 0,00",(P64-U64))</f>
        <v>0</v>
      </c>
      <c r="AA64" s="52">
        <f t="shared" si="20"/>
        <v>15</v>
      </c>
      <c r="AB64" s="52">
        <v>72</v>
      </c>
      <c r="AC64" s="53">
        <v>28</v>
      </c>
      <c r="AD64" s="54" t="str">
        <f t="shared" si="4"/>
        <v/>
      </c>
      <c r="AE64" s="55" t="b">
        <f t="shared" si="5"/>
        <v>0</v>
      </c>
      <c r="AF64" s="54" t="str">
        <f t="shared" si="6"/>
        <v/>
      </c>
      <c r="AG64" s="55" t="b">
        <f t="shared" si="7"/>
        <v>0</v>
      </c>
      <c r="AH64" s="56" t="str">
        <f t="shared" si="8"/>
        <v/>
      </c>
      <c r="AI64" s="57" t="b">
        <f t="shared" si="9"/>
        <v>0</v>
      </c>
      <c r="AJ64" s="56" t="str">
        <f t="shared" si="10"/>
        <v/>
      </c>
      <c r="AK64" s="57" t="b">
        <f t="shared" si="0"/>
        <v>0</v>
      </c>
      <c r="AL64" s="58" t="str">
        <f t="shared" si="11"/>
        <v/>
      </c>
      <c r="AM64" s="59" t="b">
        <f t="shared" si="12"/>
        <v>0</v>
      </c>
      <c r="AN64" s="58" t="str">
        <f t="shared" si="13"/>
        <v/>
      </c>
      <c r="AO64" s="59" t="b">
        <f t="shared" si="1"/>
        <v>0</v>
      </c>
      <c r="AP64" s="60" t="str">
        <f t="shared" si="14"/>
        <v/>
      </c>
      <c r="AQ64" s="61" t="b">
        <f t="shared" si="15"/>
        <v>0</v>
      </c>
      <c r="AR64" s="60" t="str">
        <f t="shared" si="16"/>
        <v/>
      </c>
      <c r="AS64" s="61" t="b">
        <f t="shared" si="2"/>
        <v>0</v>
      </c>
      <c r="AT64" s="62" t="str">
        <f t="shared" si="17"/>
        <v/>
      </c>
      <c r="AU64" s="63" t="b">
        <f t="shared" si="18"/>
        <v>0</v>
      </c>
      <c r="AV64" s="62" t="str">
        <f t="shared" si="19"/>
        <v/>
      </c>
      <c r="AW64" s="63" t="b">
        <f t="shared" si="3"/>
        <v>0</v>
      </c>
    </row>
    <row r="65" spans="1:49" s="18" customFormat="1" ht="12.75" customHeight="1" x14ac:dyDescent="0.2">
      <c r="A65" s="157"/>
      <c r="B65" s="213" t="str">
        <f>IF($J$2="FR",'APA - Txt FR - NL'!$B$49,IF($J$2="NL",'APA - Txt FR - NL'!$C$49))</f>
        <v>In aanmerking te nemen saldo van vorige afstand :</v>
      </c>
      <c r="C65" s="213"/>
      <c r="D65" s="213"/>
      <c r="E65" s="239"/>
      <c r="F65" s="239"/>
      <c r="G65" s="239"/>
      <c r="H65" s="239"/>
      <c r="I65" s="158"/>
      <c r="J65" s="158"/>
      <c r="K65" s="158"/>
      <c r="L65" s="158"/>
      <c r="M65" s="159"/>
      <c r="N65" s="159"/>
      <c r="O65" s="159"/>
      <c r="P65" s="341" t="str">
        <f>Y59</f>
        <v>€ 0,00</v>
      </c>
      <c r="Q65" s="341"/>
      <c r="R65" s="341"/>
      <c r="S65" s="168"/>
      <c r="T65" s="169"/>
      <c r="U65" s="232"/>
      <c r="V65" s="232"/>
      <c r="W65" s="232"/>
      <c r="X65" s="236" t="s">
        <v>1</v>
      </c>
      <c r="Y65" s="170">
        <f>IF(P65&lt;U65,"€ 0,00",(P65-U65))</f>
        <v>0</v>
      </c>
      <c r="Z65" s="31"/>
      <c r="AA65" s="52">
        <f t="shared" si="20"/>
        <v>16</v>
      </c>
      <c r="AB65" s="52">
        <v>72</v>
      </c>
      <c r="AC65" s="53">
        <v>28</v>
      </c>
      <c r="AD65" s="54" t="str">
        <f t="shared" si="4"/>
        <v/>
      </c>
      <c r="AE65" s="55" t="b">
        <f t="shared" si="5"/>
        <v>0</v>
      </c>
      <c r="AF65" s="54" t="str">
        <f t="shared" si="6"/>
        <v/>
      </c>
      <c r="AG65" s="55" t="b">
        <f t="shared" si="7"/>
        <v>0</v>
      </c>
      <c r="AH65" s="56" t="str">
        <f t="shared" si="8"/>
        <v/>
      </c>
      <c r="AI65" s="57" t="b">
        <f t="shared" si="9"/>
        <v>0</v>
      </c>
      <c r="AJ65" s="56" t="str">
        <f t="shared" si="10"/>
        <v/>
      </c>
      <c r="AK65" s="57" t="b">
        <f t="shared" si="0"/>
        <v>0</v>
      </c>
      <c r="AL65" s="58" t="str">
        <f t="shared" si="11"/>
        <v/>
      </c>
      <c r="AM65" s="59" t="b">
        <f t="shared" si="12"/>
        <v>0</v>
      </c>
      <c r="AN65" s="58" t="str">
        <f t="shared" si="13"/>
        <v/>
      </c>
      <c r="AO65" s="59" t="b">
        <f t="shared" si="1"/>
        <v>0</v>
      </c>
      <c r="AP65" s="60" t="str">
        <f t="shared" si="14"/>
        <v/>
      </c>
      <c r="AQ65" s="61" t="b">
        <f t="shared" si="15"/>
        <v>0</v>
      </c>
      <c r="AR65" s="60" t="str">
        <f t="shared" si="16"/>
        <v/>
      </c>
      <c r="AS65" s="61" t="b">
        <f t="shared" si="2"/>
        <v>0</v>
      </c>
      <c r="AT65" s="62" t="str">
        <f t="shared" si="17"/>
        <v/>
      </c>
      <c r="AU65" s="63" t="b">
        <f t="shared" si="18"/>
        <v>0</v>
      </c>
      <c r="AV65" s="62" t="str">
        <f t="shared" si="19"/>
        <v/>
      </c>
      <c r="AW65" s="63" t="b">
        <f t="shared" si="3"/>
        <v>0</v>
      </c>
    </row>
    <row r="66" spans="1:49" x14ac:dyDescent="0.2">
      <c r="A66" s="157"/>
      <c r="B66" s="213" t="str">
        <f>IF($J$2="FR",'APA - Txt FR - NL'!$B$50,IF($J$2="NL",'APA - Txt FR - NL'!$C$50))</f>
        <v>In aanmerking te nemen totaal van de afstanden :</v>
      </c>
      <c r="C66" s="213"/>
      <c r="D66" s="213"/>
      <c r="E66" s="239"/>
      <c r="F66" s="239"/>
      <c r="G66" s="239"/>
      <c r="H66" s="239"/>
      <c r="I66" s="158"/>
      <c r="J66" s="158"/>
      <c r="K66" s="158"/>
      <c r="L66" s="158"/>
      <c r="M66" s="159"/>
      <c r="N66" s="159"/>
      <c r="O66" s="159"/>
      <c r="P66" s="232"/>
      <c r="Q66" s="232"/>
      <c r="R66" s="232"/>
      <c r="S66" s="168"/>
      <c r="T66" s="169"/>
      <c r="U66" s="232"/>
      <c r="V66" s="232"/>
      <c r="W66" s="232"/>
      <c r="X66" s="236" t="s">
        <v>1</v>
      </c>
      <c r="Y66" s="170">
        <f>Y64+Y65</f>
        <v>0</v>
      </c>
      <c r="AA66" s="52">
        <f t="shared" si="20"/>
        <v>17</v>
      </c>
      <c r="AB66" s="52">
        <v>72</v>
      </c>
      <c r="AC66" s="53">
        <v>28</v>
      </c>
      <c r="AD66" s="54" t="str">
        <f t="shared" si="4"/>
        <v/>
      </c>
      <c r="AE66" s="55" t="b">
        <f t="shared" si="5"/>
        <v>0</v>
      </c>
      <c r="AF66" s="54" t="str">
        <f t="shared" si="6"/>
        <v/>
      </c>
      <c r="AG66" s="55" t="b">
        <f t="shared" si="7"/>
        <v>0</v>
      </c>
      <c r="AH66" s="56" t="str">
        <f t="shared" si="8"/>
        <v/>
      </c>
      <c r="AI66" s="57" t="b">
        <f t="shared" si="9"/>
        <v>0</v>
      </c>
      <c r="AJ66" s="56" t="str">
        <f t="shared" si="10"/>
        <v/>
      </c>
      <c r="AK66" s="57" t="b">
        <f t="shared" si="0"/>
        <v>0</v>
      </c>
      <c r="AL66" s="58" t="str">
        <f t="shared" si="11"/>
        <v/>
      </c>
      <c r="AM66" s="59" t="b">
        <f t="shared" si="12"/>
        <v>0</v>
      </c>
      <c r="AN66" s="58" t="str">
        <f t="shared" si="13"/>
        <v/>
      </c>
      <c r="AO66" s="59" t="b">
        <f t="shared" si="1"/>
        <v>0</v>
      </c>
      <c r="AP66" s="60" t="str">
        <f t="shared" si="14"/>
        <v/>
      </c>
      <c r="AQ66" s="61" t="b">
        <f t="shared" si="15"/>
        <v>0</v>
      </c>
      <c r="AR66" s="60" t="str">
        <f t="shared" si="16"/>
        <v/>
      </c>
      <c r="AS66" s="61" t="b">
        <f t="shared" si="2"/>
        <v>0</v>
      </c>
      <c r="AT66" s="62" t="str">
        <f t="shared" si="17"/>
        <v/>
      </c>
      <c r="AU66" s="63" t="b">
        <f t="shared" si="18"/>
        <v>0</v>
      </c>
      <c r="AV66" s="62" t="str">
        <f t="shared" si="19"/>
        <v/>
      </c>
      <c r="AW66" s="63" t="b">
        <f t="shared" si="3"/>
        <v>0</v>
      </c>
    </row>
    <row r="67" spans="1:49" x14ac:dyDescent="0.2">
      <c r="A67" s="157"/>
      <c r="B67" s="213"/>
      <c r="C67" s="342" t="str">
        <f>IF($J$2="FR",'APA - Txt FR - NL'!$B$41,IF($J$2="NL",'APA - Txt FR - NL'!$C$41))</f>
        <v>Aantal maanden tussen</v>
      </c>
      <c r="D67" s="342"/>
      <c r="E67" s="342"/>
      <c r="F67" s="342"/>
      <c r="G67" s="342"/>
      <c r="H67" s="342"/>
      <c r="I67" s="361" t="str">
        <f>IF(K23="","",DATE(YEAR(K23),MONTH(K23)+1,1))</f>
        <v/>
      </c>
      <c r="J67" s="361"/>
      <c r="K67" s="361"/>
      <c r="L67" s="171" t="str">
        <f>IF($J$2="FR",'APA - Txt FR - NL'!$B$42,IF($J$2="NL",'APA - Txt FR - NL'!$C$42))</f>
        <v>(eerste dag van maand volgend op afstand)</v>
      </c>
      <c r="M67" s="159"/>
      <c r="N67" s="159"/>
      <c r="O67" s="159"/>
      <c r="P67" s="232"/>
      <c r="Q67" s="232"/>
      <c r="R67" s="232"/>
      <c r="S67" s="168"/>
      <c r="T67" s="169"/>
      <c r="U67" s="232"/>
      <c r="V67" s="232"/>
      <c r="W67" s="232"/>
      <c r="X67" s="236"/>
      <c r="Y67" s="166"/>
      <c r="AA67" s="52">
        <f t="shared" si="20"/>
        <v>18</v>
      </c>
      <c r="AB67" s="52">
        <v>72</v>
      </c>
      <c r="AC67" s="53">
        <v>28</v>
      </c>
      <c r="AD67" s="54" t="str">
        <f t="shared" si="4"/>
        <v/>
      </c>
      <c r="AE67" s="55" t="b">
        <f t="shared" si="5"/>
        <v>0</v>
      </c>
      <c r="AF67" s="54" t="str">
        <f t="shared" si="6"/>
        <v/>
      </c>
      <c r="AG67" s="55" t="b">
        <f t="shared" si="7"/>
        <v>0</v>
      </c>
      <c r="AH67" s="56" t="str">
        <f t="shared" si="8"/>
        <v/>
      </c>
      <c r="AI67" s="57" t="b">
        <f t="shared" si="9"/>
        <v>0</v>
      </c>
      <c r="AJ67" s="56" t="str">
        <f t="shared" si="10"/>
        <v/>
      </c>
      <c r="AK67" s="57" t="b">
        <f t="shared" si="0"/>
        <v>0</v>
      </c>
      <c r="AL67" s="58" t="str">
        <f t="shared" si="11"/>
        <v/>
      </c>
      <c r="AM67" s="59" t="b">
        <f t="shared" si="12"/>
        <v>0</v>
      </c>
      <c r="AN67" s="58" t="str">
        <f t="shared" si="13"/>
        <v/>
      </c>
      <c r="AO67" s="59" t="b">
        <f t="shared" si="1"/>
        <v>0</v>
      </c>
      <c r="AP67" s="60" t="str">
        <f t="shared" si="14"/>
        <v/>
      </c>
      <c r="AQ67" s="61" t="b">
        <f t="shared" si="15"/>
        <v>0</v>
      </c>
      <c r="AR67" s="60" t="str">
        <f t="shared" si="16"/>
        <v/>
      </c>
      <c r="AS67" s="61" t="b">
        <f t="shared" si="2"/>
        <v>0</v>
      </c>
      <c r="AT67" s="62" t="str">
        <f t="shared" si="17"/>
        <v/>
      </c>
      <c r="AU67" s="63" t="b">
        <f t="shared" si="18"/>
        <v>0</v>
      </c>
      <c r="AV67" s="62" t="str">
        <f t="shared" si="19"/>
        <v/>
      </c>
      <c r="AW67" s="63" t="b">
        <f t="shared" si="3"/>
        <v>0</v>
      </c>
    </row>
    <row r="68" spans="1:49" s="18" customFormat="1" ht="12.6" customHeight="1" x14ac:dyDescent="0.2">
      <c r="A68" s="157"/>
      <c r="B68" s="213"/>
      <c r="C68" s="362" t="str">
        <f>IF($J$2="FR",'APA - Txt FR - NL'!$B$43,IF($J$2="NL",'APA - Txt FR - NL'!$C$43))</f>
        <v>en</v>
      </c>
      <c r="D68" s="362"/>
      <c r="E68" s="362"/>
      <c r="F68" s="362"/>
      <c r="G68" s="362"/>
      <c r="H68" s="362"/>
      <c r="I68" s="361" t="str">
        <f>IF(K23="","",IF(K30="",DATE(YEAR(K14),MONTH(K14)+1,1),DATE(YEAR(K30),MONTH(K30)+1,1)))</f>
        <v/>
      </c>
      <c r="J68" s="361"/>
      <c r="K68" s="361"/>
      <c r="L68" s="171" t="str">
        <f>IF($J$2="FR",'APA - Txt FR - NL'!$B$44,IF($J$2="NL",'APA - Txt FR - NL'!$C$44))</f>
        <v>(1ste van maand volgend op aanvraag / volgende afstand)</v>
      </c>
      <c r="M68" s="159"/>
      <c r="N68" s="159"/>
      <c r="O68" s="159"/>
      <c r="P68" s="232"/>
      <c r="Q68" s="232"/>
      <c r="R68" s="232"/>
      <c r="S68" s="168"/>
      <c r="T68" s="169"/>
      <c r="U68" s="232"/>
      <c r="V68" s="232"/>
      <c r="W68" s="159" t="str">
        <f>IF(I67="","",(YEAR(I68)-YEAR(I67))*12+MONTH(I68)-MONTH(I67))</f>
        <v/>
      </c>
      <c r="X68" s="171" t="str">
        <f>IF($J$2="FR",'APA - Txt FR - NL'!$B$45,IF($J$2="NL",'APA - Txt FR - NL'!$C$45))</f>
        <v>maanden</v>
      </c>
      <c r="Y68" s="166"/>
      <c r="Z68" s="31"/>
      <c r="AA68" s="52">
        <f t="shared" si="20"/>
        <v>19</v>
      </c>
      <c r="AB68" s="52">
        <v>72</v>
      </c>
      <c r="AC68" s="53">
        <v>28</v>
      </c>
      <c r="AD68" s="54" t="str">
        <f t="shared" si="4"/>
        <v/>
      </c>
      <c r="AE68" s="55" t="b">
        <f t="shared" si="5"/>
        <v>0</v>
      </c>
      <c r="AF68" s="54" t="str">
        <f t="shared" si="6"/>
        <v/>
      </c>
      <c r="AG68" s="55" t="b">
        <f t="shared" si="7"/>
        <v>0</v>
      </c>
      <c r="AH68" s="56" t="str">
        <f t="shared" si="8"/>
        <v/>
      </c>
      <c r="AI68" s="57" t="b">
        <f t="shared" si="9"/>
        <v>0</v>
      </c>
      <c r="AJ68" s="56" t="str">
        <f t="shared" si="10"/>
        <v/>
      </c>
      <c r="AK68" s="57" t="b">
        <f t="shared" si="0"/>
        <v>0</v>
      </c>
      <c r="AL68" s="58" t="str">
        <f t="shared" si="11"/>
        <v/>
      </c>
      <c r="AM68" s="59" t="b">
        <f t="shared" si="12"/>
        <v>0</v>
      </c>
      <c r="AN68" s="58" t="str">
        <f t="shared" si="13"/>
        <v/>
      </c>
      <c r="AO68" s="59" t="b">
        <f t="shared" si="1"/>
        <v>0</v>
      </c>
      <c r="AP68" s="60" t="str">
        <f t="shared" si="14"/>
        <v/>
      </c>
      <c r="AQ68" s="61" t="b">
        <f t="shared" si="15"/>
        <v>0</v>
      </c>
      <c r="AR68" s="60" t="str">
        <f t="shared" si="16"/>
        <v/>
      </c>
      <c r="AS68" s="61" t="b">
        <f t="shared" si="2"/>
        <v>0</v>
      </c>
      <c r="AT68" s="62" t="str">
        <f t="shared" si="17"/>
        <v/>
      </c>
      <c r="AU68" s="63" t="b">
        <f t="shared" si="18"/>
        <v>0</v>
      </c>
      <c r="AV68" s="62" t="str">
        <f t="shared" si="19"/>
        <v/>
      </c>
      <c r="AW68" s="63" t="b">
        <f t="shared" si="3"/>
        <v>0</v>
      </c>
    </row>
    <row r="69" spans="1:49" x14ac:dyDescent="0.2">
      <c r="A69" s="157"/>
      <c r="B69" s="213" t="str">
        <f>IF($J$2="FR",'APA - Txt FR - NL'!$B$46,IF($J$2="NL",'APA - Txt FR - NL'!$C$46))</f>
        <v>Bedrag van de vrijstelling :</v>
      </c>
      <c r="C69" s="213"/>
      <c r="D69" s="213"/>
      <c r="E69" s="239"/>
      <c r="F69" s="239"/>
      <c r="G69" s="239"/>
      <c r="H69" s="239"/>
      <c r="I69" s="158"/>
      <c r="J69" s="158"/>
      <c r="K69" s="158"/>
      <c r="L69" s="158"/>
      <c r="M69" s="159"/>
      <c r="N69" s="159"/>
      <c r="O69" s="159"/>
      <c r="P69" s="341">
        <f>P58</f>
        <v>125</v>
      </c>
      <c r="Q69" s="341"/>
      <c r="R69" s="341"/>
      <c r="S69" s="232" t="s">
        <v>42</v>
      </c>
      <c r="T69" s="169"/>
      <c r="U69" s="173" t="str">
        <f>W68</f>
        <v/>
      </c>
      <c r="V69" s="171" t="str">
        <f>IF($J$2="FR",'APA - Txt FR - NL'!$B$45,IF($J$2="NL",'APA - Txt FR - NL'!$C$45))</f>
        <v>maanden</v>
      </c>
      <c r="W69" s="232"/>
      <c r="X69" s="236" t="s">
        <v>1</v>
      </c>
      <c r="Y69" s="166" t="str">
        <f>IF(U69="","",SUM(P69*U69))</f>
        <v/>
      </c>
      <c r="AA69" s="52">
        <f t="shared" si="20"/>
        <v>20</v>
      </c>
      <c r="AB69" s="52">
        <v>68</v>
      </c>
      <c r="AC69" s="53">
        <v>32</v>
      </c>
      <c r="AD69" s="54" t="str">
        <f t="shared" si="4"/>
        <v/>
      </c>
      <c r="AE69" s="55" t="b">
        <f t="shared" si="5"/>
        <v>0</v>
      </c>
      <c r="AF69" s="54" t="str">
        <f t="shared" si="6"/>
        <v/>
      </c>
      <c r="AG69" s="55" t="b">
        <f t="shared" si="7"/>
        <v>0</v>
      </c>
      <c r="AH69" s="56" t="str">
        <f t="shared" si="8"/>
        <v/>
      </c>
      <c r="AI69" s="57" t="b">
        <f t="shared" si="9"/>
        <v>0</v>
      </c>
      <c r="AJ69" s="56" t="str">
        <f t="shared" si="10"/>
        <v/>
      </c>
      <c r="AK69" s="57" t="b">
        <f t="shared" si="0"/>
        <v>0</v>
      </c>
      <c r="AL69" s="58" t="str">
        <f t="shared" si="11"/>
        <v/>
      </c>
      <c r="AM69" s="59" t="b">
        <f t="shared" si="12"/>
        <v>0</v>
      </c>
      <c r="AN69" s="58" t="str">
        <f t="shared" si="13"/>
        <v/>
      </c>
      <c r="AO69" s="59" t="b">
        <f t="shared" si="1"/>
        <v>0</v>
      </c>
      <c r="AP69" s="60" t="str">
        <f t="shared" si="14"/>
        <v/>
      </c>
      <c r="AQ69" s="61" t="b">
        <f t="shared" si="15"/>
        <v>0</v>
      </c>
      <c r="AR69" s="60" t="str">
        <f t="shared" si="16"/>
        <v/>
      </c>
      <c r="AS69" s="61" t="b">
        <f t="shared" si="2"/>
        <v>0</v>
      </c>
      <c r="AT69" s="62" t="str">
        <f t="shared" si="17"/>
        <v/>
      </c>
      <c r="AU69" s="63" t="b">
        <f t="shared" si="18"/>
        <v>0</v>
      </c>
      <c r="AV69" s="62" t="str">
        <f t="shared" si="19"/>
        <v/>
      </c>
      <c r="AW69" s="63" t="b">
        <f t="shared" si="3"/>
        <v>0</v>
      </c>
    </row>
    <row r="70" spans="1:49" x14ac:dyDescent="0.2">
      <c r="A70" s="157"/>
      <c r="B70" s="213" t="str">
        <f>IF($J$2="FR",'APA - Txt FR - NL'!$B$51,IF($J$2="NL",'APA - Txt FR - NL'!$C$51))</f>
        <v xml:space="preserve">Saldo van de afstanden : </v>
      </c>
      <c r="C70" s="213"/>
      <c r="D70" s="213"/>
      <c r="E70" s="239"/>
      <c r="F70" s="239"/>
      <c r="G70" s="239"/>
      <c r="H70" s="239"/>
      <c r="I70" s="158"/>
      <c r="J70" s="158"/>
      <c r="K70" s="158"/>
      <c r="L70" s="158"/>
      <c r="M70" s="159"/>
      <c r="N70" s="159"/>
      <c r="O70" s="159"/>
      <c r="P70" s="341">
        <f>Y66</f>
        <v>0</v>
      </c>
      <c r="Q70" s="341"/>
      <c r="R70" s="341"/>
      <c r="S70" s="168" t="s">
        <v>2</v>
      </c>
      <c r="T70" s="169"/>
      <c r="U70" s="341" t="str">
        <f>Y69</f>
        <v/>
      </c>
      <c r="V70" s="341"/>
      <c r="W70" s="341"/>
      <c r="X70" s="236" t="s">
        <v>1</v>
      </c>
      <c r="Y70" s="170" t="str">
        <f>IF(P70&lt;U70,"€ 0,00",(P70-U70))</f>
        <v>€ 0,00</v>
      </c>
      <c r="AA70" s="52">
        <f t="shared" si="20"/>
        <v>21</v>
      </c>
      <c r="AB70" s="52">
        <v>68</v>
      </c>
      <c r="AC70" s="53">
        <v>32</v>
      </c>
      <c r="AD70" s="54" t="str">
        <f t="shared" si="4"/>
        <v/>
      </c>
      <c r="AE70" s="55" t="b">
        <f t="shared" si="5"/>
        <v>0</v>
      </c>
      <c r="AF70" s="54" t="str">
        <f t="shared" si="6"/>
        <v/>
      </c>
      <c r="AG70" s="55" t="b">
        <f t="shared" si="7"/>
        <v>0</v>
      </c>
      <c r="AH70" s="56" t="str">
        <f t="shared" si="8"/>
        <v/>
      </c>
      <c r="AI70" s="57" t="b">
        <f t="shared" si="9"/>
        <v>0</v>
      </c>
      <c r="AJ70" s="56" t="str">
        <f t="shared" si="10"/>
        <v/>
      </c>
      <c r="AK70" s="57" t="b">
        <f t="shared" si="0"/>
        <v>0</v>
      </c>
      <c r="AL70" s="58" t="str">
        <f t="shared" si="11"/>
        <v/>
      </c>
      <c r="AM70" s="59" t="b">
        <f t="shared" si="12"/>
        <v>0</v>
      </c>
      <c r="AN70" s="58" t="str">
        <f t="shared" si="13"/>
        <v/>
      </c>
      <c r="AO70" s="59" t="b">
        <f t="shared" si="1"/>
        <v>0</v>
      </c>
      <c r="AP70" s="60" t="str">
        <f t="shared" si="14"/>
        <v/>
      </c>
      <c r="AQ70" s="61" t="b">
        <f t="shared" si="15"/>
        <v>0</v>
      </c>
      <c r="AR70" s="60" t="str">
        <f t="shared" si="16"/>
        <v/>
      </c>
      <c r="AS70" s="61" t="b">
        <f t="shared" si="2"/>
        <v>0</v>
      </c>
      <c r="AT70" s="62" t="str">
        <f t="shared" si="17"/>
        <v/>
      </c>
      <c r="AU70" s="63" t="b">
        <f t="shared" si="18"/>
        <v>0</v>
      </c>
      <c r="AV70" s="62" t="str">
        <f t="shared" si="19"/>
        <v/>
      </c>
      <c r="AW70" s="63" t="b">
        <f t="shared" si="3"/>
        <v>0</v>
      </c>
    </row>
    <row r="71" spans="1:49" x14ac:dyDescent="0.2">
      <c r="A71" s="157"/>
      <c r="B71" s="213"/>
      <c r="C71" s="213"/>
      <c r="D71" s="213"/>
      <c r="E71" s="239"/>
      <c r="F71" s="239"/>
      <c r="G71" s="239"/>
      <c r="H71" s="239"/>
      <c r="I71" s="158"/>
      <c r="J71" s="158"/>
      <c r="K71" s="158"/>
      <c r="L71" s="158"/>
      <c r="M71" s="159"/>
      <c r="N71" s="159"/>
      <c r="O71" s="159"/>
      <c r="P71" s="232"/>
      <c r="Q71" s="232"/>
      <c r="R71" s="232"/>
      <c r="S71" s="168"/>
      <c r="T71" s="169"/>
      <c r="U71" s="232"/>
      <c r="V71" s="232"/>
      <c r="W71" s="232"/>
      <c r="X71" s="236"/>
      <c r="Y71" s="166"/>
      <c r="AA71" s="52">
        <f t="shared" si="20"/>
        <v>22</v>
      </c>
      <c r="AB71" s="52">
        <v>68</v>
      </c>
      <c r="AC71" s="53">
        <v>32</v>
      </c>
      <c r="AD71" s="54" t="str">
        <f t="shared" si="4"/>
        <v/>
      </c>
      <c r="AE71" s="55" t="b">
        <f t="shared" si="5"/>
        <v>0</v>
      </c>
      <c r="AF71" s="54" t="str">
        <f t="shared" si="6"/>
        <v/>
      </c>
      <c r="AG71" s="55" t="b">
        <f t="shared" si="7"/>
        <v>0</v>
      </c>
      <c r="AH71" s="56" t="str">
        <f t="shared" si="8"/>
        <v/>
      </c>
      <c r="AI71" s="57" t="b">
        <f t="shared" si="9"/>
        <v>0</v>
      </c>
      <c r="AJ71" s="56" t="str">
        <f t="shared" si="10"/>
        <v/>
      </c>
      <c r="AK71" s="57" t="b">
        <f t="shared" si="0"/>
        <v>0</v>
      </c>
      <c r="AL71" s="58" t="str">
        <f t="shared" si="11"/>
        <v/>
      </c>
      <c r="AM71" s="59" t="b">
        <f t="shared" si="12"/>
        <v>0</v>
      </c>
      <c r="AN71" s="58" t="str">
        <f t="shared" si="13"/>
        <v/>
      </c>
      <c r="AO71" s="59" t="b">
        <f t="shared" si="1"/>
        <v>0</v>
      </c>
      <c r="AP71" s="60" t="str">
        <f t="shared" si="14"/>
        <v/>
      </c>
      <c r="AQ71" s="61" t="b">
        <f t="shared" si="15"/>
        <v>0</v>
      </c>
      <c r="AR71" s="60" t="str">
        <f t="shared" si="16"/>
        <v/>
      </c>
      <c r="AS71" s="61" t="b">
        <f t="shared" si="2"/>
        <v>0</v>
      </c>
      <c r="AT71" s="62" t="str">
        <f t="shared" si="17"/>
        <v/>
      </c>
      <c r="AU71" s="63" t="b">
        <f t="shared" si="18"/>
        <v>0</v>
      </c>
      <c r="AV71" s="62" t="str">
        <f t="shared" si="19"/>
        <v/>
      </c>
      <c r="AW71" s="63" t="b">
        <f t="shared" si="3"/>
        <v>0</v>
      </c>
    </row>
    <row r="72" spans="1:49" x14ac:dyDescent="0.2">
      <c r="A72" s="161" t="str">
        <f>IF($J$2="FR",'APA - Txt FR - NL'!$B52,IF($J$2="NL",'APA - Txt FR - NL'!$C52))</f>
        <v>3) Verkoop van</v>
      </c>
      <c r="B72" s="162"/>
      <c r="C72" s="162"/>
      <c r="D72" s="162"/>
      <c r="E72" s="359" t="str">
        <f>IF(K30="","",(K30))</f>
        <v/>
      </c>
      <c r="F72" s="359"/>
      <c r="G72" s="359"/>
      <c r="H72" s="359"/>
      <c r="I72" s="163"/>
      <c r="J72" s="163"/>
      <c r="K72" s="163"/>
      <c r="L72" s="163"/>
      <c r="M72" s="164"/>
      <c r="N72" s="164"/>
      <c r="O72" s="164"/>
      <c r="P72" s="174"/>
      <c r="Q72" s="174"/>
      <c r="R72" s="174"/>
      <c r="S72" s="175"/>
      <c r="T72" s="176"/>
      <c r="U72" s="174"/>
      <c r="V72" s="174"/>
      <c r="W72" s="174"/>
      <c r="X72" s="177"/>
      <c r="Y72" s="178"/>
      <c r="AA72" s="52">
        <f t="shared" si="20"/>
        <v>23</v>
      </c>
      <c r="AB72" s="52">
        <v>68</v>
      </c>
      <c r="AC72" s="53">
        <v>32</v>
      </c>
      <c r="AD72" s="54" t="str">
        <f t="shared" si="4"/>
        <v/>
      </c>
      <c r="AE72" s="55" t="b">
        <f t="shared" si="5"/>
        <v>0</v>
      </c>
      <c r="AF72" s="54" t="str">
        <f t="shared" si="6"/>
        <v/>
      </c>
      <c r="AG72" s="55" t="b">
        <f t="shared" si="7"/>
        <v>0</v>
      </c>
      <c r="AH72" s="56" t="str">
        <f t="shared" si="8"/>
        <v/>
      </c>
      <c r="AI72" s="57" t="b">
        <f t="shared" si="9"/>
        <v>0</v>
      </c>
      <c r="AJ72" s="56" t="str">
        <f t="shared" si="10"/>
        <v/>
      </c>
      <c r="AK72" s="57" t="b">
        <f t="shared" si="0"/>
        <v>0</v>
      </c>
      <c r="AL72" s="58" t="str">
        <f t="shared" si="11"/>
        <v/>
      </c>
      <c r="AM72" s="59" t="b">
        <f t="shared" si="12"/>
        <v>0</v>
      </c>
      <c r="AN72" s="58" t="str">
        <f t="shared" si="13"/>
        <v/>
      </c>
      <c r="AO72" s="59" t="b">
        <f t="shared" si="1"/>
        <v>0</v>
      </c>
      <c r="AP72" s="60" t="str">
        <f t="shared" si="14"/>
        <v/>
      </c>
      <c r="AQ72" s="61" t="b">
        <f t="shared" si="15"/>
        <v>0</v>
      </c>
      <c r="AR72" s="60" t="str">
        <f t="shared" si="16"/>
        <v/>
      </c>
      <c r="AS72" s="61" t="b">
        <f t="shared" si="2"/>
        <v>0</v>
      </c>
      <c r="AT72" s="62" t="str">
        <f t="shared" si="17"/>
        <v/>
      </c>
      <c r="AU72" s="63" t="b">
        <f t="shared" si="18"/>
        <v>0</v>
      </c>
      <c r="AV72" s="62" t="str">
        <f t="shared" si="19"/>
        <v/>
      </c>
      <c r="AW72" s="63" t="b">
        <f t="shared" si="3"/>
        <v>0</v>
      </c>
    </row>
    <row r="73" spans="1:49" x14ac:dyDescent="0.2">
      <c r="A73" s="157"/>
      <c r="B73" s="213" t="str">
        <f>IF($J$2="FR",'APA - Txt FR - NL'!$B$38,IF($J$2="NL",'APA - Txt FR - NL'!$C$38))</f>
        <v>In aanmerking te nemen bedrag :</v>
      </c>
      <c r="C73" s="159"/>
      <c r="D73" s="213"/>
      <c r="E73" s="239"/>
      <c r="F73" s="239"/>
      <c r="G73" s="239"/>
      <c r="H73" s="239"/>
      <c r="I73" s="158"/>
      <c r="J73" s="158"/>
      <c r="K73" s="158"/>
      <c r="L73" s="158"/>
      <c r="M73" s="159"/>
      <c r="N73" s="159"/>
      <c r="O73" s="159"/>
      <c r="P73" s="159"/>
      <c r="Q73" s="159"/>
      <c r="R73" s="159"/>
      <c r="S73" s="159"/>
      <c r="T73" s="159"/>
      <c r="U73" s="159"/>
      <c r="V73" s="159"/>
      <c r="W73" s="159"/>
      <c r="X73" s="159"/>
      <c r="Y73" s="166">
        <f>Y33</f>
        <v>0</v>
      </c>
      <c r="AA73" s="52">
        <f t="shared" si="20"/>
        <v>24</v>
      </c>
      <c r="AB73" s="52">
        <v>68</v>
      </c>
      <c r="AC73" s="53">
        <v>32</v>
      </c>
      <c r="AD73" s="54" t="str">
        <f t="shared" si="4"/>
        <v/>
      </c>
      <c r="AE73" s="55" t="b">
        <f t="shared" si="5"/>
        <v>0</v>
      </c>
      <c r="AF73" s="54" t="str">
        <f t="shared" si="6"/>
        <v/>
      </c>
      <c r="AG73" s="55" t="b">
        <f t="shared" si="7"/>
        <v>0</v>
      </c>
      <c r="AH73" s="56" t="str">
        <f t="shared" si="8"/>
        <v/>
      </c>
      <c r="AI73" s="57" t="b">
        <f t="shared" si="9"/>
        <v>0</v>
      </c>
      <c r="AJ73" s="56" t="str">
        <f t="shared" si="10"/>
        <v/>
      </c>
      <c r="AK73" s="57" t="b">
        <f t="shared" si="0"/>
        <v>0</v>
      </c>
      <c r="AL73" s="58" t="str">
        <f t="shared" si="11"/>
        <v/>
      </c>
      <c r="AM73" s="59" t="b">
        <f t="shared" si="12"/>
        <v>0</v>
      </c>
      <c r="AN73" s="58" t="str">
        <f t="shared" si="13"/>
        <v/>
      </c>
      <c r="AO73" s="59" t="b">
        <f t="shared" si="1"/>
        <v>0</v>
      </c>
      <c r="AP73" s="60" t="str">
        <f t="shared" si="14"/>
        <v/>
      </c>
      <c r="AQ73" s="61" t="b">
        <f t="shared" si="15"/>
        <v>0</v>
      </c>
      <c r="AR73" s="60" t="str">
        <f t="shared" si="16"/>
        <v/>
      </c>
      <c r="AS73" s="61" t="b">
        <f t="shared" si="2"/>
        <v>0</v>
      </c>
      <c r="AT73" s="62" t="str">
        <f t="shared" si="17"/>
        <v/>
      </c>
      <c r="AU73" s="63" t="b">
        <f t="shared" si="18"/>
        <v>0</v>
      </c>
      <c r="AV73" s="62" t="str">
        <f t="shared" si="19"/>
        <v/>
      </c>
      <c r="AW73" s="63" t="b">
        <f t="shared" si="3"/>
        <v>0</v>
      </c>
    </row>
    <row r="74" spans="1:49" x14ac:dyDescent="0.2">
      <c r="A74" s="157"/>
      <c r="B74" s="213" t="str">
        <f>IF($J$2="FR",'APA - Txt FR - NL'!$B$39,IF($J$2="NL",'APA - Txt FR - NL'!$C$39))</f>
        <v>Af te trekken schulden of wederbeleggingen :</v>
      </c>
      <c r="C74" s="213"/>
      <c r="D74" s="213"/>
      <c r="E74" s="239"/>
      <c r="F74" s="239"/>
      <c r="G74" s="239"/>
      <c r="H74" s="239"/>
      <c r="I74" s="158"/>
      <c r="J74" s="158"/>
      <c r="K74" s="158"/>
      <c r="L74" s="158"/>
      <c r="M74" s="159"/>
      <c r="N74" s="159"/>
      <c r="O74" s="159"/>
      <c r="P74" s="341" t="str">
        <f>IF(V34="","0",V34)</f>
        <v>0</v>
      </c>
      <c r="Q74" s="341"/>
      <c r="R74" s="341"/>
      <c r="S74" s="167" t="s">
        <v>0</v>
      </c>
      <c r="T74" s="159"/>
      <c r="U74" s="341" t="str">
        <f>IF(V35="","0",V35)</f>
        <v>0</v>
      </c>
      <c r="V74" s="341"/>
      <c r="W74" s="341"/>
      <c r="X74" s="236" t="s">
        <v>1</v>
      </c>
      <c r="Y74" s="166">
        <f>SUM(P74+U74)</f>
        <v>0</v>
      </c>
      <c r="AA74" s="52">
        <f t="shared" si="20"/>
        <v>25</v>
      </c>
      <c r="AB74" s="52">
        <v>68</v>
      </c>
      <c r="AC74" s="53">
        <v>32</v>
      </c>
      <c r="AD74" s="54" t="str">
        <f t="shared" si="4"/>
        <v/>
      </c>
      <c r="AE74" s="55" t="b">
        <f t="shared" si="5"/>
        <v>0</v>
      </c>
      <c r="AF74" s="54" t="str">
        <f t="shared" si="6"/>
        <v/>
      </c>
      <c r="AG74" s="55" t="b">
        <f t="shared" si="7"/>
        <v>0</v>
      </c>
      <c r="AH74" s="56" t="str">
        <f t="shared" si="8"/>
        <v/>
      </c>
      <c r="AI74" s="57" t="b">
        <f t="shared" si="9"/>
        <v>0</v>
      </c>
      <c r="AJ74" s="56" t="str">
        <f t="shared" si="10"/>
        <v/>
      </c>
      <c r="AK74" s="57" t="b">
        <f t="shared" si="0"/>
        <v>0</v>
      </c>
      <c r="AL74" s="58" t="str">
        <f t="shared" si="11"/>
        <v/>
      </c>
      <c r="AM74" s="59" t="b">
        <f t="shared" si="12"/>
        <v>0</v>
      </c>
      <c r="AN74" s="58" t="str">
        <f t="shared" si="13"/>
        <v/>
      </c>
      <c r="AO74" s="59" t="b">
        <f t="shared" si="1"/>
        <v>0</v>
      </c>
      <c r="AP74" s="60" t="str">
        <f t="shared" si="14"/>
        <v/>
      </c>
      <c r="AQ74" s="61" t="b">
        <f t="shared" si="15"/>
        <v>0</v>
      </c>
      <c r="AR74" s="60" t="str">
        <f t="shared" si="16"/>
        <v/>
      </c>
      <c r="AS74" s="61" t="b">
        <f t="shared" si="2"/>
        <v>0</v>
      </c>
      <c r="AT74" s="62" t="str">
        <f t="shared" si="17"/>
        <v/>
      </c>
      <c r="AU74" s="63" t="b">
        <f t="shared" si="18"/>
        <v>0</v>
      </c>
      <c r="AV74" s="62" t="str">
        <f t="shared" si="19"/>
        <v/>
      </c>
      <c r="AW74" s="63" t="b">
        <f t="shared" si="3"/>
        <v>0</v>
      </c>
    </row>
    <row r="75" spans="1:49" x14ac:dyDescent="0.2">
      <c r="A75" s="157"/>
      <c r="B75" s="213" t="str">
        <f>IF($J$2="FR",'APA - Txt FR - NL'!$B$40,IF($J$2="NL",'APA - Txt FR - NL'!$C$40))</f>
        <v>Saldo van het in aanmerking te nemen bedrag :</v>
      </c>
      <c r="C75" s="213"/>
      <c r="D75" s="213"/>
      <c r="E75" s="239"/>
      <c r="F75" s="239"/>
      <c r="G75" s="239"/>
      <c r="H75" s="239"/>
      <c r="I75" s="158"/>
      <c r="J75" s="158"/>
      <c r="K75" s="158"/>
      <c r="L75" s="158"/>
      <c r="M75" s="159"/>
      <c r="N75" s="159"/>
      <c r="O75" s="159"/>
      <c r="P75" s="341">
        <f>Y73</f>
        <v>0</v>
      </c>
      <c r="Q75" s="341"/>
      <c r="R75" s="341"/>
      <c r="S75" s="168" t="s">
        <v>2</v>
      </c>
      <c r="T75" s="169"/>
      <c r="U75" s="341">
        <f>Y74</f>
        <v>0</v>
      </c>
      <c r="V75" s="341"/>
      <c r="W75" s="341"/>
      <c r="X75" s="236" t="s">
        <v>1</v>
      </c>
      <c r="Y75" s="170">
        <f>IF(P75&lt;U75,"€ 0,00",(P75-U75))</f>
        <v>0</v>
      </c>
      <c r="AA75" s="52">
        <f t="shared" si="20"/>
        <v>26</v>
      </c>
      <c r="AB75" s="52">
        <v>68</v>
      </c>
      <c r="AC75" s="53">
        <v>32</v>
      </c>
      <c r="AD75" s="54" t="str">
        <f t="shared" si="4"/>
        <v/>
      </c>
      <c r="AE75" s="55" t="b">
        <f t="shared" si="5"/>
        <v>0</v>
      </c>
      <c r="AF75" s="54" t="str">
        <f t="shared" si="6"/>
        <v/>
      </c>
      <c r="AG75" s="55" t="b">
        <f t="shared" si="7"/>
        <v>0</v>
      </c>
      <c r="AH75" s="56" t="str">
        <f t="shared" si="8"/>
        <v/>
      </c>
      <c r="AI75" s="57" t="b">
        <f t="shared" si="9"/>
        <v>0</v>
      </c>
      <c r="AJ75" s="56" t="str">
        <f t="shared" si="10"/>
        <v/>
      </c>
      <c r="AK75" s="57" t="b">
        <f t="shared" si="0"/>
        <v>0</v>
      </c>
      <c r="AL75" s="58" t="str">
        <f t="shared" si="11"/>
        <v/>
      </c>
      <c r="AM75" s="59" t="b">
        <f t="shared" si="12"/>
        <v>0</v>
      </c>
      <c r="AN75" s="58" t="str">
        <f t="shared" si="13"/>
        <v/>
      </c>
      <c r="AO75" s="59" t="b">
        <f t="shared" si="1"/>
        <v>0</v>
      </c>
      <c r="AP75" s="60" t="str">
        <f t="shared" si="14"/>
        <v/>
      </c>
      <c r="AQ75" s="61" t="b">
        <f t="shared" si="15"/>
        <v>0</v>
      </c>
      <c r="AR75" s="60" t="str">
        <f t="shared" si="16"/>
        <v/>
      </c>
      <c r="AS75" s="61" t="b">
        <f t="shared" si="2"/>
        <v>0</v>
      </c>
      <c r="AT75" s="62" t="str">
        <f t="shared" si="17"/>
        <v/>
      </c>
      <c r="AU75" s="63" t="b">
        <f t="shared" si="18"/>
        <v>0</v>
      </c>
      <c r="AV75" s="62" t="str">
        <f t="shared" si="19"/>
        <v/>
      </c>
      <c r="AW75" s="63" t="b">
        <f t="shared" si="3"/>
        <v>0</v>
      </c>
    </row>
    <row r="76" spans="1:49" x14ac:dyDescent="0.2">
      <c r="A76" s="157"/>
      <c r="B76" s="213" t="str">
        <f>IF($J$2="FR",'APA - Txt FR - NL'!$B$49,IF($J$2="NL",'APA - Txt FR - NL'!$C$49))</f>
        <v>In aanmerking te nemen saldo van vorige afstand :</v>
      </c>
      <c r="C76" s="213"/>
      <c r="D76" s="213"/>
      <c r="E76" s="239"/>
      <c r="F76" s="239"/>
      <c r="G76" s="239"/>
      <c r="H76" s="239"/>
      <c r="I76" s="158"/>
      <c r="J76" s="158"/>
      <c r="K76" s="158"/>
      <c r="L76" s="158"/>
      <c r="M76" s="159"/>
      <c r="N76" s="159"/>
      <c r="O76" s="159"/>
      <c r="P76" s="341">
        <f>IF(Y73&gt;0,Y70,0)</f>
        <v>0</v>
      </c>
      <c r="Q76" s="341"/>
      <c r="R76" s="341"/>
      <c r="S76" s="168"/>
      <c r="T76" s="169"/>
      <c r="U76" s="232"/>
      <c r="V76" s="232"/>
      <c r="W76" s="232"/>
      <c r="X76" s="236" t="s">
        <v>1</v>
      </c>
      <c r="Y76" s="170">
        <f>IF(P76&lt;U76,"€ 0,00",(P76-U76))</f>
        <v>0</v>
      </c>
      <c r="AA76" s="52">
        <f t="shared" si="20"/>
        <v>27</v>
      </c>
      <c r="AB76" s="52">
        <v>68</v>
      </c>
      <c r="AC76" s="53">
        <v>32</v>
      </c>
      <c r="AD76" s="54" t="str">
        <f t="shared" si="4"/>
        <v/>
      </c>
      <c r="AE76" s="55" t="b">
        <f t="shared" si="5"/>
        <v>0</v>
      </c>
      <c r="AF76" s="54" t="str">
        <f t="shared" si="6"/>
        <v/>
      </c>
      <c r="AG76" s="55" t="b">
        <f t="shared" si="7"/>
        <v>0</v>
      </c>
      <c r="AH76" s="56" t="str">
        <f t="shared" si="8"/>
        <v/>
      </c>
      <c r="AI76" s="57" t="b">
        <f t="shared" si="9"/>
        <v>0</v>
      </c>
      <c r="AJ76" s="56" t="str">
        <f t="shared" si="10"/>
        <v/>
      </c>
      <c r="AK76" s="57" t="b">
        <f t="shared" si="0"/>
        <v>0</v>
      </c>
      <c r="AL76" s="58" t="str">
        <f t="shared" si="11"/>
        <v/>
      </c>
      <c r="AM76" s="59" t="b">
        <f t="shared" si="12"/>
        <v>0</v>
      </c>
      <c r="AN76" s="58" t="str">
        <f t="shared" si="13"/>
        <v/>
      </c>
      <c r="AO76" s="59" t="b">
        <f t="shared" si="1"/>
        <v>0</v>
      </c>
      <c r="AP76" s="60" t="str">
        <f t="shared" si="14"/>
        <v/>
      </c>
      <c r="AQ76" s="61" t="b">
        <f t="shared" si="15"/>
        <v>0</v>
      </c>
      <c r="AR76" s="60" t="str">
        <f t="shared" si="16"/>
        <v/>
      </c>
      <c r="AS76" s="61" t="b">
        <f t="shared" si="2"/>
        <v>0</v>
      </c>
      <c r="AT76" s="62" t="str">
        <f t="shared" si="17"/>
        <v/>
      </c>
      <c r="AU76" s="63" t="b">
        <f t="shared" si="18"/>
        <v>0</v>
      </c>
      <c r="AV76" s="62" t="str">
        <f t="shared" si="19"/>
        <v/>
      </c>
      <c r="AW76" s="63" t="b">
        <f t="shared" si="3"/>
        <v>0</v>
      </c>
    </row>
    <row r="77" spans="1:49" x14ac:dyDescent="0.2">
      <c r="A77" s="157"/>
      <c r="B77" s="213" t="str">
        <f>IF($J$2="FR",'APA - Txt FR - NL'!$B$50,IF($J$2="NL",'APA - Txt FR - NL'!$C$50))</f>
        <v>In aanmerking te nemen totaal van de afstanden :</v>
      </c>
      <c r="C77" s="213"/>
      <c r="D77" s="213"/>
      <c r="E77" s="239"/>
      <c r="F77" s="239"/>
      <c r="G77" s="239"/>
      <c r="H77" s="239"/>
      <c r="I77" s="158"/>
      <c r="J77" s="158"/>
      <c r="K77" s="158"/>
      <c r="L77" s="158"/>
      <c r="M77" s="159"/>
      <c r="N77" s="159"/>
      <c r="O77" s="159"/>
      <c r="P77" s="232"/>
      <c r="Q77" s="232"/>
      <c r="R77" s="232"/>
      <c r="S77" s="168"/>
      <c r="T77" s="169"/>
      <c r="U77" s="232"/>
      <c r="V77" s="232"/>
      <c r="W77" s="232"/>
      <c r="X77" s="236" t="s">
        <v>1</v>
      </c>
      <c r="Y77" s="170">
        <f>Y75+Y76</f>
        <v>0</v>
      </c>
      <c r="AA77" s="52">
        <f t="shared" si="20"/>
        <v>28</v>
      </c>
      <c r="AB77" s="52">
        <v>68</v>
      </c>
      <c r="AC77" s="53">
        <v>32</v>
      </c>
      <c r="AD77" s="54" t="str">
        <f t="shared" si="4"/>
        <v/>
      </c>
      <c r="AE77" s="55" t="b">
        <f t="shared" si="5"/>
        <v>0</v>
      </c>
      <c r="AF77" s="54" t="str">
        <f t="shared" si="6"/>
        <v/>
      </c>
      <c r="AG77" s="55" t="b">
        <f t="shared" si="7"/>
        <v>0</v>
      </c>
      <c r="AH77" s="56" t="str">
        <f t="shared" si="8"/>
        <v/>
      </c>
      <c r="AI77" s="57" t="b">
        <f t="shared" si="9"/>
        <v>0</v>
      </c>
      <c r="AJ77" s="56" t="str">
        <f t="shared" si="10"/>
        <v/>
      </c>
      <c r="AK77" s="57" t="b">
        <f t="shared" si="0"/>
        <v>0</v>
      </c>
      <c r="AL77" s="58" t="str">
        <f t="shared" si="11"/>
        <v/>
      </c>
      <c r="AM77" s="59" t="b">
        <f t="shared" si="12"/>
        <v>0</v>
      </c>
      <c r="AN77" s="58" t="str">
        <f t="shared" si="13"/>
        <v/>
      </c>
      <c r="AO77" s="59" t="b">
        <f t="shared" si="1"/>
        <v>0</v>
      </c>
      <c r="AP77" s="60" t="str">
        <f t="shared" si="14"/>
        <v/>
      </c>
      <c r="AQ77" s="61" t="b">
        <f t="shared" si="15"/>
        <v>0</v>
      </c>
      <c r="AR77" s="60" t="str">
        <f t="shared" si="16"/>
        <v/>
      </c>
      <c r="AS77" s="61" t="b">
        <f t="shared" si="2"/>
        <v>0</v>
      </c>
      <c r="AT77" s="62" t="str">
        <f t="shared" si="17"/>
        <v/>
      </c>
      <c r="AU77" s="63" t="b">
        <f t="shared" si="18"/>
        <v>0</v>
      </c>
      <c r="AV77" s="62" t="str">
        <f t="shared" si="19"/>
        <v/>
      </c>
      <c r="AW77" s="63" t="b">
        <f t="shared" si="3"/>
        <v>0</v>
      </c>
    </row>
    <row r="78" spans="1:49" x14ac:dyDescent="0.2">
      <c r="A78" s="157"/>
      <c r="B78" s="213"/>
      <c r="C78" s="342" t="str">
        <f>IF($J$2="FR",'APA - Txt FR - NL'!$B$41,IF($J$2="NL",'APA - Txt FR - NL'!$C$41))</f>
        <v>Aantal maanden tussen</v>
      </c>
      <c r="D78" s="342"/>
      <c r="E78" s="342"/>
      <c r="F78" s="342"/>
      <c r="G78" s="342"/>
      <c r="H78" s="342"/>
      <c r="I78" s="361" t="str">
        <f>IF(K30="","",DATE(YEAR(K30),MONTH(K30)+1,1))</f>
        <v/>
      </c>
      <c r="J78" s="361"/>
      <c r="K78" s="361"/>
      <c r="L78" s="171" t="str">
        <f>IF($J$2="FR",'APA - Txt FR - NL'!$B$42,IF($J$2="NL",'APA - Txt FR - NL'!$C$42))</f>
        <v>(eerste dag van maand volgend op afstand)</v>
      </c>
      <c r="M78" s="172"/>
      <c r="N78" s="172"/>
      <c r="O78" s="159"/>
      <c r="P78" s="159"/>
      <c r="Q78" s="159"/>
      <c r="R78" s="159"/>
      <c r="S78" s="159"/>
      <c r="T78" s="159"/>
      <c r="U78" s="159"/>
      <c r="V78" s="159"/>
      <c r="W78" s="159"/>
      <c r="X78" s="159"/>
      <c r="Y78" s="160"/>
      <c r="AA78" s="52">
        <f t="shared" si="20"/>
        <v>29</v>
      </c>
      <c r="AB78" s="52">
        <v>68</v>
      </c>
      <c r="AC78" s="53">
        <v>32</v>
      </c>
      <c r="AD78" s="54" t="str">
        <f t="shared" si="4"/>
        <v/>
      </c>
      <c r="AE78" s="55" t="b">
        <f t="shared" si="5"/>
        <v>0</v>
      </c>
      <c r="AF78" s="54" t="str">
        <f t="shared" si="6"/>
        <v/>
      </c>
      <c r="AG78" s="55" t="b">
        <f t="shared" si="7"/>
        <v>0</v>
      </c>
      <c r="AH78" s="56" t="str">
        <f t="shared" si="8"/>
        <v/>
      </c>
      <c r="AI78" s="57" t="b">
        <f t="shared" si="9"/>
        <v>0</v>
      </c>
      <c r="AJ78" s="56" t="str">
        <f t="shared" si="10"/>
        <v/>
      </c>
      <c r="AK78" s="57" t="b">
        <f t="shared" si="0"/>
        <v>0</v>
      </c>
      <c r="AL78" s="58" t="str">
        <f t="shared" si="11"/>
        <v/>
      </c>
      <c r="AM78" s="59" t="b">
        <f t="shared" si="12"/>
        <v>0</v>
      </c>
      <c r="AN78" s="58" t="str">
        <f t="shared" si="13"/>
        <v/>
      </c>
      <c r="AO78" s="59" t="b">
        <f t="shared" si="1"/>
        <v>0</v>
      </c>
      <c r="AP78" s="60" t="str">
        <f t="shared" si="14"/>
        <v/>
      </c>
      <c r="AQ78" s="61" t="b">
        <f t="shared" si="15"/>
        <v>0</v>
      </c>
      <c r="AR78" s="60" t="str">
        <f t="shared" si="16"/>
        <v/>
      </c>
      <c r="AS78" s="61" t="b">
        <f t="shared" si="2"/>
        <v>0</v>
      </c>
      <c r="AT78" s="62" t="str">
        <f t="shared" si="17"/>
        <v/>
      </c>
      <c r="AU78" s="63" t="b">
        <f t="shared" si="18"/>
        <v>0</v>
      </c>
      <c r="AV78" s="62" t="str">
        <f t="shared" si="19"/>
        <v/>
      </c>
      <c r="AW78" s="63" t="b">
        <f t="shared" si="3"/>
        <v>0</v>
      </c>
    </row>
    <row r="79" spans="1:49" ht="12.6" customHeight="1" x14ac:dyDescent="0.2">
      <c r="A79" s="157"/>
      <c r="B79" s="213"/>
      <c r="C79" s="362" t="str">
        <f>IF($J$2="FR",'APA - Txt FR - NL'!$B$43,IF($J$2="NL",'APA - Txt FR - NL'!$C$43))</f>
        <v>en</v>
      </c>
      <c r="D79" s="362"/>
      <c r="E79" s="362"/>
      <c r="F79" s="362"/>
      <c r="G79" s="362"/>
      <c r="H79" s="362"/>
      <c r="I79" s="361" t="str">
        <f>IF(K30="","",(DATE(YEAR(K14),MONTH(K14)+1,1)))</f>
        <v/>
      </c>
      <c r="J79" s="361"/>
      <c r="K79" s="361"/>
      <c r="L79" s="171" t="str">
        <f>IF($J$2="FR",'APA - Txt FR - NL'!$B53,IF($J$2="NL",'APA - Txt FR - NL'!$C53))</f>
        <v>(eerste dag van maand volgend op volgende afstand)</v>
      </c>
      <c r="M79" s="172"/>
      <c r="N79" s="172"/>
      <c r="O79" s="159"/>
      <c r="P79" s="159"/>
      <c r="Q79" s="159"/>
      <c r="R79" s="159"/>
      <c r="S79" s="159"/>
      <c r="T79" s="159"/>
      <c r="U79" s="159"/>
      <c r="V79" s="159"/>
      <c r="W79" s="159" t="str">
        <f>IF(I78="","",(YEAR(I79)-YEAR(I78))*12+MONTH(I79)-MONTH(I78))</f>
        <v/>
      </c>
      <c r="X79" s="171" t="str">
        <f>IF($J$2="FR",'APA - Txt FR - NL'!$B$45,IF($J$2="NL",'APA - Txt FR - NL'!$C$45))</f>
        <v>maanden</v>
      </c>
      <c r="Y79" s="160"/>
      <c r="AA79" s="52">
        <f t="shared" si="20"/>
        <v>30</v>
      </c>
      <c r="AB79" s="52">
        <v>64</v>
      </c>
      <c r="AC79" s="53">
        <v>36</v>
      </c>
      <c r="AD79" s="54" t="str">
        <f t="shared" si="4"/>
        <v/>
      </c>
      <c r="AE79" s="55" t="b">
        <f t="shared" si="5"/>
        <v>0</v>
      </c>
      <c r="AF79" s="54" t="str">
        <f t="shared" si="6"/>
        <v/>
      </c>
      <c r="AG79" s="55" t="b">
        <f t="shared" si="7"/>
        <v>0</v>
      </c>
      <c r="AH79" s="56" t="str">
        <f t="shared" si="8"/>
        <v/>
      </c>
      <c r="AI79" s="57" t="b">
        <f t="shared" si="9"/>
        <v>0</v>
      </c>
      <c r="AJ79" s="56" t="str">
        <f t="shared" si="10"/>
        <v/>
      </c>
      <c r="AK79" s="57" t="b">
        <f t="shared" si="0"/>
        <v>0</v>
      </c>
      <c r="AL79" s="58" t="str">
        <f t="shared" si="11"/>
        <v/>
      </c>
      <c r="AM79" s="59" t="b">
        <f t="shared" si="12"/>
        <v>0</v>
      </c>
      <c r="AN79" s="58" t="str">
        <f t="shared" si="13"/>
        <v/>
      </c>
      <c r="AO79" s="59" t="b">
        <f t="shared" si="1"/>
        <v>0</v>
      </c>
      <c r="AP79" s="60" t="str">
        <f t="shared" si="14"/>
        <v/>
      </c>
      <c r="AQ79" s="61" t="b">
        <f t="shared" si="15"/>
        <v>0</v>
      </c>
      <c r="AR79" s="60" t="str">
        <f t="shared" si="16"/>
        <v/>
      </c>
      <c r="AS79" s="61" t="b">
        <f t="shared" si="2"/>
        <v>0</v>
      </c>
      <c r="AT79" s="62" t="str">
        <f t="shared" si="17"/>
        <v/>
      </c>
      <c r="AU79" s="63" t="b">
        <f t="shared" si="18"/>
        <v>0</v>
      </c>
      <c r="AV79" s="62" t="str">
        <f t="shared" si="19"/>
        <v/>
      </c>
      <c r="AW79" s="63" t="b">
        <f t="shared" si="3"/>
        <v>0</v>
      </c>
    </row>
    <row r="80" spans="1:49" x14ac:dyDescent="0.2">
      <c r="A80" s="157"/>
      <c r="B80" s="213" t="str">
        <f>IF($J$2="FR",'APA - Txt FR - NL'!$B$46,IF($J$2="NL",'APA - Txt FR - NL'!$C$46))</f>
        <v>Bedrag van de vrijstelling :</v>
      </c>
      <c r="C80" s="213"/>
      <c r="D80" s="213"/>
      <c r="E80" s="239"/>
      <c r="F80" s="239"/>
      <c r="G80" s="239"/>
      <c r="H80" s="239"/>
      <c r="I80" s="158"/>
      <c r="J80" s="158"/>
      <c r="K80" s="158"/>
      <c r="L80" s="158"/>
      <c r="M80" s="159"/>
      <c r="N80" s="159"/>
      <c r="O80" s="159"/>
      <c r="P80" s="341">
        <v>125</v>
      </c>
      <c r="Q80" s="341"/>
      <c r="R80" s="341"/>
      <c r="S80" s="235" t="s">
        <v>42</v>
      </c>
      <c r="T80" s="159"/>
      <c r="U80" s="159" t="str">
        <f>W79</f>
        <v/>
      </c>
      <c r="V80" s="354" t="s">
        <v>125</v>
      </c>
      <c r="W80" s="354"/>
      <c r="X80" s="236" t="s">
        <v>1</v>
      </c>
      <c r="Y80" s="166" t="str">
        <f>IF(U80="","",SUM(P80*U80))</f>
        <v/>
      </c>
      <c r="AA80" s="52">
        <f t="shared" si="20"/>
        <v>31</v>
      </c>
      <c r="AB80" s="52">
        <v>64</v>
      </c>
      <c r="AC80" s="53">
        <v>36</v>
      </c>
      <c r="AD80" s="54" t="str">
        <f t="shared" si="4"/>
        <v/>
      </c>
      <c r="AE80" s="55" t="b">
        <f t="shared" si="5"/>
        <v>0</v>
      </c>
      <c r="AF80" s="54" t="str">
        <f t="shared" si="6"/>
        <v/>
      </c>
      <c r="AG80" s="55" t="b">
        <f t="shared" si="7"/>
        <v>0</v>
      </c>
      <c r="AH80" s="56" t="str">
        <f t="shared" si="8"/>
        <v/>
      </c>
      <c r="AI80" s="57" t="b">
        <f t="shared" si="9"/>
        <v>0</v>
      </c>
      <c r="AJ80" s="56" t="str">
        <f t="shared" si="10"/>
        <v/>
      </c>
      <c r="AK80" s="57" t="b">
        <f t="shared" si="0"/>
        <v>0</v>
      </c>
      <c r="AL80" s="58" t="str">
        <f t="shared" si="11"/>
        <v/>
      </c>
      <c r="AM80" s="59" t="b">
        <f t="shared" si="12"/>
        <v>0</v>
      </c>
      <c r="AN80" s="58" t="str">
        <f t="shared" si="13"/>
        <v/>
      </c>
      <c r="AO80" s="59" t="b">
        <f t="shared" si="1"/>
        <v>0</v>
      </c>
      <c r="AP80" s="60" t="str">
        <f t="shared" si="14"/>
        <v/>
      </c>
      <c r="AQ80" s="61" t="b">
        <f t="shared" si="15"/>
        <v>0</v>
      </c>
      <c r="AR80" s="60" t="str">
        <f t="shared" si="16"/>
        <v/>
      </c>
      <c r="AS80" s="61" t="b">
        <f t="shared" si="2"/>
        <v>0</v>
      </c>
      <c r="AT80" s="62" t="str">
        <f t="shared" si="17"/>
        <v/>
      </c>
      <c r="AU80" s="63" t="b">
        <f t="shared" si="18"/>
        <v>0</v>
      </c>
      <c r="AV80" s="62" t="str">
        <f t="shared" si="19"/>
        <v/>
      </c>
      <c r="AW80" s="63" t="b">
        <f t="shared" si="3"/>
        <v>0</v>
      </c>
    </row>
    <row r="81" spans="1:49" x14ac:dyDescent="0.2">
      <c r="A81" s="157"/>
      <c r="B81" s="213" t="str">
        <f>IF($J$2="FR",'APA - Txt FR - NL'!$B$51,IF($J$2="NL",'APA - Txt FR - NL'!$C$51))</f>
        <v xml:space="preserve">Saldo van de afstanden : </v>
      </c>
      <c r="C81" s="213"/>
      <c r="D81" s="213"/>
      <c r="E81" s="239"/>
      <c r="F81" s="239"/>
      <c r="G81" s="239"/>
      <c r="H81" s="239"/>
      <c r="I81" s="158"/>
      <c r="J81" s="158"/>
      <c r="K81" s="158"/>
      <c r="L81" s="158"/>
      <c r="M81" s="159"/>
      <c r="N81" s="159"/>
      <c r="O81" s="159"/>
      <c r="P81" s="341">
        <f>Y77</f>
        <v>0</v>
      </c>
      <c r="Q81" s="341"/>
      <c r="R81" s="341"/>
      <c r="S81" s="167" t="s">
        <v>2</v>
      </c>
      <c r="T81" s="159"/>
      <c r="U81" s="341" t="str">
        <f>Y80</f>
        <v/>
      </c>
      <c r="V81" s="341"/>
      <c r="W81" s="341"/>
      <c r="X81" s="236" t="s">
        <v>1</v>
      </c>
      <c r="Y81" s="170" t="str">
        <f>IF(P81&lt;U81,"€ 0,00",(P81-U81))</f>
        <v>€ 0,00</v>
      </c>
      <c r="AA81" s="52">
        <f t="shared" si="20"/>
        <v>32</v>
      </c>
      <c r="AB81" s="52">
        <v>64</v>
      </c>
      <c r="AC81" s="53">
        <v>36</v>
      </c>
      <c r="AD81" s="54" t="str">
        <f t="shared" si="4"/>
        <v/>
      </c>
      <c r="AE81" s="55" t="b">
        <f t="shared" si="5"/>
        <v>0</v>
      </c>
      <c r="AF81" s="54" t="str">
        <f t="shared" si="6"/>
        <v/>
      </c>
      <c r="AG81" s="55" t="b">
        <f t="shared" si="7"/>
        <v>0</v>
      </c>
      <c r="AH81" s="56" t="str">
        <f t="shared" si="8"/>
        <v/>
      </c>
      <c r="AI81" s="57" t="b">
        <f t="shared" si="9"/>
        <v>0</v>
      </c>
      <c r="AJ81" s="56" t="str">
        <f t="shared" si="10"/>
        <v/>
      </c>
      <c r="AK81" s="57" t="b">
        <f t="shared" si="0"/>
        <v>0</v>
      </c>
      <c r="AL81" s="58" t="str">
        <f t="shared" si="11"/>
        <v/>
      </c>
      <c r="AM81" s="59" t="b">
        <f t="shared" si="12"/>
        <v>0</v>
      </c>
      <c r="AN81" s="58" t="str">
        <f t="shared" si="13"/>
        <v/>
      </c>
      <c r="AO81" s="59" t="b">
        <f t="shared" si="1"/>
        <v>0</v>
      </c>
      <c r="AP81" s="60" t="str">
        <f t="shared" si="14"/>
        <v/>
      </c>
      <c r="AQ81" s="61" t="b">
        <f t="shared" si="15"/>
        <v>0</v>
      </c>
      <c r="AR81" s="60" t="str">
        <f t="shared" si="16"/>
        <v/>
      </c>
      <c r="AS81" s="61" t="b">
        <f t="shared" si="2"/>
        <v>0</v>
      </c>
      <c r="AT81" s="62" t="str">
        <f t="shared" si="17"/>
        <v/>
      </c>
      <c r="AU81" s="63" t="b">
        <f t="shared" si="18"/>
        <v>0</v>
      </c>
      <c r="AV81" s="62" t="str">
        <f t="shared" si="19"/>
        <v/>
      </c>
      <c r="AW81" s="63" t="b">
        <f t="shared" si="3"/>
        <v>0</v>
      </c>
    </row>
    <row r="82" spans="1:49" s="18" customFormat="1" ht="12.75" customHeight="1" x14ac:dyDescent="0.2">
      <c r="A82" s="157"/>
      <c r="B82" s="213"/>
      <c r="C82" s="213"/>
      <c r="D82" s="213"/>
      <c r="E82" s="239"/>
      <c r="F82" s="239"/>
      <c r="G82" s="239"/>
      <c r="H82" s="239"/>
      <c r="I82" s="158"/>
      <c r="J82" s="158"/>
      <c r="K82" s="158"/>
      <c r="L82" s="158"/>
      <c r="M82" s="159"/>
      <c r="N82" s="159"/>
      <c r="O82" s="159"/>
      <c r="P82" s="232"/>
      <c r="Q82" s="232"/>
      <c r="R82" s="232"/>
      <c r="S82" s="167"/>
      <c r="T82" s="159"/>
      <c r="U82" s="232"/>
      <c r="V82" s="232"/>
      <c r="W82" s="232"/>
      <c r="X82" s="236"/>
      <c r="Y82" s="170"/>
      <c r="Z82" s="31"/>
      <c r="AA82" s="52">
        <f>SUM(AA81+1)</f>
        <v>33</v>
      </c>
      <c r="AB82" s="52">
        <v>64</v>
      </c>
      <c r="AC82" s="53">
        <v>36</v>
      </c>
      <c r="AD82" s="54" t="str">
        <f t="shared" si="4"/>
        <v/>
      </c>
      <c r="AE82" s="55" t="b">
        <f t="shared" si="5"/>
        <v>0</v>
      </c>
      <c r="AF82" s="54" t="str">
        <f t="shared" si="6"/>
        <v/>
      </c>
      <c r="AG82" s="55" t="b">
        <f t="shared" si="7"/>
        <v>0</v>
      </c>
      <c r="AH82" s="56" t="str">
        <f t="shared" si="8"/>
        <v/>
      </c>
      <c r="AI82" s="57" t="b">
        <f t="shared" si="9"/>
        <v>0</v>
      </c>
      <c r="AJ82" s="56" t="str">
        <f t="shared" si="10"/>
        <v/>
      </c>
      <c r="AK82" s="57" t="b">
        <f t="shared" ref="AK82:AK111" si="21">IF(AJ82=0,$AC82)</f>
        <v>0</v>
      </c>
      <c r="AL82" s="58" t="str">
        <f t="shared" si="11"/>
        <v/>
      </c>
      <c r="AM82" s="59" t="b">
        <f t="shared" si="12"/>
        <v>0</v>
      </c>
      <c r="AN82" s="58" t="str">
        <f t="shared" si="13"/>
        <v/>
      </c>
      <c r="AO82" s="59" t="b">
        <f t="shared" si="1"/>
        <v>0</v>
      </c>
      <c r="AP82" s="60" t="str">
        <f t="shared" si="14"/>
        <v/>
      </c>
      <c r="AQ82" s="61" t="b">
        <f t="shared" si="15"/>
        <v>0</v>
      </c>
      <c r="AR82" s="60" t="str">
        <f t="shared" si="16"/>
        <v/>
      </c>
      <c r="AS82" s="61" t="b">
        <f t="shared" si="2"/>
        <v>0</v>
      </c>
      <c r="AT82" s="62" t="str">
        <f t="shared" si="17"/>
        <v/>
      </c>
      <c r="AU82" s="63" t="b">
        <f t="shared" si="18"/>
        <v>0</v>
      </c>
      <c r="AV82" s="62" t="str">
        <f t="shared" si="19"/>
        <v/>
      </c>
      <c r="AW82" s="63" t="b">
        <f t="shared" si="3"/>
        <v>0</v>
      </c>
    </row>
    <row r="83" spans="1:49" x14ac:dyDescent="0.2">
      <c r="A83" s="161" t="str">
        <f>IF($J$2="FR",'APA - Txt FR - NL'!$B54,IF($J$2="NL",'APA - Txt FR - NL'!$C54))</f>
        <v>4) Schenking van</v>
      </c>
      <c r="B83" s="162"/>
      <c r="C83" s="162"/>
      <c r="D83" s="162"/>
      <c r="E83" s="359" t="str">
        <f>IF(K40="","",(K40))</f>
        <v/>
      </c>
      <c r="F83" s="359"/>
      <c r="G83" s="359"/>
      <c r="H83" s="359"/>
      <c r="I83" s="163"/>
      <c r="J83" s="163"/>
      <c r="K83" s="163"/>
      <c r="L83" s="179"/>
      <c r="M83" s="180"/>
      <c r="N83" s="180"/>
      <c r="O83" s="180"/>
      <c r="P83" s="181"/>
      <c r="Q83" s="181"/>
      <c r="R83" s="181"/>
      <c r="S83" s="182"/>
      <c r="T83" s="180"/>
      <c r="U83" s="181"/>
      <c r="V83" s="181"/>
      <c r="W83" s="181"/>
      <c r="X83" s="183"/>
      <c r="Y83" s="170">
        <f>Y41</f>
        <v>0</v>
      </c>
      <c r="AA83" s="52">
        <f t="shared" si="20"/>
        <v>34</v>
      </c>
      <c r="AB83" s="52">
        <v>64</v>
      </c>
      <c r="AC83" s="53">
        <v>36</v>
      </c>
      <c r="AD83" s="54" t="str">
        <f t="shared" si="4"/>
        <v/>
      </c>
      <c r="AE83" s="55" t="b">
        <f t="shared" si="5"/>
        <v>0</v>
      </c>
      <c r="AF83" s="54" t="str">
        <f t="shared" si="6"/>
        <v/>
      </c>
      <c r="AG83" s="55" t="b">
        <f t="shared" si="7"/>
        <v>0</v>
      </c>
      <c r="AH83" s="56" t="str">
        <f t="shared" si="8"/>
        <v/>
      </c>
      <c r="AI83" s="57" t="b">
        <f t="shared" si="9"/>
        <v>0</v>
      </c>
      <c r="AJ83" s="56" t="str">
        <f t="shared" si="10"/>
        <v/>
      </c>
      <c r="AK83" s="57" t="b">
        <f t="shared" si="21"/>
        <v>0</v>
      </c>
      <c r="AL83" s="58" t="str">
        <f t="shared" si="11"/>
        <v/>
      </c>
      <c r="AM83" s="59" t="b">
        <f t="shared" si="12"/>
        <v>0</v>
      </c>
      <c r="AN83" s="58" t="str">
        <f t="shared" si="13"/>
        <v/>
      </c>
      <c r="AO83" s="59" t="b">
        <f t="shared" si="1"/>
        <v>0</v>
      </c>
      <c r="AP83" s="60" t="str">
        <f t="shared" si="14"/>
        <v/>
      </c>
      <c r="AQ83" s="61" t="b">
        <f t="shared" si="15"/>
        <v>0</v>
      </c>
      <c r="AR83" s="60" t="str">
        <f t="shared" si="16"/>
        <v/>
      </c>
      <c r="AS83" s="61" t="b">
        <f t="shared" si="2"/>
        <v>0</v>
      </c>
      <c r="AT83" s="62" t="str">
        <f t="shared" si="17"/>
        <v/>
      </c>
      <c r="AU83" s="63" t="b">
        <f t="shared" si="18"/>
        <v>0</v>
      </c>
      <c r="AV83" s="62" t="str">
        <f t="shared" si="19"/>
        <v/>
      </c>
      <c r="AW83" s="63" t="b">
        <f t="shared" si="3"/>
        <v>0</v>
      </c>
    </row>
    <row r="84" spans="1:49" x14ac:dyDescent="0.2">
      <c r="A84" s="184"/>
      <c r="B84" s="185"/>
      <c r="C84" s="185"/>
      <c r="D84" s="185"/>
      <c r="E84" s="186"/>
      <c r="F84" s="186"/>
      <c r="G84" s="186"/>
      <c r="H84" s="186"/>
      <c r="I84" s="179"/>
      <c r="J84" s="179"/>
      <c r="K84" s="179"/>
      <c r="L84" s="179"/>
      <c r="M84" s="180"/>
      <c r="N84" s="180"/>
      <c r="O84" s="180"/>
      <c r="P84" s="181"/>
      <c r="Q84" s="181"/>
      <c r="R84" s="181"/>
      <c r="S84" s="182"/>
      <c r="T84" s="180"/>
      <c r="U84" s="181"/>
      <c r="V84" s="181"/>
      <c r="W84" s="181"/>
      <c r="X84" s="183"/>
      <c r="Y84" s="170"/>
      <c r="AA84" s="52">
        <f t="shared" si="20"/>
        <v>35</v>
      </c>
      <c r="AB84" s="52">
        <v>64</v>
      </c>
      <c r="AC84" s="53">
        <v>36</v>
      </c>
      <c r="AD84" s="54" t="str">
        <f t="shared" si="4"/>
        <v/>
      </c>
      <c r="AE84" s="55" t="b">
        <f t="shared" si="5"/>
        <v>0</v>
      </c>
      <c r="AF84" s="54" t="str">
        <f t="shared" si="6"/>
        <v/>
      </c>
      <c r="AG84" s="55" t="b">
        <f t="shared" si="7"/>
        <v>0</v>
      </c>
      <c r="AH84" s="56" t="str">
        <f t="shared" si="8"/>
        <v/>
      </c>
      <c r="AI84" s="57" t="b">
        <f t="shared" si="9"/>
        <v>0</v>
      </c>
      <c r="AJ84" s="56" t="str">
        <f t="shared" si="10"/>
        <v/>
      </c>
      <c r="AK84" s="57" t="b">
        <f t="shared" si="21"/>
        <v>0</v>
      </c>
      <c r="AL84" s="58" t="str">
        <f t="shared" si="11"/>
        <v/>
      </c>
      <c r="AM84" s="59" t="b">
        <f t="shared" si="12"/>
        <v>0</v>
      </c>
      <c r="AN84" s="58" t="str">
        <f t="shared" si="13"/>
        <v/>
      </c>
      <c r="AO84" s="59" t="b">
        <f t="shared" si="1"/>
        <v>0</v>
      </c>
      <c r="AP84" s="60" t="str">
        <f t="shared" si="14"/>
        <v/>
      </c>
      <c r="AQ84" s="61" t="b">
        <f t="shared" si="15"/>
        <v>0</v>
      </c>
      <c r="AR84" s="60" t="str">
        <f t="shared" si="16"/>
        <v/>
      </c>
      <c r="AS84" s="61" t="b">
        <f t="shared" si="2"/>
        <v>0</v>
      </c>
      <c r="AT84" s="62" t="str">
        <f t="shared" si="17"/>
        <v/>
      </c>
      <c r="AU84" s="63" t="b">
        <f t="shared" si="18"/>
        <v>0</v>
      </c>
      <c r="AV84" s="62" t="str">
        <f t="shared" si="19"/>
        <v/>
      </c>
      <c r="AW84" s="63" t="b">
        <f t="shared" si="3"/>
        <v>0</v>
      </c>
    </row>
    <row r="85" spans="1:49" x14ac:dyDescent="0.2">
      <c r="A85" s="161" t="str">
        <f>IF($J$2="FR",'APA - Txt FR - NL'!$B55,IF($J$2="NL",'APA - Txt FR - NL'!$C55))</f>
        <v>5) Schenking van</v>
      </c>
      <c r="B85" s="162"/>
      <c r="C85" s="162"/>
      <c r="D85" s="162"/>
      <c r="E85" s="359" t="str">
        <f>IF(K45="","",(K45))</f>
        <v/>
      </c>
      <c r="F85" s="359"/>
      <c r="G85" s="359"/>
      <c r="H85" s="359"/>
      <c r="I85" s="179"/>
      <c r="J85" s="179"/>
      <c r="K85" s="179"/>
      <c r="L85" s="179"/>
      <c r="M85" s="180"/>
      <c r="N85" s="180"/>
      <c r="O85" s="180"/>
      <c r="P85" s="181"/>
      <c r="Q85" s="181"/>
      <c r="R85" s="181"/>
      <c r="S85" s="182"/>
      <c r="T85" s="180"/>
      <c r="U85" s="181"/>
      <c r="V85" s="181"/>
      <c r="W85" s="181"/>
      <c r="X85" s="183"/>
      <c r="Y85" s="170">
        <f>Y46</f>
        <v>0</v>
      </c>
      <c r="AA85" s="52">
        <f t="shared" si="20"/>
        <v>36</v>
      </c>
      <c r="AB85" s="52">
        <v>64</v>
      </c>
      <c r="AC85" s="53">
        <v>36</v>
      </c>
      <c r="AD85" s="54" t="str">
        <f t="shared" si="4"/>
        <v/>
      </c>
      <c r="AE85" s="55" t="b">
        <f t="shared" si="5"/>
        <v>0</v>
      </c>
      <c r="AF85" s="54" t="str">
        <f t="shared" si="6"/>
        <v/>
      </c>
      <c r="AG85" s="55" t="b">
        <f t="shared" si="7"/>
        <v>0</v>
      </c>
      <c r="AH85" s="56" t="str">
        <f t="shared" si="8"/>
        <v/>
      </c>
      <c r="AI85" s="57" t="b">
        <f t="shared" si="9"/>
        <v>0</v>
      </c>
      <c r="AJ85" s="56" t="str">
        <f t="shared" si="10"/>
        <v/>
      </c>
      <c r="AK85" s="57" t="b">
        <f t="shared" si="21"/>
        <v>0</v>
      </c>
      <c r="AL85" s="58" t="str">
        <f t="shared" si="11"/>
        <v/>
      </c>
      <c r="AM85" s="59" t="b">
        <f t="shared" si="12"/>
        <v>0</v>
      </c>
      <c r="AN85" s="58" t="str">
        <f t="shared" si="13"/>
        <v/>
      </c>
      <c r="AO85" s="59" t="b">
        <f t="shared" si="1"/>
        <v>0</v>
      </c>
      <c r="AP85" s="60" t="str">
        <f t="shared" si="14"/>
        <v/>
      </c>
      <c r="AQ85" s="61" t="b">
        <f t="shared" si="15"/>
        <v>0</v>
      </c>
      <c r="AR85" s="60" t="str">
        <f t="shared" si="16"/>
        <v/>
      </c>
      <c r="AS85" s="61" t="b">
        <f t="shared" si="2"/>
        <v>0</v>
      </c>
      <c r="AT85" s="62" t="str">
        <f t="shared" si="17"/>
        <v/>
      </c>
      <c r="AU85" s="63" t="b">
        <f t="shared" si="18"/>
        <v>0</v>
      </c>
      <c r="AV85" s="62" t="str">
        <f t="shared" si="19"/>
        <v/>
      </c>
      <c r="AW85" s="63" t="b">
        <f t="shared" si="3"/>
        <v>0</v>
      </c>
    </row>
    <row r="86" spans="1:49" x14ac:dyDescent="0.2">
      <c r="A86" s="157"/>
      <c r="B86" s="213"/>
      <c r="C86" s="213"/>
      <c r="D86" s="213"/>
      <c r="E86" s="239"/>
      <c r="F86" s="239"/>
      <c r="G86" s="239"/>
      <c r="H86" s="239"/>
      <c r="I86" s="158"/>
      <c r="J86" s="158"/>
      <c r="K86" s="158"/>
      <c r="L86" s="158"/>
      <c r="M86" s="159"/>
      <c r="N86" s="159"/>
      <c r="O86" s="159"/>
      <c r="P86" s="232"/>
      <c r="Q86" s="232"/>
      <c r="R86" s="232"/>
      <c r="S86" s="168"/>
      <c r="T86" s="169"/>
      <c r="U86" s="232"/>
      <c r="V86" s="232"/>
      <c r="W86" s="232"/>
      <c r="X86" s="236"/>
      <c r="Y86" s="166"/>
      <c r="AA86" s="52">
        <f t="shared" si="20"/>
        <v>37</v>
      </c>
      <c r="AB86" s="52">
        <v>64</v>
      </c>
      <c r="AC86" s="53">
        <v>36</v>
      </c>
      <c r="AD86" s="54" t="str">
        <f t="shared" si="4"/>
        <v/>
      </c>
      <c r="AE86" s="55" t="b">
        <f t="shared" si="5"/>
        <v>0</v>
      </c>
      <c r="AF86" s="54" t="str">
        <f t="shared" si="6"/>
        <v/>
      </c>
      <c r="AG86" s="55" t="b">
        <f t="shared" si="7"/>
        <v>0</v>
      </c>
      <c r="AH86" s="56" t="str">
        <f t="shared" si="8"/>
        <v/>
      </c>
      <c r="AI86" s="57" t="b">
        <f t="shared" si="9"/>
        <v>0</v>
      </c>
      <c r="AJ86" s="56" t="str">
        <f t="shared" si="10"/>
        <v/>
      </c>
      <c r="AK86" s="57" t="b">
        <f t="shared" si="21"/>
        <v>0</v>
      </c>
      <c r="AL86" s="58" t="str">
        <f t="shared" si="11"/>
        <v/>
      </c>
      <c r="AM86" s="59" t="b">
        <f t="shared" si="12"/>
        <v>0</v>
      </c>
      <c r="AN86" s="58" t="str">
        <f t="shared" si="13"/>
        <v/>
      </c>
      <c r="AO86" s="59" t="b">
        <f t="shared" si="1"/>
        <v>0</v>
      </c>
      <c r="AP86" s="60" t="str">
        <f t="shared" si="14"/>
        <v/>
      </c>
      <c r="AQ86" s="61" t="b">
        <f t="shared" si="15"/>
        <v>0</v>
      </c>
      <c r="AR86" s="60" t="str">
        <f t="shared" si="16"/>
        <v/>
      </c>
      <c r="AS86" s="61" t="b">
        <f t="shared" si="2"/>
        <v>0</v>
      </c>
      <c r="AT86" s="62" t="str">
        <f t="shared" si="17"/>
        <v/>
      </c>
      <c r="AU86" s="63" t="b">
        <f t="shared" si="18"/>
        <v>0</v>
      </c>
      <c r="AV86" s="62" t="str">
        <f t="shared" si="19"/>
        <v/>
      </c>
      <c r="AW86" s="63" t="b">
        <f t="shared" si="3"/>
        <v>0</v>
      </c>
    </row>
    <row r="87" spans="1:49" x14ac:dyDescent="0.2">
      <c r="A87" s="161" t="str">
        <f>IF($J$2="FR",'APA - Txt FR - NL'!$B56,IF($J$2="NL",'APA - Txt FR - NL'!$C56))</f>
        <v>6) Totale opbrengst van de afstanden</v>
      </c>
      <c r="B87" s="162"/>
      <c r="C87" s="162"/>
      <c r="D87" s="162"/>
      <c r="E87" s="187"/>
      <c r="F87" s="187"/>
      <c r="G87" s="187"/>
      <c r="H87" s="187"/>
      <c r="I87" s="163"/>
      <c r="J87" s="163"/>
      <c r="K87" s="163"/>
      <c r="L87" s="163"/>
      <c r="M87" s="164"/>
      <c r="N87" s="164"/>
      <c r="O87" s="164"/>
      <c r="P87" s="174"/>
      <c r="Q87" s="174"/>
      <c r="R87" s="174"/>
      <c r="S87" s="175"/>
      <c r="T87" s="176"/>
      <c r="U87" s="174"/>
      <c r="V87" s="174"/>
      <c r="W87" s="174"/>
      <c r="X87" s="177"/>
      <c r="Y87" s="178"/>
      <c r="AA87" s="52">
        <f t="shared" si="20"/>
        <v>38</v>
      </c>
      <c r="AB87" s="52">
        <v>64</v>
      </c>
      <c r="AC87" s="53">
        <v>36</v>
      </c>
      <c r="AD87" s="54" t="str">
        <f t="shared" si="4"/>
        <v/>
      </c>
      <c r="AE87" s="55" t="b">
        <f t="shared" si="5"/>
        <v>0</v>
      </c>
      <c r="AF87" s="54" t="str">
        <f t="shared" si="6"/>
        <v/>
      </c>
      <c r="AG87" s="55" t="b">
        <f t="shared" si="7"/>
        <v>0</v>
      </c>
      <c r="AH87" s="56" t="str">
        <f t="shared" si="8"/>
        <v/>
      </c>
      <c r="AI87" s="57" t="b">
        <f t="shared" si="9"/>
        <v>0</v>
      </c>
      <c r="AJ87" s="56" t="str">
        <f t="shared" si="10"/>
        <v/>
      </c>
      <c r="AK87" s="57" t="b">
        <f t="shared" si="21"/>
        <v>0</v>
      </c>
      <c r="AL87" s="58" t="str">
        <f t="shared" si="11"/>
        <v/>
      </c>
      <c r="AM87" s="59" t="b">
        <f t="shared" si="12"/>
        <v>0</v>
      </c>
      <c r="AN87" s="58" t="str">
        <f t="shared" si="13"/>
        <v/>
      </c>
      <c r="AO87" s="59" t="b">
        <f t="shared" si="1"/>
        <v>0</v>
      </c>
      <c r="AP87" s="60" t="str">
        <f t="shared" si="14"/>
        <v/>
      </c>
      <c r="AQ87" s="61" t="b">
        <f t="shared" si="15"/>
        <v>0</v>
      </c>
      <c r="AR87" s="60" t="str">
        <f t="shared" si="16"/>
        <v/>
      </c>
      <c r="AS87" s="61" t="b">
        <f t="shared" si="2"/>
        <v>0</v>
      </c>
      <c r="AT87" s="62" t="str">
        <f t="shared" si="17"/>
        <v/>
      </c>
      <c r="AU87" s="63" t="b">
        <f t="shared" si="18"/>
        <v>0</v>
      </c>
      <c r="AV87" s="62" t="str">
        <f t="shared" si="19"/>
        <v/>
      </c>
      <c r="AW87" s="63" t="b">
        <f t="shared" si="3"/>
        <v>0</v>
      </c>
    </row>
    <row r="88" spans="1:49" x14ac:dyDescent="0.2">
      <c r="A88" s="157"/>
      <c r="B88" s="185" t="str">
        <f>IF($J$2="FR",'APA - Txt FR - NL'!$B57,IF($J$2="NL",'APA - Txt FR - NL'!$C57))</f>
        <v>(Verkopen van</v>
      </c>
      <c r="C88" s="213"/>
      <c r="D88" s="213"/>
      <c r="E88" s="353" t="str">
        <f>IF(K16="","",(K16))</f>
        <v/>
      </c>
      <c r="F88" s="353"/>
      <c r="G88" s="353"/>
      <c r="H88" s="239"/>
      <c r="I88" s="158"/>
      <c r="J88" s="179" t="str">
        <f>IF($J$2="FR",'APA - Txt FR - NL'!$B$59,IF($J$2="NL",'APA - Txt FR - NL'!$C$59))</f>
        <v>en van</v>
      </c>
      <c r="K88" s="353" t="str">
        <f>IF(K23="","",(K23))</f>
        <v/>
      </c>
      <c r="L88" s="353"/>
      <c r="M88" s="353"/>
      <c r="N88" s="188"/>
      <c r="O88" s="179" t="str">
        <f>IF($J$2="FR",'APA - Txt FR - NL'!$B$59,IF($J$2="NL",'APA - Txt FR - NL'!$C$59))</f>
        <v>en van</v>
      </c>
      <c r="P88" s="353" t="str">
        <f>IF(K30="","",(K30))</f>
        <v/>
      </c>
      <c r="Q88" s="353"/>
      <c r="R88" s="353"/>
      <c r="S88" s="189" t="s">
        <v>8</v>
      </c>
      <c r="T88" s="169"/>
      <c r="U88" s="232"/>
      <c r="V88" s="232"/>
      <c r="W88" s="232"/>
      <c r="X88" s="236"/>
      <c r="Y88" s="166" t="str">
        <f>IF(K30="",IF(K23="",Y59,Y70),Y81)</f>
        <v>€ 0,00</v>
      </c>
      <c r="AA88" s="52">
        <f t="shared" si="20"/>
        <v>39</v>
      </c>
      <c r="AB88" s="52">
        <v>64</v>
      </c>
      <c r="AC88" s="53">
        <v>36</v>
      </c>
      <c r="AD88" s="54" t="str">
        <f t="shared" si="4"/>
        <v/>
      </c>
      <c r="AE88" s="55" t="b">
        <f t="shared" si="5"/>
        <v>0</v>
      </c>
      <c r="AF88" s="54" t="str">
        <f t="shared" si="6"/>
        <v/>
      </c>
      <c r="AG88" s="55" t="b">
        <f t="shared" si="7"/>
        <v>0</v>
      </c>
      <c r="AH88" s="56" t="str">
        <f t="shared" si="8"/>
        <v/>
      </c>
      <c r="AI88" s="57" t="b">
        <f t="shared" si="9"/>
        <v>0</v>
      </c>
      <c r="AJ88" s="56" t="str">
        <f t="shared" si="10"/>
        <v/>
      </c>
      <c r="AK88" s="57" t="b">
        <f t="shared" si="21"/>
        <v>0</v>
      </c>
      <c r="AL88" s="58" t="str">
        <f t="shared" si="11"/>
        <v/>
      </c>
      <c r="AM88" s="59" t="b">
        <f t="shared" si="12"/>
        <v>0</v>
      </c>
      <c r="AN88" s="58" t="str">
        <f t="shared" si="13"/>
        <v/>
      </c>
      <c r="AO88" s="59" t="b">
        <f t="shared" si="1"/>
        <v>0</v>
      </c>
      <c r="AP88" s="60" t="str">
        <f t="shared" si="14"/>
        <v/>
      </c>
      <c r="AQ88" s="61" t="b">
        <f t="shared" si="15"/>
        <v>0</v>
      </c>
      <c r="AR88" s="60" t="str">
        <f t="shared" si="16"/>
        <v/>
      </c>
      <c r="AS88" s="61" t="b">
        <f t="shared" si="2"/>
        <v>0</v>
      </c>
      <c r="AT88" s="62" t="str">
        <f t="shared" si="17"/>
        <v/>
      </c>
      <c r="AU88" s="63" t="b">
        <f t="shared" si="18"/>
        <v>0</v>
      </c>
      <c r="AV88" s="62" t="str">
        <f t="shared" si="19"/>
        <v/>
      </c>
      <c r="AW88" s="63" t="b">
        <f t="shared" si="3"/>
        <v>0</v>
      </c>
    </row>
    <row r="89" spans="1:49" x14ac:dyDescent="0.2">
      <c r="A89" s="157"/>
      <c r="B89" s="185" t="str">
        <f>IF($J$2="FR",'APA - Txt FR - NL'!$B58,IF($J$2="NL",'APA - Txt FR - NL'!$C58))</f>
        <v>(Schenkingen van</v>
      </c>
      <c r="C89" s="213"/>
      <c r="D89" s="213"/>
      <c r="E89" s="234"/>
      <c r="F89" s="233" t="str">
        <f>IF(K40="","",(K40))</f>
        <v/>
      </c>
      <c r="G89" s="233"/>
      <c r="H89" s="233"/>
      <c r="I89" s="233"/>
      <c r="J89" s="230" t="str">
        <f>IF($J$2="FR",'APA - Txt FR - NL'!$B$59,IF($J$2="NL",'APA - Txt FR - NL'!$C$59))</f>
        <v>en van</v>
      </c>
      <c r="K89" s="158"/>
      <c r="L89" s="335" t="str">
        <f>IF(K45="","",(K45))</f>
        <v/>
      </c>
      <c r="M89" s="335"/>
      <c r="N89" s="335"/>
      <c r="O89" s="335"/>
      <c r="P89" s="159"/>
      <c r="Q89" s="159"/>
      <c r="R89" s="159"/>
      <c r="S89" s="159"/>
      <c r="T89" s="159"/>
      <c r="U89" s="159"/>
      <c r="V89" s="159"/>
      <c r="W89" s="159"/>
      <c r="X89" s="159"/>
      <c r="Y89" s="166">
        <f>SUM(Y83:Y85)</f>
        <v>0</v>
      </c>
      <c r="AA89" s="52">
        <f t="shared" si="20"/>
        <v>40</v>
      </c>
      <c r="AB89" s="64">
        <v>56</v>
      </c>
      <c r="AC89" s="53">
        <v>44</v>
      </c>
      <c r="AD89" s="54" t="str">
        <f t="shared" si="4"/>
        <v/>
      </c>
      <c r="AE89" s="55" t="b">
        <f t="shared" si="5"/>
        <v>0</v>
      </c>
      <c r="AF89" s="54" t="str">
        <f t="shared" si="6"/>
        <v/>
      </c>
      <c r="AG89" s="55" t="b">
        <f t="shared" si="7"/>
        <v>0</v>
      </c>
      <c r="AH89" s="56" t="str">
        <f t="shared" si="8"/>
        <v/>
      </c>
      <c r="AI89" s="57" t="b">
        <f t="shared" si="9"/>
        <v>0</v>
      </c>
      <c r="AJ89" s="56" t="str">
        <f t="shared" si="10"/>
        <v/>
      </c>
      <c r="AK89" s="57" t="b">
        <f t="shared" si="21"/>
        <v>0</v>
      </c>
      <c r="AL89" s="58" t="str">
        <f t="shared" si="11"/>
        <v/>
      </c>
      <c r="AM89" s="59" t="b">
        <f t="shared" si="12"/>
        <v>0</v>
      </c>
      <c r="AN89" s="58" t="str">
        <f t="shared" si="13"/>
        <v/>
      </c>
      <c r="AO89" s="59" t="b">
        <f t="shared" si="1"/>
        <v>0</v>
      </c>
      <c r="AP89" s="60" t="str">
        <f t="shared" si="14"/>
        <v/>
      </c>
      <c r="AQ89" s="61" t="b">
        <f t="shared" si="15"/>
        <v>0</v>
      </c>
      <c r="AR89" s="60" t="str">
        <f t="shared" si="16"/>
        <v/>
      </c>
      <c r="AS89" s="61" t="b">
        <f t="shared" si="2"/>
        <v>0</v>
      </c>
      <c r="AT89" s="62" t="str">
        <f t="shared" si="17"/>
        <v/>
      </c>
      <c r="AU89" s="63" t="b">
        <f t="shared" si="18"/>
        <v>0</v>
      </c>
      <c r="AV89" s="62" t="str">
        <f t="shared" si="19"/>
        <v/>
      </c>
      <c r="AW89" s="63" t="b">
        <f t="shared" si="3"/>
        <v>0</v>
      </c>
    </row>
    <row r="90" spans="1:49" x14ac:dyDescent="0.2">
      <c r="A90" s="157"/>
      <c r="B90" s="213"/>
      <c r="C90" s="213"/>
      <c r="D90" s="213"/>
      <c r="E90" s="234"/>
      <c r="F90" s="234"/>
      <c r="G90" s="234"/>
      <c r="H90" s="239"/>
      <c r="I90" s="190"/>
      <c r="J90" s="158"/>
      <c r="K90" s="158"/>
      <c r="L90" s="158"/>
      <c r="M90" s="159"/>
      <c r="N90" s="159"/>
      <c r="O90" s="159"/>
      <c r="P90" s="159"/>
      <c r="Q90" s="159"/>
      <c r="R90" s="159"/>
      <c r="S90" s="159"/>
      <c r="T90" s="159"/>
      <c r="U90" s="159"/>
      <c r="V90" s="159"/>
      <c r="W90" s="159"/>
      <c r="X90" s="159"/>
      <c r="Y90" s="166"/>
      <c r="AA90" s="52">
        <f t="shared" si="20"/>
        <v>41</v>
      </c>
      <c r="AB90" s="64">
        <v>56</v>
      </c>
      <c r="AC90" s="53">
        <v>44</v>
      </c>
      <c r="AD90" s="54" t="str">
        <f t="shared" si="4"/>
        <v/>
      </c>
      <c r="AE90" s="55" t="b">
        <f t="shared" si="5"/>
        <v>0</v>
      </c>
      <c r="AF90" s="54" t="str">
        <f t="shared" si="6"/>
        <v/>
      </c>
      <c r="AG90" s="55" t="b">
        <f t="shared" si="7"/>
        <v>0</v>
      </c>
      <c r="AH90" s="56" t="str">
        <f t="shared" si="8"/>
        <v/>
      </c>
      <c r="AI90" s="57" t="b">
        <f t="shared" si="9"/>
        <v>0</v>
      </c>
      <c r="AJ90" s="56" t="str">
        <f t="shared" si="10"/>
        <v/>
      </c>
      <c r="AK90" s="57" t="b">
        <f t="shared" si="21"/>
        <v>0</v>
      </c>
      <c r="AL90" s="58" t="str">
        <f t="shared" si="11"/>
        <v/>
      </c>
      <c r="AM90" s="59" t="b">
        <f t="shared" si="12"/>
        <v>0</v>
      </c>
      <c r="AN90" s="58" t="str">
        <f t="shared" si="13"/>
        <v/>
      </c>
      <c r="AO90" s="59" t="b">
        <f t="shared" si="1"/>
        <v>0</v>
      </c>
      <c r="AP90" s="60" t="str">
        <f t="shared" si="14"/>
        <v/>
      </c>
      <c r="AQ90" s="61" t="b">
        <f t="shared" si="15"/>
        <v>0</v>
      </c>
      <c r="AR90" s="60" t="str">
        <f t="shared" si="16"/>
        <v/>
      </c>
      <c r="AS90" s="61" t="b">
        <f t="shared" si="2"/>
        <v>0</v>
      </c>
      <c r="AT90" s="62" t="str">
        <f t="shared" si="17"/>
        <v/>
      </c>
      <c r="AU90" s="63" t="b">
        <f t="shared" si="18"/>
        <v>0</v>
      </c>
      <c r="AV90" s="62" t="str">
        <f t="shared" si="19"/>
        <v/>
      </c>
      <c r="AW90" s="63" t="b">
        <f t="shared" si="3"/>
        <v>0</v>
      </c>
    </row>
    <row r="91" spans="1:49" x14ac:dyDescent="0.2">
      <c r="A91" s="157"/>
      <c r="B91" s="213" t="str">
        <f>IF($J$2="FR",'APA - Txt FR - NL'!$B60,IF($J$2="NL",'APA - Txt FR - NL'!$C60))</f>
        <v>Totaal</v>
      </c>
      <c r="C91" s="213"/>
      <c r="D91" s="213"/>
      <c r="E91" s="234"/>
      <c r="F91" s="234"/>
      <c r="G91" s="234"/>
      <c r="H91" s="239"/>
      <c r="I91" s="158"/>
      <c r="J91" s="158"/>
      <c r="K91" s="158"/>
      <c r="L91" s="158"/>
      <c r="M91" s="159"/>
      <c r="N91" s="159"/>
      <c r="O91" s="159"/>
      <c r="P91" s="341" t="str">
        <f>Y81</f>
        <v>€ 0,00</v>
      </c>
      <c r="Q91" s="341"/>
      <c r="R91" s="341"/>
      <c r="S91" s="167" t="s">
        <v>0</v>
      </c>
      <c r="T91" s="159"/>
      <c r="U91" s="341">
        <f>Y89</f>
        <v>0</v>
      </c>
      <c r="V91" s="341"/>
      <c r="W91" s="341"/>
      <c r="X91" s="159"/>
      <c r="Y91" s="166">
        <f>SUM(Y88:Y89)</f>
        <v>0</v>
      </c>
      <c r="AA91" s="52">
        <f>SUM(AA90+1)</f>
        <v>42</v>
      </c>
      <c r="AB91" s="64">
        <v>56</v>
      </c>
      <c r="AC91" s="53">
        <v>44</v>
      </c>
      <c r="AD91" s="54" t="str">
        <f t="shared" si="4"/>
        <v/>
      </c>
      <c r="AE91" s="55" t="b">
        <f t="shared" si="5"/>
        <v>0</v>
      </c>
      <c r="AF91" s="54" t="str">
        <f t="shared" si="6"/>
        <v/>
      </c>
      <c r="AG91" s="55" t="b">
        <f t="shared" si="7"/>
        <v>0</v>
      </c>
      <c r="AH91" s="56" t="str">
        <f t="shared" si="8"/>
        <v/>
      </c>
      <c r="AI91" s="57" t="b">
        <f t="shared" si="9"/>
        <v>0</v>
      </c>
      <c r="AJ91" s="56" t="str">
        <f t="shared" si="10"/>
        <v/>
      </c>
      <c r="AK91" s="57" t="b">
        <f t="shared" si="21"/>
        <v>0</v>
      </c>
      <c r="AL91" s="58" t="str">
        <f t="shared" si="11"/>
        <v/>
      </c>
      <c r="AM91" s="59" t="b">
        <f t="shared" si="12"/>
        <v>0</v>
      </c>
      <c r="AN91" s="58" t="str">
        <f t="shared" si="13"/>
        <v/>
      </c>
      <c r="AO91" s="59" t="b">
        <f t="shared" si="1"/>
        <v>0</v>
      </c>
      <c r="AP91" s="60" t="str">
        <f t="shared" si="14"/>
        <v/>
      </c>
      <c r="AQ91" s="61" t="b">
        <f t="shared" si="15"/>
        <v>0</v>
      </c>
      <c r="AR91" s="60" t="str">
        <f t="shared" si="16"/>
        <v/>
      </c>
      <c r="AS91" s="61" t="b">
        <f t="shared" si="2"/>
        <v>0</v>
      </c>
      <c r="AT91" s="62" t="str">
        <f t="shared" si="17"/>
        <v/>
      </c>
      <c r="AU91" s="63" t="b">
        <f t="shared" si="18"/>
        <v>0</v>
      </c>
      <c r="AV91" s="62" t="str">
        <f t="shared" si="19"/>
        <v/>
      </c>
      <c r="AW91" s="63" t="b">
        <f t="shared" si="3"/>
        <v>0</v>
      </c>
    </row>
    <row r="92" spans="1:49" x14ac:dyDescent="0.2">
      <c r="A92" s="157"/>
      <c r="B92" s="213"/>
      <c r="C92" s="213"/>
      <c r="D92" s="213"/>
      <c r="E92" s="234"/>
      <c r="F92" s="234"/>
      <c r="G92" s="234"/>
      <c r="H92" s="239"/>
      <c r="I92" s="158"/>
      <c r="J92" s="158"/>
      <c r="K92" s="158"/>
      <c r="L92" s="158"/>
      <c r="M92" s="159"/>
      <c r="N92" s="159"/>
      <c r="O92" s="159"/>
      <c r="P92" s="159"/>
      <c r="Q92" s="159"/>
      <c r="R92" s="159"/>
      <c r="S92" s="159"/>
      <c r="T92" s="159"/>
      <c r="U92" s="159"/>
      <c r="V92" s="159"/>
      <c r="W92" s="159"/>
      <c r="X92" s="159"/>
      <c r="Y92" s="160"/>
      <c r="AA92" s="52">
        <f t="shared" si="20"/>
        <v>43</v>
      </c>
      <c r="AB92" s="64">
        <v>56</v>
      </c>
      <c r="AC92" s="53">
        <v>44</v>
      </c>
      <c r="AD92" s="54" t="str">
        <f t="shared" si="4"/>
        <v/>
      </c>
      <c r="AE92" s="55" t="b">
        <f t="shared" si="5"/>
        <v>0</v>
      </c>
      <c r="AF92" s="54" t="str">
        <f t="shared" si="6"/>
        <v/>
      </c>
      <c r="AG92" s="55" t="b">
        <f t="shared" si="7"/>
        <v>0</v>
      </c>
      <c r="AH92" s="56" t="str">
        <f t="shared" si="8"/>
        <v/>
      </c>
      <c r="AI92" s="57" t="b">
        <f t="shared" si="9"/>
        <v>0</v>
      </c>
      <c r="AJ92" s="56" t="str">
        <f t="shared" si="10"/>
        <v/>
      </c>
      <c r="AK92" s="57" t="b">
        <f t="shared" si="21"/>
        <v>0</v>
      </c>
      <c r="AL92" s="58" t="str">
        <f t="shared" si="11"/>
        <v/>
      </c>
      <c r="AM92" s="59" t="b">
        <f t="shared" si="12"/>
        <v>0</v>
      </c>
      <c r="AN92" s="58" t="str">
        <f t="shared" si="13"/>
        <v/>
      </c>
      <c r="AO92" s="59" t="b">
        <f t="shared" si="1"/>
        <v>0</v>
      </c>
      <c r="AP92" s="60" t="str">
        <f t="shared" si="14"/>
        <v/>
      </c>
      <c r="AQ92" s="61" t="b">
        <f t="shared" si="15"/>
        <v>0</v>
      </c>
      <c r="AR92" s="60" t="str">
        <f t="shared" si="16"/>
        <v/>
      </c>
      <c r="AS92" s="61" t="b">
        <f t="shared" si="2"/>
        <v>0</v>
      </c>
      <c r="AT92" s="62" t="str">
        <f t="shared" si="17"/>
        <v/>
      </c>
      <c r="AU92" s="63" t="b">
        <f t="shared" si="18"/>
        <v>0</v>
      </c>
      <c r="AV92" s="62" t="str">
        <f t="shared" si="19"/>
        <v/>
      </c>
      <c r="AW92" s="63" t="b">
        <f t="shared" si="3"/>
        <v>0</v>
      </c>
    </row>
    <row r="93" spans="1:49" x14ac:dyDescent="0.2">
      <c r="A93" s="157"/>
      <c r="B93" s="213" t="str">
        <f>IF($J$2="FR",'APA - Txt FR - NL'!$B61,IF($J$2="NL",'APA - Txt FR - NL'!$C61))</f>
        <v>Aan te rekenen bij de berekening van de inkomsten :</v>
      </c>
      <c r="C93" s="213"/>
      <c r="D93" s="213"/>
      <c r="E93" s="234"/>
      <c r="F93" s="234"/>
      <c r="G93" s="234"/>
      <c r="H93" s="239"/>
      <c r="I93" s="158"/>
      <c r="J93" s="158"/>
      <c r="K93" s="158"/>
      <c r="L93" s="158"/>
      <c r="M93" s="159"/>
      <c r="N93" s="159"/>
      <c r="O93" s="159"/>
      <c r="P93" s="159"/>
      <c r="Q93" s="191">
        <v>0.06</v>
      </c>
      <c r="R93" s="159"/>
      <c r="S93" s="159" t="str">
        <f>IF($J$2="FR",'APA - Txt FR - NL'!$B62,IF($J$2="NL",'APA - Txt FR - NL'!$C62))</f>
        <v>van</v>
      </c>
      <c r="T93" s="159"/>
      <c r="U93" s="341">
        <f>Y91</f>
        <v>0</v>
      </c>
      <c r="V93" s="341"/>
      <c r="W93" s="341"/>
      <c r="X93" s="236" t="s">
        <v>1</v>
      </c>
      <c r="Y93" s="166">
        <f>SUM(Q93*U93)</f>
        <v>0</v>
      </c>
      <c r="AA93" s="52">
        <f t="shared" si="20"/>
        <v>44</v>
      </c>
      <c r="AB93" s="64">
        <v>56</v>
      </c>
      <c r="AC93" s="53">
        <v>44</v>
      </c>
      <c r="AD93" s="54" t="str">
        <f t="shared" si="4"/>
        <v/>
      </c>
      <c r="AE93" s="55" t="b">
        <f t="shared" si="5"/>
        <v>0</v>
      </c>
      <c r="AF93" s="54" t="str">
        <f t="shared" si="6"/>
        <v/>
      </c>
      <c r="AG93" s="55" t="b">
        <f t="shared" si="7"/>
        <v>0</v>
      </c>
      <c r="AH93" s="56" t="str">
        <f t="shared" si="8"/>
        <v/>
      </c>
      <c r="AI93" s="57" t="b">
        <f t="shared" si="9"/>
        <v>0</v>
      </c>
      <c r="AJ93" s="56" t="str">
        <f t="shared" si="10"/>
        <v/>
      </c>
      <c r="AK93" s="57" t="b">
        <f t="shared" si="21"/>
        <v>0</v>
      </c>
      <c r="AL93" s="58" t="str">
        <f t="shared" si="11"/>
        <v/>
      </c>
      <c r="AM93" s="59" t="b">
        <f t="shared" si="12"/>
        <v>0</v>
      </c>
      <c r="AN93" s="58" t="str">
        <f t="shared" si="13"/>
        <v/>
      </c>
      <c r="AO93" s="59" t="b">
        <f t="shared" si="1"/>
        <v>0</v>
      </c>
      <c r="AP93" s="60" t="str">
        <f t="shared" si="14"/>
        <v/>
      </c>
      <c r="AQ93" s="61" t="b">
        <f t="shared" si="15"/>
        <v>0</v>
      </c>
      <c r="AR93" s="60" t="str">
        <f t="shared" si="16"/>
        <v/>
      </c>
      <c r="AS93" s="61" t="b">
        <f t="shared" si="2"/>
        <v>0</v>
      </c>
      <c r="AT93" s="62" t="str">
        <f t="shared" si="17"/>
        <v/>
      </c>
      <c r="AU93" s="63" t="b">
        <f t="shared" si="18"/>
        <v>0</v>
      </c>
      <c r="AV93" s="62" t="str">
        <f t="shared" si="19"/>
        <v/>
      </c>
      <c r="AW93" s="63" t="b">
        <f t="shared" si="3"/>
        <v>0</v>
      </c>
    </row>
    <row r="94" spans="1:49" x14ac:dyDescent="0.2">
      <c r="A94" s="192" t="str">
        <f>IF($J$2="FR",'APA - Txt FR - NL'!$B63,IF($J$2="NL",'APA - Txt FR - NL'!$C63))</f>
        <v>N.B. Vergeet niet de (on)roerende inkomsten te berekenen van de wederbeleggingen</v>
      </c>
      <c r="B94" s="213"/>
      <c r="C94" s="213"/>
      <c r="D94" s="213"/>
      <c r="E94" s="234"/>
      <c r="F94" s="234"/>
      <c r="G94" s="234"/>
      <c r="H94" s="239"/>
      <c r="I94" s="158"/>
      <c r="J94" s="158"/>
      <c r="K94" s="158"/>
      <c r="L94" s="158"/>
      <c r="M94" s="159"/>
      <c r="N94" s="159"/>
      <c r="O94" s="159"/>
      <c r="P94" s="159"/>
      <c r="Q94" s="159"/>
      <c r="R94" s="159"/>
      <c r="S94" s="159"/>
      <c r="T94" s="159"/>
      <c r="U94" s="159"/>
      <c r="V94" s="159"/>
      <c r="W94" s="159"/>
      <c r="X94" s="159"/>
      <c r="Y94" s="160"/>
      <c r="AA94" s="52">
        <f t="shared" si="20"/>
        <v>45</v>
      </c>
      <c r="AB94" s="64">
        <v>56</v>
      </c>
      <c r="AC94" s="53">
        <v>44</v>
      </c>
      <c r="AD94" s="54" t="str">
        <f t="shared" si="4"/>
        <v/>
      </c>
      <c r="AE94" s="55" t="b">
        <f t="shared" si="5"/>
        <v>0</v>
      </c>
      <c r="AF94" s="54" t="str">
        <f t="shared" si="6"/>
        <v/>
      </c>
      <c r="AG94" s="55" t="b">
        <f t="shared" si="7"/>
        <v>0</v>
      </c>
      <c r="AH94" s="56" t="str">
        <f t="shared" si="8"/>
        <v/>
      </c>
      <c r="AI94" s="57" t="b">
        <f t="shared" si="9"/>
        <v>0</v>
      </c>
      <c r="AJ94" s="56" t="str">
        <f t="shared" si="10"/>
        <v/>
      </c>
      <c r="AK94" s="57" t="b">
        <f t="shared" si="21"/>
        <v>0</v>
      </c>
      <c r="AL94" s="58" t="str">
        <f t="shared" si="11"/>
        <v/>
      </c>
      <c r="AM94" s="59" t="b">
        <f t="shared" si="12"/>
        <v>0</v>
      </c>
      <c r="AN94" s="58" t="str">
        <f t="shared" si="13"/>
        <v/>
      </c>
      <c r="AO94" s="59" t="b">
        <f t="shared" si="1"/>
        <v>0</v>
      </c>
      <c r="AP94" s="60" t="str">
        <f t="shared" si="14"/>
        <v/>
      </c>
      <c r="AQ94" s="61" t="b">
        <f t="shared" si="15"/>
        <v>0</v>
      </c>
      <c r="AR94" s="60" t="str">
        <f t="shared" si="16"/>
        <v/>
      </c>
      <c r="AS94" s="61" t="b">
        <f t="shared" si="2"/>
        <v>0</v>
      </c>
      <c r="AT94" s="62" t="str">
        <f t="shared" si="17"/>
        <v/>
      </c>
      <c r="AU94" s="63" t="b">
        <f t="shared" si="18"/>
        <v>0</v>
      </c>
      <c r="AV94" s="62" t="str">
        <f t="shared" si="19"/>
        <v/>
      </c>
      <c r="AW94" s="63" t="b">
        <f t="shared" si="3"/>
        <v>0</v>
      </c>
    </row>
    <row r="95" spans="1:49" x14ac:dyDescent="0.2">
      <c r="A95" s="193"/>
      <c r="B95" s="120"/>
      <c r="C95" s="120"/>
      <c r="D95" s="120"/>
      <c r="E95" s="121"/>
      <c r="F95" s="121"/>
      <c r="G95" s="121"/>
      <c r="H95" s="121"/>
      <c r="I95" s="122"/>
      <c r="J95" s="122"/>
      <c r="K95" s="122"/>
      <c r="L95" s="122"/>
      <c r="M95" s="123"/>
      <c r="N95" s="123"/>
      <c r="O95" s="123"/>
      <c r="P95" s="123"/>
      <c r="Q95" s="123"/>
      <c r="R95" s="123"/>
      <c r="S95" s="123"/>
      <c r="T95" s="123"/>
      <c r="U95" s="123"/>
      <c r="V95" s="123"/>
      <c r="W95" s="123"/>
      <c r="X95" s="123"/>
      <c r="Y95" s="194"/>
      <c r="AA95" s="52">
        <f t="shared" si="20"/>
        <v>46</v>
      </c>
      <c r="AB95" s="64">
        <v>56</v>
      </c>
      <c r="AC95" s="53">
        <v>44</v>
      </c>
      <c r="AD95" s="54" t="str">
        <f t="shared" si="4"/>
        <v/>
      </c>
      <c r="AE95" s="55" t="b">
        <f t="shared" si="5"/>
        <v>0</v>
      </c>
      <c r="AF95" s="54" t="str">
        <f t="shared" si="6"/>
        <v/>
      </c>
      <c r="AG95" s="55" t="b">
        <f t="shared" si="7"/>
        <v>0</v>
      </c>
      <c r="AH95" s="56" t="str">
        <f t="shared" si="8"/>
        <v/>
      </c>
      <c r="AI95" s="57" t="b">
        <f t="shared" si="9"/>
        <v>0</v>
      </c>
      <c r="AJ95" s="56" t="str">
        <f t="shared" si="10"/>
        <v/>
      </c>
      <c r="AK95" s="57" t="b">
        <f t="shared" si="21"/>
        <v>0</v>
      </c>
      <c r="AL95" s="58" t="str">
        <f t="shared" si="11"/>
        <v/>
      </c>
      <c r="AM95" s="59" t="b">
        <f t="shared" si="12"/>
        <v>0</v>
      </c>
      <c r="AN95" s="58" t="str">
        <f t="shared" si="13"/>
        <v/>
      </c>
      <c r="AO95" s="59" t="b">
        <f t="shared" si="1"/>
        <v>0</v>
      </c>
      <c r="AP95" s="60" t="str">
        <f t="shared" si="14"/>
        <v/>
      </c>
      <c r="AQ95" s="61" t="b">
        <f t="shared" si="15"/>
        <v>0</v>
      </c>
      <c r="AR95" s="60" t="str">
        <f t="shared" si="16"/>
        <v/>
      </c>
      <c r="AS95" s="61" t="b">
        <f t="shared" si="2"/>
        <v>0</v>
      </c>
      <c r="AT95" s="62" t="str">
        <f t="shared" si="17"/>
        <v/>
      </c>
      <c r="AU95" s="63" t="b">
        <f t="shared" si="18"/>
        <v>0</v>
      </c>
      <c r="AV95" s="62" t="str">
        <f t="shared" si="19"/>
        <v/>
      </c>
      <c r="AW95" s="63" t="b">
        <f t="shared" si="3"/>
        <v>0</v>
      </c>
    </row>
    <row r="96" spans="1:49" x14ac:dyDescent="0.2">
      <c r="A96" s="387"/>
      <c r="B96" s="387"/>
      <c r="C96" s="387"/>
      <c r="D96" s="387"/>
      <c r="E96" s="195"/>
      <c r="F96" s="195"/>
      <c r="G96" s="196"/>
      <c r="H96" s="195"/>
      <c r="I96" s="339"/>
      <c r="J96" s="339"/>
      <c r="K96" s="339"/>
      <c r="L96" s="339"/>
      <c r="M96" s="159"/>
      <c r="N96" s="159"/>
      <c r="O96" s="159"/>
      <c r="P96" s="159"/>
      <c r="Q96" s="159"/>
      <c r="R96" s="159"/>
      <c r="S96" s="159"/>
      <c r="T96" s="159"/>
      <c r="U96" s="159"/>
      <c r="V96" s="159"/>
      <c r="W96" s="159"/>
      <c r="X96" s="159"/>
      <c r="Y96" s="159"/>
      <c r="AA96" s="52">
        <f t="shared" si="20"/>
        <v>47</v>
      </c>
      <c r="AB96" s="64">
        <v>56</v>
      </c>
      <c r="AC96" s="53">
        <v>44</v>
      </c>
      <c r="AD96" s="54" t="str">
        <f t="shared" si="4"/>
        <v/>
      </c>
      <c r="AE96" s="55" t="b">
        <f t="shared" si="5"/>
        <v>0</v>
      </c>
      <c r="AF96" s="54" t="str">
        <f t="shared" si="6"/>
        <v/>
      </c>
      <c r="AG96" s="55" t="b">
        <f t="shared" si="7"/>
        <v>0</v>
      </c>
      <c r="AH96" s="56" t="str">
        <f t="shared" si="8"/>
        <v/>
      </c>
      <c r="AI96" s="57" t="b">
        <f t="shared" si="9"/>
        <v>0</v>
      </c>
      <c r="AJ96" s="56" t="str">
        <f t="shared" si="10"/>
        <v/>
      </c>
      <c r="AK96" s="57" t="b">
        <f t="shared" si="21"/>
        <v>0</v>
      </c>
      <c r="AL96" s="58" t="str">
        <f t="shared" si="11"/>
        <v/>
      </c>
      <c r="AM96" s="59" t="b">
        <f t="shared" si="12"/>
        <v>0</v>
      </c>
      <c r="AN96" s="58" t="str">
        <f t="shared" si="13"/>
        <v/>
      </c>
      <c r="AO96" s="59" t="b">
        <f t="shared" si="1"/>
        <v>0</v>
      </c>
      <c r="AP96" s="60" t="str">
        <f t="shared" si="14"/>
        <v/>
      </c>
      <c r="AQ96" s="61" t="b">
        <f t="shared" si="15"/>
        <v>0</v>
      </c>
      <c r="AR96" s="60" t="str">
        <f t="shared" si="16"/>
        <v/>
      </c>
      <c r="AS96" s="61" t="b">
        <f t="shared" si="2"/>
        <v>0</v>
      </c>
      <c r="AT96" s="62" t="str">
        <f t="shared" si="17"/>
        <v/>
      </c>
      <c r="AU96" s="63" t="b">
        <f t="shared" si="18"/>
        <v>0</v>
      </c>
      <c r="AV96" s="62" t="str">
        <f t="shared" si="19"/>
        <v/>
      </c>
      <c r="AW96" s="63" t="b">
        <f t="shared" si="3"/>
        <v>0</v>
      </c>
    </row>
    <row r="97" spans="1:49" x14ac:dyDescent="0.2">
      <c r="A97" s="197" t="str">
        <f>IF($J$2="FR",'APA - Txt FR - NL'!$B64,IF($J$2="NL",'APA - Txt FR - NL'!$C64))</f>
        <v>B) Berekening van de inkomsten :</v>
      </c>
      <c r="B97" s="155"/>
      <c r="C97" s="155"/>
      <c r="D97" s="155"/>
      <c r="E97" s="155"/>
      <c r="F97" s="155"/>
      <c r="G97" s="155"/>
      <c r="H97" s="155"/>
      <c r="I97" s="155"/>
      <c r="J97" s="155"/>
      <c r="K97" s="155"/>
      <c r="L97" s="155"/>
      <c r="M97" s="155"/>
      <c r="N97" s="155"/>
      <c r="O97" s="155"/>
      <c r="P97" s="155"/>
      <c r="Q97" s="155"/>
      <c r="R97" s="155"/>
      <c r="S97" s="155"/>
      <c r="T97" s="155"/>
      <c r="U97" s="155"/>
      <c r="V97" s="155"/>
      <c r="W97" s="155"/>
      <c r="X97" s="155"/>
      <c r="Y97" s="156"/>
      <c r="AA97" s="52">
        <f t="shared" si="20"/>
        <v>48</v>
      </c>
      <c r="AB97" s="64">
        <v>56</v>
      </c>
      <c r="AC97" s="53">
        <v>44</v>
      </c>
      <c r="AD97" s="54" t="str">
        <f t="shared" si="4"/>
        <v/>
      </c>
      <c r="AE97" s="55" t="b">
        <f t="shared" si="5"/>
        <v>0</v>
      </c>
      <c r="AF97" s="54" t="str">
        <f t="shared" si="6"/>
        <v/>
      </c>
      <c r="AG97" s="55" t="b">
        <f t="shared" si="7"/>
        <v>0</v>
      </c>
      <c r="AH97" s="56" t="str">
        <f t="shared" si="8"/>
        <v/>
      </c>
      <c r="AI97" s="57" t="b">
        <f t="shared" si="9"/>
        <v>0</v>
      </c>
      <c r="AJ97" s="56" t="str">
        <f t="shared" si="10"/>
        <v/>
      </c>
      <c r="AK97" s="57" t="b">
        <f t="shared" si="21"/>
        <v>0</v>
      </c>
      <c r="AL97" s="58" t="str">
        <f t="shared" si="11"/>
        <v/>
      </c>
      <c r="AM97" s="59" t="b">
        <f t="shared" si="12"/>
        <v>0</v>
      </c>
      <c r="AN97" s="58" t="str">
        <f t="shared" si="13"/>
        <v/>
      </c>
      <c r="AO97" s="59" t="b">
        <f t="shared" si="1"/>
        <v>0</v>
      </c>
      <c r="AP97" s="60" t="str">
        <f t="shared" si="14"/>
        <v/>
      </c>
      <c r="AQ97" s="61" t="b">
        <f t="shared" si="15"/>
        <v>0</v>
      </c>
      <c r="AR97" s="60" t="str">
        <f t="shared" si="16"/>
        <v/>
      </c>
      <c r="AS97" s="61" t="b">
        <f t="shared" si="2"/>
        <v>0</v>
      </c>
      <c r="AT97" s="62" t="str">
        <f t="shared" si="17"/>
        <v/>
      </c>
      <c r="AU97" s="63" t="b">
        <f t="shared" si="18"/>
        <v>0</v>
      </c>
      <c r="AV97" s="62" t="str">
        <f t="shared" si="19"/>
        <v/>
      </c>
      <c r="AW97" s="63" t="b">
        <f t="shared" si="3"/>
        <v>0</v>
      </c>
    </row>
    <row r="98" spans="1:49" x14ac:dyDescent="0.2">
      <c r="A98" s="198"/>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60"/>
      <c r="AA98" s="52">
        <f t="shared" si="20"/>
        <v>49</v>
      </c>
      <c r="AB98" s="64">
        <v>56</v>
      </c>
      <c r="AC98" s="53">
        <v>44</v>
      </c>
      <c r="AD98" s="54" t="str">
        <f t="shared" si="4"/>
        <v/>
      </c>
      <c r="AE98" s="55" t="b">
        <f t="shared" si="5"/>
        <v>0</v>
      </c>
      <c r="AF98" s="54" t="str">
        <f t="shared" si="6"/>
        <v/>
      </c>
      <c r="AG98" s="55" t="b">
        <f t="shared" si="7"/>
        <v>0</v>
      </c>
      <c r="AH98" s="56" t="str">
        <f t="shared" si="8"/>
        <v/>
      </c>
      <c r="AI98" s="57" t="b">
        <f t="shared" si="9"/>
        <v>0</v>
      </c>
      <c r="AJ98" s="56" t="str">
        <f t="shared" si="10"/>
        <v/>
      </c>
      <c r="AK98" s="57" t="b">
        <f t="shared" si="21"/>
        <v>0</v>
      </c>
      <c r="AL98" s="58" t="str">
        <f t="shared" si="11"/>
        <v/>
      </c>
      <c r="AM98" s="59" t="b">
        <f t="shared" si="12"/>
        <v>0</v>
      </c>
      <c r="AN98" s="58" t="str">
        <f t="shared" si="13"/>
        <v/>
      </c>
      <c r="AO98" s="59" t="b">
        <f t="shared" si="1"/>
        <v>0</v>
      </c>
      <c r="AP98" s="60" t="str">
        <f t="shared" si="14"/>
        <v/>
      </c>
      <c r="AQ98" s="61" t="b">
        <f t="shared" si="15"/>
        <v>0</v>
      </c>
      <c r="AR98" s="60" t="str">
        <f t="shared" si="16"/>
        <v/>
      </c>
      <c r="AS98" s="61" t="b">
        <f t="shared" si="2"/>
        <v>0</v>
      </c>
      <c r="AT98" s="62" t="str">
        <f t="shared" si="17"/>
        <v/>
      </c>
      <c r="AU98" s="63" t="b">
        <f t="shared" si="18"/>
        <v>0</v>
      </c>
      <c r="AV98" s="62" t="str">
        <f t="shared" si="19"/>
        <v/>
      </c>
      <c r="AW98" s="63" t="b">
        <f t="shared" si="3"/>
        <v>0</v>
      </c>
    </row>
    <row r="99" spans="1:49" x14ac:dyDescent="0.2">
      <c r="A99" s="198" t="s">
        <v>10</v>
      </c>
      <c r="B99" s="159" t="str">
        <f>IF($J$2="FR",'APA - Txt FR - NL'!$B65,IF($J$2="NL",'APA - Txt FR - NL'!$C65))</f>
        <v>Aan te rekenen pensioen PMH :</v>
      </c>
      <c r="C99" s="159"/>
      <c r="D99" s="159"/>
      <c r="E99" s="159"/>
      <c r="F99" s="159"/>
      <c r="G99" s="159"/>
      <c r="H99" s="159"/>
      <c r="I99" s="159"/>
      <c r="J99" s="159"/>
      <c r="K99" s="159"/>
      <c r="L99" s="159"/>
      <c r="M99" s="159"/>
      <c r="N99" s="340"/>
      <c r="O99" s="340"/>
      <c r="P99" s="340"/>
      <c r="Q99" s="235"/>
      <c r="R99" s="336"/>
      <c r="S99" s="336"/>
      <c r="T99" s="336"/>
      <c r="U99" s="336"/>
      <c r="V99" s="167"/>
      <c r="W99" s="336"/>
      <c r="X99" s="337"/>
      <c r="Y99" s="199">
        <f>Y2</f>
        <v>0</v>
      </c>
      <c r="AA99" s="52">
        <f t="shared" si="20"/>
        <v>50</v>
      </c>
      <c r="AB99" s="64">
        <v>52</v>
      </c>
      <c r="AC99" s="53">
        <v>48</v>
      </c>
      <c r="AD99" s="54" t="str">
        <f t="shared" si="4"/>
        <v/>
      </c>
      <c r="AE99" s="55" t="b">
        <f t="shared" si="5"/>
        <v>0</v>
      </c>
      <c r="AF99" s="54" t="str">
        <f t="shared" si="6"/>
        <v/>
      </c>
      <c r="AG99" s="55" t="b">
        <f t="shared" si="7"/>
        <v>0</v>
      </c>
      <c r="AH99" s="56" t="str">
        <f t="shared" si="8"/>
        <v/>
      </c>
      <c r="AI99" s="57" t="b">
        <f t="shared" si="9"/>
        <v>0</v>
      </c>
      <c r="AJ99" s="56" t="str">
        <f t="shared" si="10"/>
        <v/>
      </c>
      <c r="AK99" s="57" t="b">
        <f t="shared" si="21"/>
        <v>0</v>
      </c>
      <c r="AL99" s="58" t="str">
        <f t="shared" si="11"/>
        <v/>
      </c>
      <c r="AM99" s="59" t="b">
        <f t="shared" si="12"/>
        <v>0</v>
      </c>
      <c r="AN99" s="58" t="str">
        <f t="shared" si="13"/>
        <v/>
      </c>
      <c r="AO99" s="59" t="b">
        <f t="shared" si="1"/>
        <v>0</v>
      </c>
      <c r="AP99" s="60" t="str">
        <f t="shared" si="14"/>
        <v/>
      </c>
      <c r="AQ99" s="61" t="b">
        <f t="shared" si="15"/>
        <v>0</v>
      </c>
      <c r="AR99" s="60" t="str">
        <f t="shared" si="16"/>
        <v/>
      </c>
      <c r="AS99" s="61" t="b">
        <f t="shared" si="2"/>
        <v>0</v>
      </c>
      <c r="AT99" s="62" t="str">
        <f t="shared" si="17"/>
        <v/>
      </c>
      <c r="AU99" s="63" t="b">
        <f t="shared" si="18"/>
        <v>0</v>
      </c>
      <c r="AV99" s="62" t="str">
        <f t="shared" si="19"/>
        <v/>
      </c>
      <c r="AW99" s="63" t="b">
        <f t="shared" si="3"/>
        <v>0</v>
      </c>
    </row>
    <row r="100" spans="1:49" x14ac:dyDescent="0.2">
      <c r="A100" s="200"/>
      <c r="B100" s="188"/>
      <c r="C100" s="188"/>
      <c r="D100" s="188" t="str">
        <f>IF($J$2="FR",'APA - Txt FR - NL'!$B66,IF($J$2="NL",'APA - Txt FR - NL'!$C66))</f>
        <v>Andere inkomsten PMH (IGO, …)</v>
      </c>
      <c r="E100" s="188"/>
      <c r="F100" s="188"/>
      <c r="G100" s="188"/>
      <c r="H100" s="188"/>
      <c r="I100" s="188"/>
      <c r="J100" s="188"/>
      <c r="K100" s="188"/>
      <c r="L100" s="188"/>
      <c r="M100" s="188"/>
      <c r="N100" s="338"/>
      <c r="O100" s="338"/>
      <c r="P100" s="338"/>
      <c r="Q100" s="201"/>
      <c r="R100" s="338"/>
      <c r="S100" s="338"/>
      <c r="T100" s="338"/>
      <c r="U100" s="338"/>
      <c r="V100" s="168"/>
      <c r="W100" s="202"/>
      <c r="X100" s="202"/>
      <c r="Y100" s="203">
        <f>V4</f>
        <v>0</v>
      </c>
      <c r="AA100" s="52">
        <f t="shared" si="20"/>
        <v>51</v>
      </c>
      <c r="AB100" s="64">
        <v>52</v>
      </c>
      <c r="AC100" s="53">
        <v>48</v>
      </c>
      <c r="AD100" s="54" t="str">
        <f t="shared" si="4"/>
        <v/>
      </c>
      <c r="AE100" s="55" t="b">
        <f t="shared" si="5"/>
        <v>0</v>
      </c>
      <c r="AF100" s="54" t="str">
        <f t="shared" si="6"/>
        <v/>
      </c>
      <c r="AG100" s="55" t="b">
        <f t="shared" si="7"/>
        <v>0</v>
      </c>
      <c r="AH100" s="56" t="str">
        <f t="shared" si="8"/>
        <v/>
      </c>
      <c r="AI100" s="57" t="b">
        <f t="shared" si="9"/>
        <v>0</v>
      </c>
      <c r="AJ100" s="56" t="str">
        <f t="shared" si="10"/>
        <v/>
      </c>
      <c r="AK100" s="57" t="b">
        <f t="shared" si="21"/>
        <v>0</v>
      </c>
      <c r="AL100" s="58" t="str">
        <f t="shared" si="11"/>
        <v/>
      </c>
      <c r="AM100" s="59" t="b">
        <f t="shared" si="12"/>
        <v>0</v>
      </c>
      <c r="AN100" s="58" t="str">
        <f t="shared" si="13"/>
        <v/>
      </c>
      <c r="AO100" s="59" t="b">
        <f t="shared" si="1"/>
        <v>0</v>
      </c>
      <c r="AP100" s="60" t="str">
        <f t="shared" si="14"/>
        <v/>
      </c>
      <c r="AQ100" s="61" t="b">
        <f t="shared" si="15"/>
        <v>0</v>
      </c>
      <c r="AR100" s="60" t="str">
        <f t="shared" si="16"/>
        <v/>
      </c>
      <c r="AS100" s="61" t="b">
        <f t="shared" si="2"/>
        <v>0</v>
      </c>
      <c r="AT100" s="62" t="str">
        <f t="shared" si="17"/>
        <v/>
      </c>
      <c r="AU100" s="63" t="b">
        <f t="shared" si="18"/>
        <v>0</v>
      </c>
      <c r="AV100" s="62" t="str">
        <f t="shared" si="19"/>
        <v/>
      </c>
      <c r="AW100" s="63" t="b">
        <f t="shared" si="3"/>
        <v>0</v>
      </c>
    </row>
    <row r="101" spans="1:49" x14ac:dyDescent="0.2">
      <c r="A101" s="198"/>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60"/>
      <c r="AA101" s="52">
        <f t="shared" si="20"/>
        <v>52</v>
      </c>
      <c r="AB101" s="64">
        <v>52</v>
      </c>
      <c r="AC101" s="53">
        <v>48</v>
      </c>
      <c r="AD101" s="54" t="str">
        <f t="shared" si="4"/>
        <v/>
      </c>
      <c r="AE101" s="55" t="b">
        <f t="shared" si="5"/>
        <v>0</v>
      </c>
      <c r="AF101" s="54" t="str">
        <f t="shared" si="6"/>
        <v/>
      </c>
      <c r="AG101" s="55" t="b">
        <f t="shared" si="7"/>
        <v>0</v>
      </c>
      <c r="AH101" s="56" t="str">
        <f t="shared" si="8"/>
        <v/>
      </c>
      <c r="AI101" s="57" t="b">
        <f t="shared" si="9"/>
        <v>0</v>
      </c>
      <c r="AJ101" s="56" t="str">
        <f t="shared" si="10"/>
        <v/>
      </c>
      <c r="AK101" s="57" t="b">
        <f t="shared" si="21"/>
        <v>0</v>
      </c>
      <c r="AL101" s="58" t="str">
        <f t="shared" si="11"/>
        <v/>
      </c>
      <c r="AM101" s="59" t="b">
        <f t="shared" si="12"/>
        <v>0</v>
      </c>
      <c r="AN101" s="58" t="str">
        <f t="shared" si="13"/>
        <v/>
      </c>
      <c r="AO101" s="59" t="b">
        <f t="shared" si="1"/>
        <v>0</v>
      </c>
      <c r="AP101" s="60" t="str">
        <f t="shared" si="14"/>
        <v/>
      </c>
      <c r="AQ101" s="61" t="b">
        <f t="shared" si="15"/>
        <v>0</v>
      </c>
      <c r="AR101" s="60" t="str">
        <f t="shared" si="16"/>
        <v/>
      </c>
      <c r="AS101" s="61" t="b">
        <f t="shared" si="2"/>
        <v>0</v>
      </c>
      <c r="AT101" s="62" t="str">
        <f t="shared" si="17"/>
        <v/>
      </c>
      <c r="AU101" s="63" t="b">
        <f t="shared" si="18"/>
        <v>0</v>
      </c>
      <c r="AV101" s="62" t="str">
        <f t="shared" si="19"/>
        <v/>
      </c>
      <c r="AW101" s="63" t="b">
        <f t="shared" si="3"/>
        <v>0</v>
      </c>
    </row>
    <row r="102" spans="1:49" x14ac:dyDescent="0.2">
      <c r="A102" s="198" t="s">
        <v>11</v>
      </c>
      <c r="B102" s="159" t="str">
        <f>IF($J$2="FR",'APA - Txt FR - NL'!$B67,IF($J$2="NL",'APA - Txt FR - NL'!$C67))</f>
        <v>Aan te rekenen pensioen partner</v>
      </c>
      <c r="C102" s="159"/>
      <c r="D102" s="159"/>
      <c r="E102" s="159"/>
      <c r="F102" s="159"/>
      <c r="G102" s="159"/>
      <c r="H102" s="159"/>
      <c r="I102" s="159"/>
      <c r="J102" s="159"/>
      <c r="K102" s="159"/>
      <c r="L102" s="159"/>
      <c r="M102" s="159"/>
      <c r="N102" s="340"/>
      <c r="O102" s="340"/>
      <c r="P102" s="340"/>
      <c r="Q102" s="235"/>
      <c r="R102" s="336"/>
      <c r="S102" s="336"/>
      <c r="T102" s="336"/>
      <c r="U102" s="336"/>
      <c r="V102" s="167"/>
      <c r="W102" s="336"/>
      <c r="X102" s="337"/>
      <c r="Y102" s="204">
        <f>Y3</f>
        <v>0</v>
      </c>
      <c r="AA102" s="52">
        <f t="shared" si="20"/>
        <v>53</v>
      </c>
      <c r="AB102" s="64">
        <v>52</v>
      </c>
      <c r="AC102" s="53">
        <v>48</v>
      </c>
      <c r="AD102" s="54" t="str">
        <f t="shared" si="4"/>
        <v/>
      </c>
      <c r="AE102" s="55" t="b">
        <f t="shared" si="5"/>
        <v>0</v>
      </c>
      <c r="AF102" s="54" t="str">
        <f t="shared" si="6"/>
        <v/>
      </c>
      <c r="AG102" s="55" t="b">
        <f t="shared" si="7"/>
        <v>0</v>
      </c>
      <c r="AH102" s="56" t="str">
        <f t="shared" si="8"/>
        <v/>
      </c>
      <c r="AI102" s="57" t="b">
        <f t="shared" si="9"/>
        <v>0</v>
      </c>
      <c r="AJ102" s="56" t="str">
        <f t="shared" si="10"/>
        <v/>
      </c>
      <c r="AK102" s="57" t="b">
        <f t="shared" si="21"/>
        <v>0</v>
      </c>
      <c r="AL102" s="58" t="str">
        <f t="shared" si="11"/>
        <v/>
      </c>
      <c r="AM102" s="59" t="b">
        <f t="shared" si="12"/>
        <v>0</v>
      </c>
      <c r="AN102" s="58" t="str">
        <f t="shared" si="13"/>
        <v/>
      </c>
      <c r="AO102" s="59" t="b">
        <f t="shared" si="1"/>
        <v>0</v>
      </c>
      <c r="AP102" s="60" t="str">
        <f t="shared" si="14"/>
        <v/>
      </c>
      <c r="AQ102" s="61" t="b">
        <f t="shared" si="15"/>
        <v>0</v>
      </c>
      <c r="AR102" s="60" t="str">
        <f t="shared" si="16"/>
        <v/>
      </c>
      <c r="AS102" s="61" t="b">
        <f t="shared" si="2"/>
        <v>0</v>
      </c>
      <c r="AT102" s="62" t="str">
        <f t="shared" si="17"/>
        <v/>
      </c>
      <c r="AU102" s="63" t="b">
        <f t="shared" si="18"/>
        <v>0</v>
      </c>
      <c r="AV102" s="62" t="str">
        <f t="shared" si="19"/>
        <v/>
      </c>
      <c r="AW102" s="63" t="b">
        <f t="shared" si="3"/>
        <v>0</v>
      </c>
    </row>
    <row r="103" spans="1:49" x14ac:dyDescent="0.2">
      <c r="A103" s="200"/>
      <c r="B103" s="188"/>
      <c r="C103" s="188"/>
      <c r="D103" s="188" t="str">
        <f>IF($J$2="FR",'APA - Txt FR - NL'!$B68,IF($J$2="NL",'APA - Txt FR - NL'!$C68))</f>
        <v>Andere inkomsten partner (IGO,…)</v>
      </c>
      <c r="E103" s="188"/>
      <c r="F103" s="188"/>
      <c r="G103" s="188"/>
      <c r="H103" s="188"/>
      <c r="I103" s="188"/>
      <c r="J103" s="188"/>
      <c r="K103" s="188"/>
      <c r="L103" s="188"/>
      <c r="M103" s="188"/>
      <c r="N103" s="338"/>
      <c r="O103" s="338"/>
      <c r="P103" s="338"/>
      <c r="Q103" s="201"/>
      <c r="R103" s="338"/>
      <c r="S103" s="338"/>
      <c r="T103" s="338"/>
      <c r="U103" s="338"/>
      <c r="V103" s="201"/>
      <c r="W103" s="202"/>
      <c r="X103" s="202"/>
      <c r="Y103" s="203">
        <f>V5</f>
        <v>0</v>
      </c>
      <c r="AA103" s="52">
        <f t="shared" si="20"/>
        <v>54</v>
      </c>
      <c r="AB103" s="64">
        <v>52</v>
      </c>
      <c r="AC103" s="53">
        <v>48</v>
      </c>
      <c r="AD103" s="54" t="str">
        <f t="shared" si="4"/>
        <v/>
      </c>
      <c r="AE103" s="55" t="b">
        <f t="shared" si="5"/>
        <v>0</v>
      </c>
      <c r="AF103" s="54" t="str">
        <f t="shared" si="6"/>
        <v/>
      </c>
      <c r="AG103" s="55" t="b">
        <f t="shared" si="7"/>
        <v>0</v>
      </c>
      <c r="AH103" s="56" t="str">
        <f t="shared" si="8"/>
        <v/>
      </c>
      <c r="AI103" s="57" t="b">
        <f t="shared" si="9"/>
        <v>0</v>
      </c>
      <c r="AJ103" s="56" t="str">
        <f t="shared" si="10"/>
        <v/>
      </c>
      <c r="AK103" s="57" t="b">
        <f t="shared" si="21"/>
        <v>0</v>
      </c>
      <c r="AL103" s="58" t="str">
        <f t="shared" si="11"/>
        <v/>
      </c>
      <c r="AM103" s="59" t="b">
        <f t="shared" si="12"/>
        <v>0</v>
      </c>
      <c r="AN103" s="58" t="str">
        <f t="shared" si="13"/>
        <v/>
      </c>
      <c r="AO103" s="59" t="b">
        <f t="shared" si="1"/>
        <v>0</v>
      </c>
      <c r="AP103" s="60" t="str">
        <f t="shared" si="14"/>
        <v/>
      </c>
      <c r="AQ103" s="61" t="b">
        <f t="shared" si="15"/>
        <v>0</v>
      </c>
      <c r="AR103" s="60" t="str">
        <f t="shared" si="16"/>
        <v/>
      </c>
      <c r="AS103" s="61" t="b">
        <f t="shared" si="2"/>
        <v>0</v>
      </c>
      <c r="AT103" s="62" t="str">
        <f t="shared" si="17"/>
        <v/>
      </c>
      <c r="AU103" s="63" t="b">
        <f t="shared" si="18"/>
        <v>0</v>
      </c>
      <c r="AV103" s="62" t="str">
        <f t="shared" si="19"/>
        <v/>
      </c>
      <c r="AW103" s="63" t="b">
        <f t="shared" si="3"/>
        <v>0</v>
      </c>
    </row>
    <row r="104" spans="1:49" x14ac:dyDescent="0.2">
      <c r="A104" s="198"/>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60"/>
      <c r="AA104" s="52">
        <f t="shared" si="20"/>
        <v>55</v>
      </c>
      <c r="AB104" s="64">
        <v>44</v>
      </c>
      <c r="AC104" s="53">
        <v>56</v>
      </c>
      <c r="AD104" s="54" t="str">
        <f t="shared" si="4"/>
        <v/>
      </c>
      <c r="AE104" s="55" t="b">
        <f t="shared" si="5"/>
        <v>0</v>
      </c>
      <c r="AF104" s="54" t="str">
        <f t="shared" si="6"/>
        <v/>
      </c>
      <c r="AG104" s="55" t="b">
        <f t="shared" si="7"/>
        <v>0</v>
      </c>
      <c r="AH104" s="56" t="str">
        <f t="shared" si="8"/>
        <v/>
      </c>
      <c r="AI104" s="57" t="b">
        <f t="shared" si="9"/>
        <v>0</v>
      </c>
      <c r="AJ104" s="56" t="str">
        <f t="shared" si="10"/>
        <v/>
      </c>
      <c r="AK104" s="57" t="b">
        <f t="shared" si="21"/>
        <v>0</v>
      </c>
      <c r="AL104" s="58" t="str">
        <f t="shared" si="11"/>
        <v/>
      </c>
      <c r="AM104" s="59" t="b">
        <f t="shared" si="12"/>
        <v>0</v>
      </c>
      <c r="AN104" s="58" t="str">
        <f t="shared" si="13"/>
        <v/>
      </c>
      <c r="AO104" s="59" t="b">
        <f t="shared" si="1"/>
        <v>0</v>
      </c>
      <c r="AP104" s="60" t="str">
        <f t="shared" si="14"/>
        <v/>
      </c>
      <c r="AQ104" s="61" t="b">
        <f t="shared" si="15"/>
        <v>0</v>
      </c>
      <c r="AR104" s="60" t="str">
        <f t="shared" si="16"/>
        <v/>
      </c>
      <c r="AS104" s="61" t="b">
        <f t="shared" si="2"/>
        <v>0</v>
      </c>
      <c r="AT104" s="62" t="str">
        <f t="shared" si="17"/>
        <v/>
      </c>
      <c r="AU104" s="63" t="b">
        <f t="shared" si="18"/>
        <v>0</v>
      </c>
      <c r="AV104" s="62" t="str">
        <f t="shared" si="19"/>
        <v/>
      </c>
      <c r="AW104" s="63" t="b">
        <f t="shared" si="3"/>
        <v>0</v>
      </c>
    </row>
    <row r="105" spans="1:49" x14ac:dyDescent="0.2">
      <c r="A105" s="198" t="s">
        <v>12</v>
      </c>
      <c r="B105" s="159" t="str">
        <f>IF($J$2="FR",'APA - Txt FR - NL'!$B69,IF($J$2="NL",'APA - Txt FR - NL'!$C69))</f>
        <v>Kadastraal inkomen bebouwde goederen :</v>
      </c>
      <c r="C105" s="159"/>
      <c r="D105" s="159"/>
      <c r="E105" s="159"/>
      <c r="F105" s="159"/>
      <c r="G105" s="159"/>
      <c r="H105" s="159"/>
      <c r="I105" s="159"/>
      <c r="J105" s="159"/>
      <c r="K105" s="159"/>
      <c r="L105" s="159"/>
      <c r="M105" s="159"/>
      <c r="N105" s="336">
        <f>V6</f>
        <v>0</v>
      </c>
      <c r="O105" s="336"/>
      <c r="P105" s="336"/>
      <c r="Q105" s="167" t="s">
        <v>2</v>
      </c>
      <c r="R105" s="336">
        <v>1500</v>
      </c>
      <c r="S105" s="336"/>
      <c r="T105" s="336"/>
      <c r="U105" s="336"/>
      <c r="V105" s="167" t="s">
        <v>1</v>
      </c>
      <c r="W105" s="336"/>
      <c r="X105" s="337"/>
      <c r="Y105" s="170" t="str">
        <f>IF(N105&lt;R105,"€ 0,00",(N105-R105)*3)</f>
        <v>€ 0,00</v>
      </c>
      <c r="AA105" s="52">
        <f t="shared" si="20"/>
        <v>56</v>
      </c>
      <c r="AB105" s="64">
        <v>44</v>
      </c>
      <c r="AC105" s="53">
        <v>56</v>
      </c>
      <c r="AD105" s="54" t="str">
        <f t="shared" si="4"/>
        <v/>
      </c>
      <c r="AE105" s="55" t="b">
        <f t="shared" si="5"/>
        <v>0</v>
      </c>
      <c r="AF105" s="54" t="str">
        <f t="shared" si="6"/>
        <v/>
      </c>
      <c r="AG105" s="55" t="b">
        <f t="shared" si="7"/>
        <v>0</v>
      </c>
      <c r="AH105" s="56" t="str">
        <f t="shared" si="8"/>
        <v/>
      </c>
      <c r="AI105" s="57" t="b">
        <f t="shared" si="9"/>
        <v>0</v>
      </c>
      <c r="AJ105" s="56" t="str">
        <f t="shared" si="10"/>
        <v/>
      </c>
      <c r="AK105" s="57" t="b">
        <f t="shared" si="21"/>
        <v>0</v>
      </c>
      <c r="AL105" s="58" t="str">
        <f t="shared" si="11"/>
        <v/>
      </c>
      <c r="AM105" s="59" t="b">
        <f t="shared" si="12"/>
        <v>0</v>
      </c>
      <c r="AN105" s="58" t="str">
        <f t="shared" si="13"/>
        <v/>
      </c>
      <c r="AO105" s="59" t="b">
        <f t="shared" si="1"/>
        <v>0</v>
      </c>
      <c r="AP105" s="60" t="str">
        <f t="shared" si="14"/>
        <v/>
      </c>
      <c r="AQ105" s="61" t="b">
        <f t="shared" si="15"/>
        <v>0</v>
      </c>
      <c r="AR105" s="60" t="str">
        <f t="shared" si="16"/>
        <v/>
      </c>
      <c r="AS105" s="61" t="b">
        <f t="shared" si="2"/>
        <v>0</v>
      </c>
      <c r="AT105" s="62" t="str">
        <f t="shared" si="17"/>
        <v/>
      </c>
      <c r="AU105" s="63" t="b">
        <f t="shared" si="18"/>
        <v>0</v>
      </c>
      <c r="AV105" s="62" t="str">
        <f t="shared" si="19"/>
        <v/>
      </c>
      <c r="AW105" s="63" t="b">
        <f t="shared" si="3"/>
        <v>0</v>
      </c>
    </row>
    <row r="106" spans="1:49" x14ac:dyDescent="0.2">
      <c r="A106" s="198"/>
      <c r="B106" s="159" t="str">
        <f>IF($J$2="FR",'APA - Txt FR - NL'!$B70,IF($J$2="NL",'APA - Txt FR - NL'!$C70))</f>
        <v>Kadastraal inkomen onbebouwde goederen:</v>
      </c>
      <c r="C106" s="159"/>
      <c r="D106" s="159"/>
      <c r="E106" s="159"/>
      <c r="F106" s="159"/>
      <c r="G106" s="159"/>
      <c r="H106" s="159"/>
      <c r="I106" s="159"/>
      <c r="J106" s="159"/>
      <c r="K106" s="159"/>
      <c r="L106" s="159"/>
      <c r="M106" s="159"/>
      <c r="N106" s="336">
        <f>V7</f>
        <v>0</v>
      </c>
      <c r="O106" s="336"/>
      <c r="P106" s="336"/>
      <c r="Q106" s="167" t="s">
        <v>2</v>
      </c>
      <c r="R106" s="336">
        <f>IF(V6=0,Y6,IF(V6&gt;0,"€ 0,00"))</f>
        <v>60</v>
      </c>
      <c r="S106" s="336"/>
      <c r="T106" s="336"/>
      <c r="U106" s="336"/>
      <c r="V106" s="167" t="s">
        <v>1</v>
      </c>
      <c r="W106" s="336">
        <f>N106-R106</f>
        <v>-60</v>
      </c>
      <c r="X106" s="337"/>
      <c r="Y106" s="170" t="str">
        <f>IF(N106-R106&lt;0,"€ 0,00",W106*9)</f>
        <v>€ 0,00</v>
      </c>
      <c r="AA106" s="52">
        <f t="shared" si="20"/>
        <v>57</v>
      </c>
      <c r="AB106" s="64">
        <v>44</v>
      </c>
      <c r="AC106" s="53">
        <v>56</v>
      </c>
      <c r="AD106" s="54" t="str">
        <f t="shared" si="4"/>
        <v/>
      </c>
      <c r="AE106" s="55" t="b">
        <f t="shared" si="5"/>
        <v>0</v>
      </c>
      <c r="AF106" s="54" t="str">
        <f t="shared" si="6"/>
        <v/>
      </c>
      <c r="AG106" s="55" t="b">
        <f t="shared" si="7"/>
        <v>0</v>
      </c>
      <c r="AH106" s="56" t="str">
        <f t="shared" si="8"/>
        <v/>
      </c>
      <c r="AI106" s="57" t="b">
        <f t="shared" si="9"/>
        <v>0</v>
      </c>
      <c r="AJ106" s="56" t="str">
        <f t="shared" si="10"/>
        <v/>
      </c>
      <c r="AK106" s="57" t="b">
        <f t="shared" si="21"/>
        <v>0</v>
      </c>
      <c r="AL106" s="58" t="str">
        <f t="shared" si="11"/>
        <v/>
      </c>
      <c r="AM106" s="59" t="b">
        <f t="shared" si="12"/>
        <v>0</v>
      </c>
      <c r="AN106" s="58" t="str">
        <f t="shared" si="13"/>
        <v/>
      </c>
      <c r="AO106" s="59" t="b">
        <f t="shared" si="1"/>
        <v>0</v>
      </c>
      <c r="AP106" s="60" t="str">
        <f t="shared" si="14"/>
        <v/>
      </c>
      <c r="AQ106" s="61" t="b">
        <f t="shared" si="15"/>
        <v>0</v>
      </c>
      <c r="AR106" s="60" t="str">
        <f t="shared" si="16"/>
        <v/>
      </c>
      <c r="AS106" s="61" t="b">
        <f t="shared" si="2"/>
        <v>0</v>
      </c>
      <c r="AT106" s="62" t="str">
        <f t="shared" si="17"/>
        <v/>
      </c>
      <c r="AU106" s="63" t="b">
        <f t="shared" si="18"/>
        <v>0</v>
      </c>
      <c r="AV106" s="62" t="str">
        <f t="shared" si="19"/>
        <v/>
      </c>
      <c r="AW106" s="63" t="b">
        <f t="shared" si="3"/>
        <v>0</v>
      </c>
    </row>
    <row r="107" spans="1:49" x14ac:dyDescent="0.2">
      <c r="A107" s="198"/>
      <c r="B107" s="159" t="str">
        <f>IF($J$2="FR",'APA - Txt FR - NL'!$B71,IF($J$2="NL",'APA - Txt FR - NL'!$C71))</f>
        <v>Roerende inkomsten</v>
      </c>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99">
        <f>Y8</f>
        <v>0</v>
      </c>
      <c r="AA107" s="52">
        <f t="shared" si="20"/>
        <v>58</v>
      </c>
      <c r="AB107" s="64">
        <v>44</v>
      </c>
      <c r="AC107" s="53">
        <v>56</v>
      </c>
      <c r="AD107" s="54" t="str">
        <f t="shared" si="4"/>
        <v/>
      </c>
      <c r="AE107" s="55" t="b">
        <f t="shared" si="5"/>
        <v>0</v>
      </c>
      <c r="AF107" s="54" t="str">
        <f t="shared" si="6"/>
        <v/>
      </c>
      <c r="AG107" s="55" t="b">
        <f t="shared" si="7"/>
        <v>0</v>
      </c>
      <c r="AH107" s="56" t="str">
        <f t="shared" si="8"/>
        <v/>
      </c>
      <c r="AI107" s="57" t="b">
        <f t="shared" si="9"/>
        <v>0</v>
      </c>
      <c r="AJ107" s="56" t="str">
        <f t="shared" si="10"/>
        <v/>
      </c>
      <c r="AK107" s="57" t="b">
        <f t="shared" si="21"/>
        <v>0</v>
      </c>
      <c r="AL107" s="58" t="str">
        <f t="shared" si="11"/>
        <v/>
      </c>
      <c r="AM107" s="59" t="b">
        <f t="shared" si="12"/>
        <v>0</v>
      </c>
      <c r="AN107" s="58" t="str">
        <f t="shared" si="13"/>
        <v/>
      </c>
      <c r="AO107" s="59" t="b">
        <f t="shared" si="1"/>
        <v>0</v>
      </c>
      <c r="AP107" s="60" t="str">
        <f t="shared" si="14"/>
        <v/>
      </c>
      <c r="AQ107" s="61" t="b">
        <f t="shared" si="15"/>
        <v>0</v>
      </c>
      <c r="AR107" s="60" t="str">
        <f t="shared" si="16"/>
        <v/>
      </c>
      <c r="AS107" s="61" t="b">
        <f t="shared" si="2"/>
        <v>0</v>
      </c>
      <c r="AT107" s="62" t="str">
        <f t="shared" si="17"/>
        <v/>
      </c>
      <c r="AU107" s="63" t="b">
        <f t="shared" si="18"/>
        <v>0</v>
      </c>
      <c r="AV107" s="62" t="str">
        <f t="shared" si="19"/>
        <v/>
      </c>
      <c r="AW107" s="63" t="b">
        <f t="shared" si="3"/>
        <v>0</v>
      </c>
    </row>
    <row r="108" spans="1:49" x14ac:dyDescent="0.2">
      <c r="A108" s="198"/>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99"/>
      <c r="AA108" s="52">
        <f t="shared" si="20"/>
        <v>59</v>
      </c>
      <c r="AB108" s="64">
        <v>44</v>
      </c>
      <c r="AC108" s="53">
        <v>56</v>
      </c>
      <c r="AD108" s="54" t="str">
        <f t="shared" si="4"/>
        <v/>
      </c>
      <c r="AE108" s="55" t="b">
        <f t="shared" si="5"/>
        <v>0</v>
      </c>
      <c r="AF108" s="54" t="str">
        <f t="shared" si="6"/>
        <v/>
      </c>
      <c r="AG108" s="55" t="b">
        <f t="shared" si="7"/>
        <v>0</v>
      </c>
      <c r="AH108" s="56" t="str">
        <f t="shared" si="8"/>
        <v/>
      </c>
      <c r="AI108" s="57" t="b">
        <f t="shared" si="9"/>
        <v>0</v>
      </c>
      <c r="AJ108" s="56" t="str">
        <f t="shared" si="10"/>
        <v/>
      </c>
      <c r="AK108" s="57" t="b">
        <f t="shared" si="21"/>
        <v>0</v>
      </c>
      <c r="AL108" s="58" t="str">
        <f t="shared" si="11"/>
        <v/>
      </c>
      <c r="AM108" s="59" t="b">
        <f t="shared" si="12"/>
        <v>0</v>
      </c>
      <c r="AN108" s="58" t="str">
        <f t="shared" si="13"/>
        <v/>
      </c>
      <c r="AO108" s="59" t="b">
        <f t="shared" si="1"/>
        <v>0</v>
      </c>
      <c r="AP108" s="60" t="str">
        <f t="shared" si="14"/>
        <v/>
      </c>
      <c r="AQ108" s="61" t="b">
        <f t="shared" si="15"/>
        <v>0</v>
      </c>
      <c r="AR108" s="60" t="str">
        <f t="shared" si="16"/>
        <v/>
      </c>
      <c r="AS108" s="61" t="b">
        <f t="shared" si="2"/>
        <v>0</v>
      </c>
      <c r="AT108" s="62" t="str">
        <f t="shared" si="17"/>
        <v/>
      </c>
      <c r="AU108" s="63" t="b">
        <f t="shared" si="18"/>
        <v>0</v>
      </c>
      <c r="AV108" s="62" t="str">
        <f t="shared" si="19"/>
        <v/>
      </c>
      <c r="AW108" s="63" t="b">
        <f t="shared" si="3"/>
        <v>0</v>
      </c>
    </row>
    <row r="109" spans="1:49" x14ac:dyDescent="0.2">
      <c r="A109" s="198" t="s">
        <v>139</v>
      </c>
      <c r="B109" s="159" t="str">
        <f>IF($J$2="FR",'APA - Txt FR - NL'!$B72,IF($J$2="NL",'APA - Txt FR - NL'!$C72))</f>
        <v>Inkomsten uit afstanden</v>
      </c>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99">
        <f>Y93</f>
        <v>0</v>
      </c>
      <c r="AA109" s="52">
        <f t="shared" si="20"/>
        <v>60</v>
      </c>
      <c r="AB109" s="64">
        <v>38</v>
      </c>
      <c r="AC109" s="53">
        <v>62</v>
      </c>
      <c r="AD109" s="54" t="str">
        <f t="shared" si="4"/>
        <v/>
      </c>
      <c r="AE109" s="55" t="b">
        <f t="shared" si="5"/>
        <v>0</v>
      </c>
      <c r="AF109" s="54" t="str">
        <f t="shared" si="6"/>
        <v/>
      </c>
      <c r="AG109" s="55" t="b">
        <f t="shared" si="7"/>
        <v>0</v>
      </c>
      <c r="AH109" s="56" t="str">
        <f t="shared" si="8"/>
        <v/>
      </c>
      <c r="AI109" s="57" t="b">
        <f t="shared" si="9"/>
        <v>0</v>
      </c>
      <c r="AJ109" s="56" t="str">
        <f t="shared" si="10"/>
        <v/>
      </c>
      <c r="AK109" s="57" t="b">
        <f t="shared" si="21"/>
        <v>0</v>
      </c>
      <c r="AL109" s="58" t="str">
        <f t="shared" si="11"/>
        <v/>
      </c>
      <c r="AM109" s="59" t="b">
        <f t="shared" si="12"/>
        <v>0</v>
      </c>
      <c r="AN109" s="58" t="str">
        <f t="shared" si="13"/>
        <v/>
      </c>
      <c r="AO109" s="59" t="b">
        <f t="shared" si="1"/>
        <v>0</v>
      </c>
      <c r="AP109" s="60" t="str">
        <f t="shared" si="14"/>
        <v/>
      </c>
      <c r="AQ109" s="61" t="b">
        <f t="shared" si="15"/>
        <v>0</v>
      </c>
      <c r="AR109" s="60" t="str">
        <f t="shared" si="16"/>
        <v/>
      </c>
      <c r="AS109" s="61" t="b">
        <f t="shared" si="2"/>
        <v>0</v>
      </c>
      <c r="AT109" s="62" t="str">
        <f t="shared" si="17"/>
        <v/>
      </c>
      <c r="AU109" s="63" t="b">
        <f t="shared" si="18"/>
        <v>0</v>
      </c>
      <c r="AV109" s="62" t="str">
        <f t="shared" si="19"/>
        <v/>
      </c>
      <c r="AW109" s="63" t="b">
        <f t="shared" si="3"/>
        <v>0</v>
      </c>
    </row>
    <row r="110" spans="1:49" x14ac:dyDescent="0.2">
      <c r="A110" s="198"/>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60"/>
      <c r="AA110" s="52">
        <f t="shared" si="20"/>
        <v>61</v>
      </c>
      <c r="AB110" s="64">
        <v>38</v>
      </c>
      <c r="AC110" s="53">
        <v>62</v>
      </c>
      <c r="AD110" s="54" t="str">
        <f t="shared" si="4"/>
        <v/>
      </c>
      <c r="AE110" s="55" t="b">
        <f t="shared" si="5"/>
        <v>0</v>
      </c>
      <c r="AF110" s="54" t="str">
        <f t="shared" si="6"/>
        <v/>
      </c>
      <c r="AG110" s="55" t="b">
        <f t="shared" si="7"/>
        <v>0</v>
      </c>
      <c r="AH110" s="56" t="str">
        <f t="shared" si="8"/>
        <v/>
      </c>
      <c r="AI110" s="57" t="b">
        <f t="shared" si="9"/>
        <v>0</v>
      </c>
      <c r="AJ110" s="56" t="str">
        <f t="shared" si="10"/>
        <v/>
      </c>
      <c r="AK110" s="57" t="b">
        <f t="shared" si="21"/>
        <v>0</v>
      </c>
      <c r="AL110" s="58" t="str">
        <f t="shared" si="11"/>
        <v/>
      </c>
      <c r="AM110" s="59" t="b">
        <f t="shared" si="12"/>
        <v>0</v>
      </c>
      <c r="AN110" s="58" t="str">
        <f t="shared" si="13"/>
        <v/>
      </c>
      <c r="AO110" s="59" t="b">
        <f t="shared" si="1"/>
        <v>0</v>
      </c>
      <c r="AP110" s="60" t="str">
        <f t="shared" si="14"/>
        <v/>
      </c>
      <c r="AQ110" s="61" t="b">
        <f t="shared" si="15"/>
        <v>0</v>
      </c>
      <c r="AR110" s="60" t="str">
        <f t="shared" si="16"/>
        <v/>
      </c>
      <c r="AS110" s="61" t="b">
        <f t="shared" si="2"/>
        <v>0</v>
      </c>
      <c r="AT110" s="62" t="str">
        <f t="shared" si="17"/>
        <v/>
      </c>
      <c r="AU110" s="63" t="b">
        <f t="shared" si="18"/>
        <v>0</v>
      </c>
      <c r="AV110" s="62" t="str">
        <f t="shared" si="19"/>
        <v/>
      </c>
      <c r="AW110" s="63" t="b">
        <f t="shared" si="3"/>
        <v>0</v>
      </c>
    </row>
    <row r="111" spans="1:49" x14ac:dyDescent="0.2">
      <c r="A111" s="198"/>
      <c r="B111" s="159"/>
      <c r="C111" s="159" t="str">
        <f>IF($J$2="FR",'APA - Txt FR - NL'!$B73,IF($J$2="NL",'APA - Txt FR - NL'!$C73))</f>
        <v>Totaal inkomsten :</v>
      </c>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66">
        <f>SUM(Y99:Y110)</f>
        <v>0</v>
      </c>
      <c r="AA111" s="52">
        <f t="shared" si="20"/>
        <v>62</v>
      </c>
      <c r="AB111" s="64">
        <v>38</v>
      </c>
      <c r="AC111" s="53">
        <v>62</v>
      </c>
      <c r="AD111" s="54" t="str">
        <f t="shared" si="4"/>
        <v/>
      </c>
      <c r="AE111" s="55" t="b">
        <f t="shared" si="5"/>
        <v>0</v>
      </c>
      <c r="AF111" s="54" t="str">
        <f t="shared" si="6"/>
        <v/>
      </c>
      <c r="AG111" s="55" t="b">
        <f t="shared" si="7"/>
        <v>0</v>
      </c>
      <c r="AH111" s="56" t="str">
        <f t="shared" si="8"/>
        <v/>
      </c>
      <c r="AI111" s="57" t="b">
        <f t="shared" si="9"/>
        <v>0</v>
      </c>
      <c r="AJ111" s="56" t="str">
        <f t="shared" si="10"/>
        <v/>
      </c>
      <c r="AK111" s="57" t="b">
        <f t="shared" si="21"/>
        <v>0</v>
      </c>
      <c r="AL111" s="58" t="str">
        <f t="shared" si="11"/>
        <v/>
      </c>
      <c r="AM111" s="59" t="b">
        <f t="shared" si="12"/>
        <v>0</v>
      </c>
      <c r="AN111" s="58" t="str">
        <f t="shared" si="13"/>
        <v/>
      </c>
      <c r="AO111" s="59" t="b">
        <f t="shared" si="1"/>
        <v>0</v>
      </c>
      <c r="AP111" s="60" t="str">
        <f t="shared" si="14"/>
        <v/>
      </c>
      <c r="AQ111" s="61" t="b">
        <f t="shared" si="15"/>
        <v>0</v>
      </c>
      <c r="AR111" s="60" t="str">
        <f t="shared" si="16"/>
        <v/>
      </c>
      <c r="AS111" s="61" t="b">
        <f t="shared" si="2"/>
        <v>0</v>
      </c>
      <c r="AT111" s="62" t="str">
        <f t="shared" si="17"/>
        <v/>
      </c>
      <c r="AU111" s="63" t="b">
        <f t="shared" si="18"/>
        <v>0</v>
      </c>
      <c r="AV111" s="62" t="str">
        <f t="shared" si="19"/>
        <v/>
      </c>
      <c r="AW111" s="63" t="b">
        <f t="shared" si="3"/>
        <v>0</v>
      </c>
    </row>
    <row r="112" spans="1:49" x14ac:dyDescent="0.2">
      <c r="A112" s="198"/>
      <c r="B112" s="159"/>
      <c r="C112" s="159"/>
      <c r="D112" s="159"/>
      <c r="E112" s="159"/>
      <c r="F112" s="159"/>
      <c r="G112" s="159"/>
      <c r="H112" s="159"/>
      <c r="I112" s="159"/>
      <c r="J112" s="159"/>
      <c r="K112" s="159"/>
      <c r="L112" s="159"/>
      <c r="M112" s="159"/>
      <c r="N112" s="159"/>
      <c r="O112" s="159"/>
      <c r="P112" s="159"/>
      <c r="Q112" s="235"/>
      <c r="R112" s="159"/>
      <c r="S112" s="159"/>
      <c r="T112" s="159"/>
      <c r="U112" s="159"/>
      <c r="V112" s="159"/>
      <c r="W112" s="159"/>
      <c r="X112" s="159"/>
      <c r="Y112" s="160"/>
      <c r="AA112" s="52">
        <f t="shared" si="20"/>
        <v>63</v>
      </c>
      <c r="AB112" s="64">
        <v>38</v>
      </c>
      <c r="AC112" s="53">
        <v>62</v>
      </c>
      <c r="AD112" s="54" t="str">
        <f t="shared" si="4"/>
        <v/>
      </c>
      <c r="AE112" s="55" t="b">
        <f t="shared" si="5"/>
        <v>0</v>
      </c>
      <c r="AF112" s="54" t="str">
        <f t="shared" si="6"/>
        <v/>
      </c>
      <c r="AG112" s="55" t="b">
        <f t="shared" si="7"/>
        <v>0</v>
      </c>
      <c r="AH112" s="56" t="str">
        <f t="shared" si="8"/>
        <v/>
      </c>
      <c r="AI112" s="57" t="b">
        <f t="shared" si="9"/>
        <v>0</v>
      </c>
      <c r="AJ112" s="56" t="str">
        <f t="shared" si="10"/>
        <v/>
      </c>
      <c r="AK112" s="57" t="b">
        <f t="shared" ref="AK112:AK143" si="22">IF(AJ112=0,$AC112)</f>
        <v>0</v>
      </c>
      <c r="AL112" s="58" t="str">
        <f t="shared" si="11"/>
        <v/>
      </c>
      <c r="AM112" s="59" t="b">
        <f t="shared" si="12"/>
        <v>0</v>
      </c>
      <c r="AN112" s="58" t="str">
        <f t="shared" si="13"/>
        <v/>
      </c>
      <c r="AO112" s="59" t="b">
        <f t="shared" ref="AO112:AO157" si="23">IF(AN112=0,$AC112)</f>
        <v>0</v>
      </c>
      <c r="AP112" s="60" t="str">
        <f t="shared" si="14"/>
        <v/>
      </c>
      <c r="AQ112" s="61" t="b">
        <f t="shared" si="15"/>
        <v>0</v>
      </c>
      <c r="AR112" s="60" t="str">
        <f t="shared" si="16"/>
        <v/>
      </c>
      <c r="AS112" s="61" t="b">
        <f t="shared" si="2"/>
        <v>0</v>
      </c>
      <c r="AT112" s="62" t="str">
        <f t="shared" si="17"/>
        <v/>
      </c>
      <c r="AU112" s="63" t="b">
        <f t="shared" si="18"/>
        <v>0</v>
      </c>
      <c r="AV112" s="62" t="str">
        <f t="shared" si="19"/>
        <v/>
      </c>
      <c r="AW112" s="63" t="b">
        <f t="shared" si="3"/>
        <v>0</v>
      </c>
    </row>
    <row r="113" spans="1:49" x14ac:dyDescent="0.2">
      <c r="A113" s="198"/>
      <c r="B113" s="159"/>
      <c r="C113" s="159" t="str">
        <f>IF($J$2="FR",'APA - Txt FR - NL'!$B74,IF($J$2="NL",'APA - Txt FR - NL'!$C74))</f>
        <v>Vrijstelling</v>
      </c>
      <c r="D113" s="159"/>
      <c r="E113" s="159"/>
      <c r="F113" s="159" t="str">
        <f>IF($J$2="FR",'APA - Txt FR - NL'!$B75,IF($J$2="NL",'APA - Txt FR - NL'!$C75))</f>
        <v>categorie</v>
      </c>
      <c r="G113" s="159"/>
      <c r="H113" s="159"/>
      <c r="I113" s="205" t="str">
        <f>IF(J3="","",J3)</f>
        <v/>
      </c>
      <c r="J113" s="159" t="s">
        <v>22</v>
      </c>
      <c r="K113" s="159"/>
      <c r="L113" s="159"/>
      <c r="M113" s="159"/>
      <c r="N113" s="336" t="str">
        <f>IF(J$3="","€ 0,00",IF(J$3="A",Bedragen!$F$16,IF(J$3="B",Bedragen!$F$17)))</f>
        <v>€ 0,00</v>
      </c>
      <c r="O113" s="336"/>
      <c r="P113" s="336"/>
      <c r="Q113" s="235"/>
      <c r="R113" s="159"/>
      <c r="S113" s="159"/>
      <c r="T113" s="159"/>
      <c r="U113" s="159"/>
      <c r="V113" s="167" t="s">
        <v>1</v>
      </c>
      <c r="W113" s="159"/>
      <c r="X113" s="159"/>
      <c r="Y113" s="166">
        <f>SUM(N113)</f>
        <v>0</v>
      </c>
      <c r="AA113" s="52">
        <f t="shared" si="20"/>
        <v>64</v>
      </c>
      <c r="AB113" s="64">
        <v>38</v>
      </c>
      <c r="AC113" s="53">
        <v>62</v>
      </c>
      <c r="AD113" s="54" t="str">
        <f t="shared" ref="AD113:AD157" si="24">IF($AC$14="","",$AA113-$AC$14)</f>
        <v/>
      </c>
      <c r="AE113" s="55" t="b">
        <f t="shared" ref="AE113:AE157" si="25">IF(AD113=0,$AB113)</f>
        <v>0</v>
      </c>
      <c r="AF113" s="54" t="str">
        <f t="shared" ref="AF113:AF157" si="26">IF($AE$14="","",$AA113-$AE$14)</f>
        <v/>
      </c>
      <c r="AG113" s="55" t="b">
        <f t="shared" ref="AG113:AG157" si="27">IF(AF113=0,$AC113)</f>
        <v>0</v>
      </c>
      <c r="AH113" s="56" t="str">
        <f t="shared" ref="AH113:AH157" si="28">IF($AC$21="","",$AA113-$AC$21)</f>
        <v/>
      </c>
      <c r="AI113" s="57" t="b">
        <f t="shared" ref="AI113:AI157" si="29">IF(AH113=0,$AB113)</f>
        <v>0</v>
      </c>
      <c r="AJ113" s="56" t="str">
        <f t="shared" ref="AJ113:AJ157" si="30">IF($AE$21="","",$AA113-$AE$21)</f>
        <v/>
      </c>
      <c r="AK113" s="57" t="b">
        <f t="shared" si="22"/>
        <v>0</v>
      </c>
      <c r="AL113" s="58" t="str">
        <f t="shared" ref="AL113:AL157" si="31">IF($AC$28="","",$AA113-$AC$28)</f>
        <v/>
      </c>
      <c r="AM113" s="59" t="b">
        <f t="shared" ref="AM113:AM157" si="32">IF(AL113=0,$AB113)</f>
        <v>0</v>
      </c>
      <c r="AN113" s="58" t="str">
        <f t="shared" ref="AN113:AN157" si="33">IF($AE$28="","",$AA113-$AE$28)</f>
        <v/>
      </c>
      <c r="AO113" s="59" t="b">
        <f t="shared" si="23"/>
        <v>0</v>
      </c>
      <c r="AP113" s="60" t="str">
        <f t="shared" si="14"/>
        <v/>
      </c>
      <c r="AQ113" s="61" t="b">
        <f t="shared" si="15"/>
        <v>0</v>
      </c>
      <c r="AR113" s="60" t="str">
        <f t="shared" si="16"/>
        <v/>
      </c>
      <c r="AS113" s="61" t="b">
        <f t="shared" si="2"/>
        <v>0</v>
      </c>
      <c r="AT113" s="62" t="str">
        <f t="shared" si="17"/>
        <v/>
      </c>
      <c r="AU113" s="63" t="b">
        <f t="shared" si="18"/>
        <v>0</v>
      </c>
      <c r="AV113" s="62" t="str">
        <f t="shared" si="19"/>
        <v/>
      </c>
      <c r="AW113" s="63" t="b">
        <f t="shared" si="3"/>
        <v>0</v>
      </c>
    </row>
    <row r="114" spans="1:49" x14ac:dyDescent="0.2">
      <c r="A114" s="198"/>
      <c r="B114" s="159"/>
      <c r="C114" s="159"/>
      <c r="D114" s="159"/>
      <c r="E114" s="159"/>
      <c r="F114" s="159"/>
      <c r="G114" s="159"/>
      <c r="H114" s="159"/>
      <c r="I114" s="159"/>
      <c r="J114" s="159"/>
      <c r="K114" s="159"/>
      <c r="L114" s="159"/>
      <c r="M114" s="159"/>
      <c r="N114" s="159"/>
      <c r="O114" s="159"/>
      <c r="P114" s="159"/>
      <c r="Q114" s="235"/>
      <c r="R114" s="159"/>
      <c r="S114" s="159"/>
      <c r="T114" s="159"/>
      <c r="U114" s="159"/>
      <c r="V114" s="159"/>
      <c r="W114" s="159"/>
      <c r="X114" s="159"/>
      <c r="Y114" s="160"/>
      <c r="AA114" s="52">
        <f t="shared" ref="AA114:AA157" si="34">SUM(AA113+1)</f>
        <v>65</v>
      </c>
      <c r="AB114" s="64">
        <v>32</v>
      </c>
      <c r="AC114" s="53">
        <v>68</v>
      </c>
      <c r="AD114" s="54" t="str">
        <f t="shared" si="24"/>
        <v/>
      </c>
      <c r="AE114" s="55" t="b">
        <f t="shared" si="25"/>
        <v>0</v>
      </c>
      <c r="AF114" s="54" t="str">
        <f t="shared" si="26"/>
        <v/>
      </c>
      <c r="AG114" s="55" t="b">
        <f t="shared" si="27"/>
        <v>0</v>
      </c>
      <c r="AH114" s="56" t="str">
        <f t="shared" si="28"/>
        <v/>
      </c>
      <c r="AI114" s="57" t="b">
        <f t="shared" si="29"/>
        <v>0</v>
      </c>
      <c r="AJ114" s="56" t="str">
        <f t="shared" si="30"/>
        <v/>
      </c>
      <c r="AK114" s="57" t="b">
        <f t="shared" si="22"/>
        <v>0</v>
      </c>
      <c r="AL114" s="58" t="str">
        <f t="shared" si="31"/>
        <v/>
      </c>
      <c r="AM114" s="59" t="b">
        <f t="shared" si="32"/>
        <v>0</v>
      </c>
      <c r="AN114" s="58" t="str">
        <f t="shared" si="33"/>
        <v/>
      </c>
      <c r="AO114" s="59" t="b">
        <f t="shared" si="23"/>
        <v>0</v>
      </c>
      <c r="AP114" s="60" t="str">
        <f t="shared" si="14"/>
        <v/>
      </c>
      <c r="AQ114" s="61" t="b">
        <f t="shared" si="15"/>
        <v>0</v>
      </c>
      <c r="AR114" s="60" t="str">
        <f t="shared" si="16"/>
        <v/>
      </c>
      <c r="AS114" s="61" t="b">
        <f t="shared" ref="AS114:AS157" si="35">IF(AR114=0,$AC114)</f>
        <v>0</v>
      </c>
      <c r="AT114" s="62" t="str">
        <f t="shared" si="17"/>
        <v/>
      </c>
      <c r="AU114" s="63" t="b">
        <f t="shared" si="18"/>
        <v>0</v>
      </c>
      <c r="AV114" s="62" t="str">
        <f t="shared" si="19"/>
        <v/>
      </c>
      <c r="AW114" s="63" t="b">
        <f t="shared" ref="AW114:AW157" si="36">IF(AV114=0,$AC114)</f>
        <v>0</v>
      </c>
    </row>
    <row r="115" spans="1:49" x14ac:dyDescent="0.2">
      <c r="A115" s="206"/>
      <c r="B115" s="207"/>
      <c r="C115" s="207" t="str">
        <f>IF($J$2="FR",'APA - Txt FR - NL'!$B76,IF($J$2="NL",'APA - Txt FR - NL'!$C76))</f>
        <v>Af te trekken inkomsten :</v>
      </c>
      <c r="D115" s="207"/>
      <c r="E115" s="207"/>
      <c r="F115" s="207"/>
      <c r="G115" s="207"/>
      <c r="H115" s="207"/>
      <c r="I115" s="207"/>
      <c r="J115" s="207"/>
      <c r="K115" s="207"/>
      <c r="L115" s="207"/>
      <c r="M115" s="207"/>
      <c r="N115" s="400">
        <f>SUM(Y111)</f>
        <v>0</v>
      </c>
      <c r="O115" s="400"/>
      <c r="P115" s="400"/>
      <c r="Q115" s="208" t="s">
        <v>2</v>
      </c>
      <c r="R115" s="400">
        <f>SUM(Y113)</f>
        <v>0</v>
      </c>
      <c r="S115" s="400"/>
      <c r="T115" s="400"/>
      <c r="U115" s="400"/>
      <c r="V115" s="208" t="s">
        <v>1</v>
      </c>
      <c r="W115" s="207"/>
      <c r="X115" s="207"/>
      <c r="Y115" s="209">
        <f>IF(N115&lt;R115,"€ 0,00",(N115-R115))</f>
        <v>0</v>
      </c>
      <c r="AA115" s="52">
        <f t="shared" si="34"/>
        <v>66</v>
      </c>
      <c r="AB115" s="64">
        <v>32</v>
      </c>
      <c r="AC115" s="53">
        <v>68</v>
      </c>
      <c r="AD115" s="54" t="str">
        <f t="shared" si="24"/>
        <v/>
      </c>
      <c r="AE115" s="55" t="b">
        <f t="shared" si="25"/>
        <v>0</v>
      </c>
      <c r="AF115" s="54" t="str">
        <f t="shared" si="26"/>
        <v/>
      </c>
      <c r="AG115" s="55" t="b">
        <f t="shared" si="27"/>
        <v>0</v>
      </c>
      <c r="AH115" s="56" t="str">
        <f t="shared" si="28"/>
        <v/>
      </c>
      <c r="AI115" s="57" t="b">
        <f t="shared" si="29"/>
        <v>0</v>
      </c>
      <c r="AJ115" s="56" t="str">
        <f t="shared" si="30"/>
        <v/>
      </c>
      <c r="AK115" s="57" t="b">
        <f t="shared" si="22"/>
        <v>0</v>
      </c>
      <c r="AL115" s="58" t="str">
        <f t="shared" si="31"/>
        <v/>
      </c>
      <c r="AM115" s="59" t="b">
        <f t="shared" si="32"/>
        <v>0</v>
      </c>
      <c r="AN115" s="58" t="str">
        <f t="shared" si="33"/>
        <v/>
      </c>
      <c r="AO115" s="59" t="b">
        <f t="shared" si="23"/>
        <v>0</v>
      </c>
      <c r="AP115" s="60" t="str">
        <f t="shared" ref="AP115:AP157" si="37">IF($AC$38="","",$AA115-$AC$38)</f>
        <v/>
      </c>
      <c r="AQ115" s="61" t="b">
        <f t="shared" ref="AQ115:AQ157" si="38">IF(AP115=0,$AB115)</f>
        <v>0</v>
      </c>
      <c r="AR115" s="60" t="str">
        <f t="shared" ref="AR115:AR157" si="39">IF($AE$38="","",$AA115-$AE$38)</f>
        <v/>
      </c>
      <c r="AS115" s="61" t="b">
        <f t="shared" si="35"/>
        <v>0</v>
      </c>
      <c r="AT115" s="62" t="str">
        <f t="shared" ref="AT115:AT157" si="40">IF($AC$43="","",$AA115-$AC$43)</f>
        <v/>
      </c>
      <c r="AU115" s="63" t="b">
        <f t="shared" ref="AU115:AU157" si="41">IF(AT115=0,$AB115)</f>
        <v>0</v>
      </c>
      <c r="AV115" s="62" t="str">
        <f t="shared" ref="AV115:AV157" si="42">IF($AE$43="","",$AA115-$AE$43)</f>
        <v/>
      </c>
      <c r="AW115" s="63" t="b">
        <f t="shared" si="36"/>
        <v>0</v>
      </c>
    </row>
    <row r="116" spans="1:49" x14ac:dyDescent="0.2">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AA116" s="52">
        <f t="shared" si="34"/>
        <v>67</v>
      </c>
      <c r="AB116" s="64">
        <v>32</v>
      </c>
      <c r="AC116" s="53">
        <v>68</v>
      </c>
      <c r="AD116" s="54" t="str">
        <f t="shared" si="24"/>
        <v/>
      </c>
      <c r="AE116" s="55" t="b">
        <f t="shared" si="25"/>
        <v>0</v>
      </c>
      <c r="AF116" s="54" t="str">
        <f t="shared" si="26"/>
        <v/>
      </c>
      <c r="AG116" s="55" t="b">
        <f t="shared" si="27"/>
        <v>0</v>
      </c>
      <c r="AH116" s="56" t="str">
        <f t="shared" si="28"/>
        <v/>
      </c>
      <c r="AI116" s="57" t="b">
        <f t="shared" si="29"/>
        <v>0</v>
      </c>
      <c r="AJ116" s="56" t="str">
        <f t="shared" si="30"/>
        <v/>
      </c>
      <c r="AK116" s="57" t="b">
        <f t="shared" si="22"/>
        <v>0</v>
      </c>
      <c r="AL116" s="58" t="str">
        <f t="shared" si="31"/>
        <v/>
      </c>
      <c r="AM116" s="59" t="b">
        <f t="shared" si="32"/>
        <v>0</v>
      </c>
      <c r="AN116" s="58" t="str">
        <f t="shared" si="33"/>
        <v/>
      </c>
      <c r="AO116" s="59" t="b">
        <f t="shared" si="23"/>
        <v>0</v>
      </c>
      <c r="AP116" s="60" t="str">
        <f t="shared" si="37"/>
        <v/>
      </c>
      <c r="AQ116" s="61" t="b">
        <f t="shared" si="38"/>
        <v>0</v>
      </c>
      <c r="AR116" s="60" t="str">
        <f t="shared" si="39"/>
        <v/>
      </c>
      <c r="AS116" s="61" t="b">
        <f t="shared" si="35"/>
        <v>0</v>
      </c>
      <c r="AT116" s="62" t="str">
        <f t="shared" si="40"/>
        <v/>
      </c>
      <c r="AU116" s="63" t="b">
        <f t="shared" si="41"/>
        <v>0</v>
      </c>
      <c r="AV116" s="62" t="str">
        <f t="shared" si="42"/>
        <v/>
      </c>
      <c r="AW116" s="63" t="b">
        <f t="shared" si="36"/>
        <v>0</v>
      </c>
    </row>
    <row r="117" spans="1:49" x14ac:dyDescent="0.2">
      <c r="A117" s="197" t="str">
        <f>IF($J$2="FR",'APA - Txt FR - NL'!$B77,IF($J$2="NL",'APA - Txt FR - NL'!$C77))</f>
        <v>C) Recht op de tegemoetkoming (partner heeft geen dossier) :</v>
      </c>
      <c r="B117" s="155"/>
      <c r="C117" s="155"/>
      <c r="D117" s="155"/>
      <c r="E117" s="155"/>
      <c r="F117" s="155"/>
      <c r="G117" s="155"/>
      <c r="H117" s="155"/>
      <c r="I117" s="155"/>
      <c r="J117" s="155"/>
      <c r="K117" s="155"/>
      <c r="L117" s="155"/>
      <c r="M117" s="155"/>
      <c r="N117" s="155"/>
      <c r="O117" s="155"/>
      <c r="P117" s="155"/>
      <c r="Q117" s="155"/>
      <c r="R117" s="155"/>
      <c r="S117" s="155"/>
      <c r="T117" s="155"/>
      <c r="U117" s="155"/>
      <c r="V117" s="155"/>
      <c r="W117" s="155"/>
      <c r="X117" s="155"/>
      <c r="Y117" s="156"/>
      <c r="AA117" s="52">
        <f t="shared" si="34"/>
        <v>68</v>
      </c>
      <c r="AB117" s="64">
        <v>32</v>
      </c>
      <c r="AC117" s="53">
        <v>68</v>
      </c>
      <c r="AD117" s="54" t="str">
        <f t="shared" si="24"/>
        <v/>
      </c>
      <c r="AE117" s="55" t="b">
        <f t="shared" si="25"/>
        <v>0</v>
      </c>
      <c r="AF117" s="54" t="str">
        <f t="shared" si="26"/>
        <v/>
      </c>
      <c r="AG117" s="55" t="b">
        <f t="shared" si="27"/>
        <v>0</v>
      </c>
      <c r="AH117" s="56" t="str">
        <f t="shared" si="28"/>
        <v/>
      </c>
      <c r="AI117" s="57" t="b">
        <f t="shared" si="29"/>
        <v>0</v>
      </c>
      <c r="AJ117" s="56" t="str">
        <f t="shared" si="30"/>
        <v/>
      </c>
      <c r="AK117" s="57" t="b">
        <f t="shared" si="22"/>
        <v>0</v>
      </c>
      <c r="AL117" s="58" t="str">
        <f t="shared" si="31"/>
        <v/>
      </c>
      <c r="AM117" s="59" t="b">
        <f t="shared" si="32"/>
        <v>0</v>
      </c>
      <c r="AN117" s="58" t="str">
        <f t="shared" si="33"/>
        <v/>
      </c>
      <c r="AO117" s="59" t="b">
        <f t="shared" si="23"/>
        <v>0</v>
      </c>
      <c r="AP117" s="60" t="str">
        <f t="shared" si="37"/>
        <v/>
      </c>
      <c r="AQ117" s="61" t="b">
        <f t="shared" si="38"/>
        <v>0</v>
      </c>
      <c r="AR117" s="60" t="str">
        <f t="shared" si="39"/>
        <v/>
      </c>
      <c r="AS117" s="61" t="b">
        <f t="shared" si="35"/>
        <v>0</v>
      </c>
      <c r="AT117" s="62" t="str">
        <f t="shared" si="40"/>
        <v/>
      </c>
      <c r="AU117" s="63" t="b">
        <f t="shared" si="41"/>
        <v>0</v>
      </c>
      <c r="AV117" s="62" t="str">
        <f t="shared" si="42"/>
        <v/>
      </c>
      <c r="AW117" s="63" t="b">
        <f t="shared" si="36"/>
        <v>0</v>
      </c>
    </row>
    <row r="118" spans="1:49" x14ac:dyDescent="0.2">
      <c r="A118" s="198"/>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60"/>
      <c r="AA118" s="52">
        <f t="shared" si="34"/>
        <v>69</v>
      </c>
      <c r="AB118" s="64">
        <v>32</v>
      </c>
      <c r="AC118" s="53">
        <v>68</v>
      </c>
      <c r="AD118" s="54" t="str">
        <f t="shared" si="24"/>
        <v/>
      </c>
      <c r="AE118" s="55" t="b">
        <f t="shared" si="25"/>
        <v>0</v>
      </c>
      <c r="AF118" s="54" t="str">
        <f t="shared" si="26"/>
        <v/>
      </c>
      <c r="AG118" s="55" t="b">
        <f t="shared" si="27"/>
        <v>0</v>
      </c>
      <c r="AH118" s="56" t="str">
        <f t="shared" si="28"/>
        <v/>
      </c>
      <c r="AI118" s="57" t="b">
        <f t="shared" si="29"/>
        <v>0</v>
      </c>
      <c r="AJ118" s="56" t="str">
        <f t="shared" si="30"/>
        <v/>
      </c>
      <c r="AK118" s="57" t="b">
        <f t="shared" si="22"/>
        <v>0</v>
      </c>
      <c r="AL118" s="58" t="str">
        <f t="shared" si="31"/>
        <v/>
      </c>
      <c r="AM118" s="59" t="b">
        <f t="shared" si="32"/>
        <v>0</v>
      </c>
      <c r="AN118" s="58" t="str">
        <f t="shared" si="33"/>
        <v/>
      </c>
      <c r="AO118" s="59" t="b">
        <f t="shared" si="23"/>
        <v>0</v>
      </c>
      <c r="AP118" s="60" t="str">
        <f t="shared" si="37"/>
        <v/>
      </c>
      <c r="AQ118" s="61" t="b">
        <f t="shared" si="38"/>
        <v>0</v>
      </c>
      <c r="AR118" s="60" t="str">
        <f t="shared" si="39"/>
        <v/>
      </c>
      <c r="AS118" s="61" t="b">
        <f t="shared" si="35"/>
        <v>0</v>
      </c>
      <c r="AT118" s="62" t="str">
        <f t="shared" si="40"/>
        <v/>
      </c>
      <c r="AU118" s="63" t="b">
        <f t="shared" si="41"/>
        <v>0</v>
      </c>
      <c r="AV118" s="62" t="str">
        <f t="shared" si="42"/>
        <v/>
      </c>
      <c r="AW118" s="63" t="b">
        <f t="shared" si="36"/>
        <v>0</v>
      </c>
    </row>
    <row r="119" spans="1:49" x14ac:dyDescent="0.2">
      <c r="A119" s="198"/>
      <c r="B119" s="159"/>
      <c r="C119" s="159"/>
      <c r="D119" s="159" t="str">
        <f>IF($J$2="FR",'APA - Txt FR - NL'!$B78,IF($J$2="NL",'APA - Txt FR - NL'!$C78))</f>
        <v>Bedrag THAB</v>
      </c>
      <c r="E119" s="159"/>
      <c r="F119" s="159"/>
      <c r="G119" s="159"/>
      <c r="H119" s="159"/>
      <c r="I119" s="159"/>
      <c r="J119" s="159"/>
      <c r="K119" s="159"/>
      <c r="L119" s="159"/>
      <c r="M119" s="159"/>
      <c r="N119" s="336"/>
      <c r="O119" s="336"/>
      <c r="P119" s="336"/>
      <c r="Q119" s="168"/>
      <c r="R119" s="336"/>
      <c r="S119" s="336"/>
      <c r="T119" s="336"/>
      <c r="U119" s="336"/>
      <c r="V119" s="168"/>
      <c r="W119" s="169"/>
      <c r="X119" s="169"/>
      <c r="Y119" s="170" t="str">
        <f>IF(J5&gt;0,"€ 0,00",(IF(J$4="","€ 0,00",IF(J$4=1,Bedragen!$F$3,IF(J$4=2,Bedragen!$F$4,IF(J$4=3,Bedragen!$F$5,IF(J$4=4,Bedragen!$F$6,IF(J$4=5,Bedragen!$F$7))))))))</f>
        <v>€ 0,00</v>
      </c>
      <c r="AA119" s="52">
        <f t="shared" si="34"/>
        <v>70</v>
      </c>
      <c r="AB119" s="64">
        <v>24</v>
      </c>
      <c r="AC119" s="53">
        <v>76</v>
      </c>
      <c r="AD119" s="54" t="str">
        <f t="shared" si="24"/>
        <v/>
      </c>
      <c r="AE119" s="55" t="b">
        <f t="shared" si="25"/>
        <v>0</v>
      </c>
      <c r="AF119" s="54" t="str">
        <f t="shared" si="26"/>
        <v/>
      </c>
      <c r="AG119" s="55" t="b">
        <f t="shared" si="27"/>
        <v>0</v>
      </c>
      <c r="AH119" s="56" t="str">
        <f t="shared" si="28"/>
        <v/>
      </c>
      <c r="AI119" s="57" t="b">
        <f t="shared" si="29"/>
        <v>0</v>
      </c>
      <c r="AJ119" s="56" t="str">
        <f t="shared" si="30"/>
        <v/>
      </c>
      <c r="AK119" s="57" t="b">
        <f t="shared" si="22"/>
        <v>0</v>
      </c>
      <c r="AL119" s="58" t="str">
        <f t="shared" si="31"/>
        <v/>
      </c>
      <c r="AM119" s="59" t="b">
        <f t="shared" si="32"/>
        <v>0</v>
      </c>
      <c r="AN119" s="58" t="str">
        <f t="shared" si="33"/>
        <v/>
      </c>
      <c r="AO119" s="59" t="b">
        <f t="shared" si="23"/>
        <v>0</v>
      </c>
      <c r="AP119" s="60" t="str">
        <f t="shared" si="37"/>
        <v/>
      </c>
      <c r="AQ119" s="61" t="b">
        <f t="shared" si="38"/>
        <v>0</v>
      </c>
      <c r="AR119" s="60" t="str">
        <f t="shared" si="39"/>
        <v/>
      </c>
      <c r="AS119" s="61" t="b">
        <f t="shared" si="35"/>
        <v>0</v>
      </c>
      <c r="AT119" s="62" t="str">
        <f t="shared" si="40"/>
        <v/>
      </c>
      <c r="AU119" s="63" t="b">
        <f t="shared" si="41"/>
        <v>0</v>
      </c>
      <c r="AV119" s="62" t="str">
        <f t="shared" si="42"/>
        <v/>
      </c>
      <c r="AW119" s="63" t="b">
        <f t="shared" si="36"/>
        <v>0</v>
      </c>
    </row>
    <row r="120" spans="1:49" x14ac:dyDescent="0.2">
      <c r="A120" s="198"/>
      <c r="B120" s="159"/>
      <c r="C120" s="159"/>
      <c r="D120" s="159" t="str">
        <f>IF($J$2="FR",'APA - Txt FR - NL'!$B79,IF($J$2="NL",'APA - Txt FR - NL'!$C79))</f>
        <v>Af te trekken inkomsten :</v>
      </c>
      <c r="E120" s="159"/>
      <c r="F120" s="159"/>
      <c r="G120" s="159"/>
      <c r="H120" s="159"/>
      <c r="I120" s="159"/>
      <c r="J120" s="159"/>
      <c r="K120" s="159"/>
      <c r="L120" s="159"/>
      <c r="M120" s="159"/>
      <c r="N120" s="336"/>
      <c r="O120" s="336"/>
      <c r="P120" s="336"/>
      <c r="Q120" s="168"/>
      <c r="R120" s="336"/>
      <c r="S120" s="336"/>
      <c r="T120" s="336"/>
      <c r="U120" s="336"/>
      <c r="V120" s="168"/>
      <c r="W120" s="169"/>
      <c r="X120" s="169"/>
      <c r="Y120" s="170">
        <f>IF(J5&gt;0,0,SUM(Y115))</f>
        <v>0</v>
      </c>
      <c r="AA120" s="52">
        <f t="shared" si="34"/>
        <v>71</v>
      </c>
      <c r="AB120" s="64">
        <v>24</v>
      </c>
      <c r="AC120" s="53">
        <v>76</v>
      </c>
      <c r="AD120" s="54" t="str">
        <f t="shared" si="24"/>
        <v/>
      </c>
      <c r="AE120" s="55" t="b">
        <f t="shared" si="25"/>
        <v>0</v>
      </c>
      <c r="AF120" s="54" t="str">
        <f t="shared" si="26"/>
        <v/>
      </c>
      <c r="AG120" s="55" t="b">
        <f t="shared" si="27"/>
        <v>0</v>
      </c>
      <c r="AH120" s="56" t="str">
        <f t="shared" si="28"/>
        <v/>
      </c>
      <c r="AI120" s="57" t="b">
        <f t="shared" si="29"/>
        <v>0</v>
      </c>
      <c r="AJ120" s="56" t="str">
        <f t="shared" si="30"/>
        <v/>
      </c>
      <c r="AK120" s="57" t="b">
        <f t="shared" si="22"/>
        <v>0</v>
      </c>
      <c r="AL120" s="58" t="str">
        <f t="shared" si="31"/>
        <v/>
      </c>
      <c r="AM120" s="59" t="b">
        <f t="shared" si="32"/>
        <v>0</v>
      </c>
      <c r="AN120" s="58" t="str">
        <f t="shared" si="33"/>
        <v/>
      </c>
      <c r="AO120" s="59" t="b">
        <f t="shared" si="23"/>
        <v>0</v>
      </c>
      <c r="AP120" s="60" t="str">
        <f t="shared" si="37"/>
        <v/>
      </c>
      <c r="AQ120" s="61" t="b">
        <f t="shared" si="38"/>
        <v>0</v>
      </c>
      <c r="AR120" s="60" t="str">
        <f t="shared" si="39"/>
        <v/>
      </c>
      <c r="AS120" s="61" t="b">
        <f t="shared" si="35"/>
        <v>0</v>
      </c>
      <c r="AT120" s="62" t="str">
        <f t="shared" si="40"/>
        <v/>
      </c>
      <c r="AU120" s="63" t="b">
        <f t="shared" si="41"/>
        <v>0</v>
      </c>
      <c r="AV120" s="62" t="str">
        <f t="shared" si="42"/>
        <v/>
      </c>
      <c r="AW120" s="63" t="b">
        <f t="shared" si="36"/>
        <v>0</v>
      </c>
    </row>
    <row r="121" spans="1:49" ht="13.2" thickBot="1" x14ac:dyDescent="0.25">
      <c r="A121" s="210"/>
      <c r="B121" s="211"/>
      <c r="C121" s="211"/>
      <c r="D121" s="211" t="str">
        <f>IF($J$2="FR",'APA - Txt FR - NL'!$B80,IF($J$2="NL",'APA - Txt FR - NL'!$C80))</f>
        <v>Recht</v>
      </c>
      <c r="E121" s="211"/>
      <c r="F121" s="211"/>
      <c r="G121" s="211"/>
      <c r="H121" s="211"/>
      <c r="I121" s="211"/>
      <c r="J121" s="211"/>
      <c r="K121" s="211"/>
      <c r="L121" s="211"/>
      <c r="M121" s="211"/>
      <c r="N121" s="211"/>
      <c r="O121" s="211"/>
      <c r="P121" s="211"/>
      <c r="Q121" s="211"/>
      <c r="R121" s="211"/>
      <c r="S121" s="211"/>
      <c r="T121" s="211"/>
      <c r="U121" s="211"/>
      <c r="V121" s="211"/>
      <c r="W121" s="211"/>
      <c r="X121" s="211"/>
      <c r="Y121" s="212">
        <f>IF(Y119&lt;Y120,"€ 0,00",(Y119-Y120))</f>
        <v>0</v>
      </c>
      <c r="AA121" s="52">
        <f t="shared" si="34"/>
        <v>72</v>
      </c>
      <c r="AB121" s="64">
        <v>24</v>
      </c>
      <c r="AC121" s="53">
        <v>76</v>
      </c>
      <c r="AD121" s="54" t="str">
        <f t="shared" si="24"/>
        <v/>
      </c>
      <c r="AE121" s="55" t="b">
        <f t="shared" si="25"/>
        <v>0</v>
      </c>
      <c r="AF121" s="54" t="str">
        <f t="shared" si="26"/>
        <v/>
      </c>
      <c r="AG121" s="55" t="b">
        <f t="shared" si="27"/>
        <v>0</v>
      </c>
      <c r="AH121" s="56" t="str">
        <f t="shared" si="28"/>
        <v/>
      </c>
      <c r="AI121" s="57" t="b">
        <f t="shared" si="29"/>
        <v>0</v>
      </c>
      <c r="AJ121" s="56" t="str">
        <f t="shared" si="30"/>
        <v/>
      </c>
      <c r="AK121" s="57" t="b">
        <f t="shared" si="22"/>
        <v>0</v>
      </c>
      <c r="AL121" s="58" t="str">
        <f t="shared" si="31"/>
        <v/>
      </c>
      <c r="AM121" s="59" t="b">
        <f t="shared" si="32"/>
        <v>0</v>
      </c>
      <c r="AN121" s="58" t="str">
        <f t="shared" si="33"/>
        <v/>
      </c>
      <c r="AO121" s="59" t="b">
        <f t="shared" si="23"/>
        <v>0</v>
      </c>
      <c r="AP121" s="60" t="str">
        <f t="shared" si="37"/>
        <v/>
      </c>
      <c r="AQ121" s="61" t="b">
        <f t="shared" si="38"/>
        <v>0</v>
      </c>
      <c r="AR121" s="60" t="str">
        <f t="shared" si="39"/>
        <v/>
      </c>
      <c r="AS121" s="61" t="b">
        <f t="shared" si="35"/>
        <v>0</v>
      </c>
      <c r="AT121" s="62" t="str">
        <f t="shared" si="40"/>
        <v/>
      </c>
      <c r="AU121" s="63" t="b">
        <f t="shared" si="41"/>
        <v>0</v>
      </c>
      <c r="AV121" s="62" t="str">
        <f t="shared" si="42"/>
        <v/>
      </c>
      <c r="AW121" s="63" t="b">
        <f t="shared" si="36"/>
        <v>0</v>
      </c>
    </row>
    <row r="122" spans="1:49" x14ac:dyDescent="0.2">
      <c r="AA122" s="52">
        <f t="shared" si="34"/>
        <v>73</v>
      </c>
      <c r="AB122" s="64">
        <v>24</v>
      </c>
      <c r="AC122" s="53">
        <v>76</v>
      </c>
      <c r="AD122" s="54" t="str">
        <f t="shared" si="24"/>
        <v/>
      </c>
      <c r="AE122" s="55" t="b">
        <f t="shared" si="25"/>
        <v>0</v>
      </c>
      <c r="AF122" s="54" t="str">
        <f t="shared" si="26"/>
        <v/>
      </c>
      <c r="AG122" s="55" t="b">
        <f t="shared" si="27"/>
        <v>0</v>
      </c>
      <c r="AH122" s="56" t="str">
        <f t="shared" si="28"/>
        <v/>
      </c>
      <c r="AI122" s="57" t="b">
        <f t="shared" si="29"/>
        <v>0</v>
      </c>
      <c r="AJ122" s="56" t="str">
        <f t="shared" si="30"/>
        <v/>
      </c>
      <c r="AK122" s="57" t="b">
        <f t="shared" si="22"/>
        <v>0</v>
      </c>
      <c r="AL122" s="58" t="str">
        <f t="shared" si="31"/>
        <v/>
      </c>
      <c r="AM122" s="59" t="b">
        <f t="shared" si="32"/>
        <v>0</v>
      </c>
      <c r="AN122" s="58" t="str">
        <f t="shared" si="33"/>
        <v/>
      </c>
      <c r="AO122" s="59" t="b">
        <f t="shared" si="23"/>
        <v>0</v>
      </c>
      <c r="AP122" s="60" t="str">
        <f t="shared" si="37"/>
        <v/>
      </c>
      <c r="AQ122" s="61" t="b">
        <f t="shared" si="38"/>
        <v>0</v>
      </c>
      <c r="AR122" s="60" t="str">
        <f t="shared" si="39"/>
        <v/>
      </c>
      <c r="AS122" s="61" t="b">
        <f t="shared" si="35"/>
        <v>0</v>
      </c>
      <c r="AT122" s="62" t="str">
        <f t="shared" si="40"/>
        <v/>
      </c>
      <c r="AU122" s="63" t="b">
        <f t="shared" si="41"/>
        <v>0</v>
      </c>
      <c r="AV122" s="62" t="str">
        <f t="shared" si="42"/>
        <v/>
      </c>
      <c r="AW122" s="63" t="b">
        <f t="shared" si="36"/>
        <v>0</v>
      </c>
    </row>
    <row r="123" spans="1:49" x14ac:dyDescent="0.2">
      <c r="A123" s="197" t="str">
        <f>IF($J$2="FR",'APA - Txt FR - NL'!$B81,IF($J$2="NL",'APA - Txt FR - NL'!$C81))</f>
        <v>C) Recht op de tegemoetkoming (partner heeft eveneens een dossier) :</v>
      </c>
      <c r="B123" s="155"/>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6"/>
      <c r="AA123" s="52">
        <f t="shared" si="34"/>
        <v>74</v>
      </c>
      <c r="AB123" s="64">
        <v>24</v>
      </c>
      <c r="AC123" s="53">
        <v>76</v>
      </c>
      <c r="AD123" s="54" t="str">
        <f t="shared" si="24"/>
        <v/>
      </c>
      <c r="AE123" s="55" t="b">
        <f t="shared" si="25"/>
        <v>0</v>
      </c>
      <c r="AF123" s="54" t="str">
        <f t="shared" si="26"/>
        <v/>
      </c>
      <c r="AG123" s="55" t="b">
        <f t="shared" si="27"/>
        <v>0</v>
      </c>
      <c r="AH123" s="56" t="str">
        <f t="shared" si="28"/>
        <v/>
      </c>
      <c r="AI123" s="57" t="b">
        <f t="shared" si="29"/>
        <v>0</v>
      </c>
      <c r="AJ123" s="56" t="str">
        <f t="shared" si="30"/>
        <v/>
      </c>
      <c r="AK123" s="57" t="b">
        <f t="shared" si="22"/>
        <v>0</v>
      </c>
      <c r="AL123" s="58" t="str">
        <f t="shared" si="31"/>
        <v/>
      </c>
      <c r="AM123" s="59" t="b">
        <f t="shared" si="32"/>
        <v>0</v>
      </c>
      <c r="AN123" s="58" t="str">
        <f t="shared" si="33"/>
        <v/>
      </c>
      <c r="AO123" s="59" t="b">
        <f t="shared" si="23"/>
        <v>0</v>
      </c>
      <c r="AP123" s="60" t="str">
        <f t="shared" si="37"/>
        <v/>
      </c>
      <c r="AQ123" s="61" t="b">
        <f t="shared" si="38"/>
        <v>0</v>
      </c>
      <c r="AR123" s="60" t="str">
        <f t="shared" si="39"/>
        <v/>
      </c>
      <c r="AS123" s="61" t="b">
        <f t="shared" si="35"/>
        <v>0</v>
      </c>
      <c r="AT123" s="62" t="str">
        <f t="shared" si="40"/>
        <v/>
      </c>
      <c r="AU123" s="63" t="b">
        <f t="shared" si="41"/>
        <v>0</v>
      </c>
      <c r="AV123" s="62" t="str">
        <f t="shared" si="42"/>
        <v/>
      </c>
      <c r="AW123" s="63" t="b">
        <f t="shared" si="36"/>
        <v>0</v>
      </c>
    </row>
    <row r="124" spans="1:49" x14ac:dyDescent="0.2">
      <c r="A124" s="257"/>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60"/>
      <c r="AA124" s="52">
        <f>SUM(AA123+1)</f>
        <v>75</v>
      </c>
      <c r="AB124" s="64">
        <v>16</v>
      </c>
      <c r="AC124" s="53">
        <v>84</v>
      </c>
      <c r="AD124" s="54" t="str">
        <f t="shared" si="24"/>
        <v/>
      </c>
      <c r="AE124" s="55" t="b">
        <f t="shared" si="25"/>
        <v>0</v>
      </c>
      <c r="AF124" s="54" t="str">
        <f t="shared" si="26"/>
        <v/>
      </c>
      <c r="AG124" s="55" t="b">
        <f t="shared" si="27"/>
        <v>0</v>
      </c>
      <c r="AH124" s="56" t="str">
        <f t="shared" si="28"/>
        <v/>
      </c>
      <c r="AI124" s="57" t="b">
        <f t="shared" si="29"/>
        <v>0</v>
      </c>
      <c r="AJ124" s="56" t="str">
        <f t="shared" si="30"/>
        <v/>
      </c>
      <c r="AK124" s="57" t="b">
        <f t="shared" si="22"/>
        <v>0</v>
      </c>
      <c r="AL124" s="58" t="str">
        <f t="shared" si="31"/>
        <v/>
      </c>
      <c r="AM124" s="59" t="b">
        <f t="shared" si="32"/>
        <v>0</v>
      </c>
      <c r="AN124" s="58" t="str">
        <f t="shared" si="33"/>
        <v/>
      </c>
      <c r="AO124" s="59" t="b">
        <f t="shared" si="23"/>
        <v>0</v>
      </c>
      <c r="AP124" s="60" t="str">
        <f t="shared" si="37"/>
        <v/>
      </c>
      <c r="AQ124" s="61" t="b">
        <f t="shared" si="38"/>
        <v>0</v>
      </c>
      <c r="AR124" s="60" t="str">
        <f t="shared" si="39"/>
        <v/>
      </c>
      <c r="AS124" s="61" t="b">
        <f t="shared" si="35"/>
        <v>0</v>
      </c>
      <c r="AT124" s="62" t="str">
        <f t="shared" si="40"/>
        <v/>
      </c>
      <c r="AU124" s="63" t="b">
        <f t="shared" si="41"/>
        <v>0</v>
      </c>
      <c r="AV124" s="62" t="str">
        <f t="shared" si="42"/>
        <v/>
      </c>
      <c r="AW124" s="63" t="b">
        <f t="shared" si="36"/>
        <v>0</v>
      </c>
    </row>
    <row r="125" spans="1:49" x14ac:dyDescent="0.2">
      <c r="A125" s="257"/>
      <c r="B125" s="159"/>
      <c r="C125" s="159" t="str">
        <f>IF($J$2="FR",'APA - Txt FR - NL'!$B79,IF($J$2="NL",'APA - Txt FR - NL'!$C79))</f>
        <v>Af te trekken inkomsten :</v>
      </c>
      <c r="D125" s="159"/>
      <c r="E125" s="159"/>
      <c r="F125" s="159"/>
      <c r="G125" s="159"/>
      <c r="H125" s="159" t="str">
        <f>IF($J$2="FR",'APA - Txt FR - NL'!$B83,IF($J$2="NL",'APA - Txt FR - NL'!$C83))</f>
        <v>(Zie cel Y115)</v>
      </c>
      <c r="I125" s="159"/>
      <c r="J125" s="159"/>
      <c r="K125" s="159"/>
      <c r="L125" s="159"/>
      <c r="M125" s="159"/>
      <c r="N125" s="341"/>
      <c r="O125" s="342"/>
      <c r="P125" s="342"/>
      <c r="Q125" s="259"/>
      <c r="R125" s="341"/>
      <c r="S125" s="342"/>
      <c r="T125" s="342"/>
      <c r="U125" s="342"/>
      <c r="V125" s="167"/>
      <c r="W125" s="159"/>
      <c r="X125" s="159"/>
      <c r="Y125" s="203">
        <f>Y115</f>
        <v>0</v>
      </c>
      <c r="AA125" s="52">
        <f t="shared" si="34"/>
        <v>76</v>
      </c>
      <c r="AB125" s="64">
        <v>16</v>
      </c>
      <c r="AC125" s="53">
        <v>84</v>
      </c>
      <c r="AD125" s="54" t="str">
        <f t="shared" si="24"/>
        <v/>
      </c>
      <c r="AE125" s="55" t="b">
        <f t="shared" si="25"/>
        <v>0</v>
      </c>
      <c r="AF125" s="54" t="str">
        <f t="shared" si="26"/>
        <v/>
      </c>
      <c r="AG125" s="55" t="b">
        <f t="shared" si="27"/>
        <v>0</v>
      </c>
      <c r="AH125" s="56" t="str">
        <f t="shared" si="28"/>
        <v/>
      </c>
      <c r="AI125" s="57" t="b">
        <f t="shared" si="29"/>
        <v>0</v>
      </c>
      <c r="AJ125" s="56" t="str">
        <f t="shared" si="30"/>
        <v/>
      </c>
      <c r="AK125" s="57" t="b">
        <f t="shared" si="22"/>
        <v>0</v>
      </c>
      <c r="AL125" s="58" t="str">
        <f t="shared" si="31"/>
        <v/>
      </c>
      <c r="AM125" s="59" t="b">
        <f t="shared" si="32"/>
        <v>0</v>
      </c>
      <c r="AN125" s="58" t="str">
        <f t="shared" si="33"/>
        <v/>
      </c>
      <c r="AO125" s="59" t="b">
        <f t="shared" si="23"/>
        <v>0</v>
      </c>
      <c r="AP125" s="60" t="str">
        <f t="shared" si="37"/>
        <v/>
      </c>
      <c r="AQ125" s="61" t="b">
        <f t="shared" si="38"/>
        <v>0</v>
      </c>
      <c r="AR125" s="60" t="str">
        <f t="shared" si="39"/>
        <v/>
      </c>
      <c r="AS125" s="61" t="b">
        <f t="shared" si="35"/>
        <v>0</v>
      </c>
      <c r="AT125" s="62" t="str">
        <f t="shared" si="40"/>
        <v/>
      </c>
      <c r="AU125" s="63" t="b">
        <f t="shared" si="41"/>
        <v>0</v>
      </c>
      <c r="AV125" s="62" t="str">
        <f t="shared" si="42"/>
        <v/>
      </c>
      <c r="AW125" s="63" t="b">
        <f t="shared" si="36"/>
        <v>0</v>
      </c>
    </row>
    <row r="126" spans="1:49" x14ac:dyDescent="0.2">
      <c r="A126" s="257"/>
      <c r="B126" s="159"/>
      <c r="C126" s="159" t="str">
        <f>IF($J$2="FR",'APA - Txt FR - NL'!$B84,IF($J$2="NL",'APA - Txt FR - NL'!$C84))</f>
        <v>Aftrek voor elk van beide partners :</v>
      </c>
      <c r="D126" s="159"/>
      <c r="E126" s="159"/>
      <c r="F126" s="159"/>
      <c r="G126" s="159"/>
      <c r="H126" s="159"/>
      <c r="I126" s="159"/>
      <c r="J126" s="159"/>
      <c r="K126" s="159"/>
      <c r="L126" s="159"/>
      <c r="M126" s="159"/>
      <c r="N126" s="341">
        <f>Y125</f>
        <v>0</v>
      </c>
      <c r="O126" s="342"/>
      <c r="P126" s="342"/>
      <c r="Q126" s="159"/>
      <c r="R126" s="159"/>
      <c r="S126" s="258" t="s">
        <v>178</v>
      </c>
      <c r="T126" s="159"/>
      <c r="U126" s="159"/>
      <c r="V126" s="167" t="s">
        <v>1</v>
      </c>
      <c r="W126" s="159"/>
      <c r="X126" s="159"/>
      <c r="Y126" s="166">
        <f>Y125/2</f>
        <v>0</v>
      </c>
      <c r="AA126" s="52">
        <f>SUM(AA125+1)</f>
        <v>77</v>
      </c>
      <c r="AB126" s="64">
        <v>16</v>
      </c>
      <c r="AC126" s="53">
        <v>84</v>
      </c>
      <c r="AD126" s="54" t="str">
        <f t="shared" si="24"/>
        <v/>
      </c>
      <c r="AE126" s="55" t="b">
        <f t="shared" si="25"/>
        <v>0</v>
      </c>
      <c r="AF126" s="54" t="str">
        <f t="shared" si="26"/>
        <v/>
      </c>
      <c r="AG126" s="55" t="b">
        <f t="shared" si="27"/>
        <v>0</v>
      </c>
      <c r="AH126" s="56" t="str">
        <f t="shared" si="28"/>
        <v/>
      </c>
      <c r="AI126" s="57" t="b">
        <f t="shared" si="29"/>
        <v>0</v>
      </c>
      <c r="AJ126" s="56" t="str">
        <f t="shared" si="30"/>
        <v/>
      </c>
      <c r="AK126" s="57" t="b">
        <f t="shared" si="22"/>
        <v>0</v>
      </c>
      <c r="AL126" s="58" t="str">
        <f t="shared" si="31"/>
        <v/>
      </c>
      <c r="AM126" s="59" t="b">
        <f t="shared" si="32"/>
        <v>0</v>
      </c>
      <c r="AN126" s="58" t="str">
        <f t="shared" si="33"/>
        <v/>
      </c>
      <c r="AO126" s="59" t="b">
        <f t="shared" si="23"/>
        <v>0</v>
      </c>
      <c r="AP126" s="60" t="str">
        <f t="shared" si="37"/>
        <v/>
      </c>
      <c r="AQ126" s="61" t="b">
        <f t="shared" si="38"/>
        <v>0</v>
      </c>
      <c r="AR126" s="60" t="str">
        <f t="shared" si="39"/>
        <v/>
      </c>
      <c r="AS126" s="61" t="b">
        <f t="shared" si="35"/>
        <v>0</v>
      </c>
      <c r="AT126" s="62" t="str">
        <f t="shared" si="40"/>
        <v/>
      </c>
      <c r="AU126" s="63" t="b">
        <f t="shared" si="41"/>
        <v>0</v>
      </c>
      <c r="AV126" s="62" t="str">
        <f t="shared" si="42"/>
        <v/>
      </c>
      <c r="AW126" s="63" t="b">
        <f t="shared" si="36"/>
        <v>0</v>
      </c>
    </row>
    <row r="127" spans="1:49" x14ac:dyDescent="0.2">
      <c r="A127" s="257"/>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60"/>
      <c r="AA127" s="52">
        <f t="shared" si="34"/>
        <v>78</v>
      </c>
      <c r="AB127" s="64">
        <v>16</v>
      </c>
      <c r="AC127" s="53">
        <v>84</v>
      </c>
      <c r="AD127" s="54" t="str">
        <f t="shared" si="24"/>
        <v/>
      </c>
      <c r="AE127" s="55" t="b">
        <f t="shared" si="25"/>
        <v>0</v>
      </c>
      <c r="AF127" s="54" t="str">
        <f t="shared" si="26"/>
        <v/>
      </c>
      <c r="AG127" s="55" t="b">
        <f t="shared" si="27"/>
        <v>0</v>
      </c>
      <c r="AH127" s="56" t="str">
        <f t="shared" si="28"/>
        <v/>
      </c>
      <c r="AI127" s="57" t="b">
        <f t="shared" si="29"/>
        <v>0</v>
      </c>
      <c r="AJ127" s="56" t="str">
        <f t="shared" si="30"/>
        <v/>
      </c>
      <c r="AK127" s="57" t="b">
        <f t="shared" si="22"/>
        <v>0</v>
      </c>
      <c r="AL127" s="58" t="str">
        <f t="shared" si="31"/>
        <v/>
      </c>
      <c r="AM127" s="59" t="b">
        <f t="shared" si="32"/>
        <v>0</v>
      </c>
      <c r="AN127" s="58" t="str">
        <f t="shared" si="33"/>
        <v/>
      </c>
      <c r="AO127" s="59" t="b">
        <f t="shared" si="23"/>
        <v>0</v>
      </c>
      <c r="AP127" s="60" t="str">
        <f t="shared" si="37"/>
        <v/>
      </c>
      <c r="AQ127" s="61" t="b">
        <f t="shared" si="38"/>
        <v>0</v>
      </c>
      <c r="AR127" s="60" t="str">
        <f t="shared" si="39"/>
        <v/>
      </c>
      <c r="AS127" s="61" t="b">
        <f t="shared" si="35"/>
        <v>0</v>
      </c>
      <c r="AT127" s="62" t="str">
        <f t="shared" si="40"/>
        <v/>
      </c>
      <c r="AU127" s="63" t="b">
        <f t="shared" si="41"/>
        <v>0</v>
      </c>
      <c r="AV127" s="62" t="str">
        <f t="shared" si="42"/>
        <v/>
      </c>
      <c r="AW127" s="63" t="b">
        <f t="shared" si="36"/>
        <v>0</v>
      </c>
    </row>
    <row r="128" spans="1:49" x14ac:dyDescent="0.2">
      <c r="A128" s="198"/>
      <c r="B128" s="159"/>
      <c r="C128" s="159"/>
      <c r="D128" s="159" t="str">
        <f>IF($J$2="FR",'APA - Txt FR - NL'!$B85,IF($J$2="NL",'APA - Txt FR - NL'!$C85))</f>
        <v>Recht PMH 1</v>
      </c>
      <c r="E128" s="159"/>
      <c r="F128" s="159"/>
      <c r="G128" s="159"/>
      <c r="H128" s="159"/>
      <c r="I128" s="159"/>
      <c r="J128" s="159"/>
      <c r="K128" s="159"/>
      <c r="L128" s="159"/>
      <c r="M128" s="159"/>
      <c r="N128" s="341" t="str">
        <f>IF(J5&gt;0,(IF($J$4="","€ 0,00",IF($J$4=1,Bedragen!$F$3,IF($J$4=2,Bedragen!$F$4,IF($J$4=3,Bedragen!$F$5,IF($J$4=4,Bedragen!$F$6,IF($J$4=5,Bedragen!$F$7))))))),"€ 0,00")</f>
        <v>€ 0,00</v>
      </c>
      <c r="O128" s="342" t="e">
        <f>IF(#REF!="","€ 0,00",IF(#REF!=1,Bedragen!$F$3,IF(#REF!=2,Bedragen!$F$4,IF(#REF!=3,Bedragen!$F$5,IF(#REF!=4,Bedragen!$F$6,IF(#REF!=5,Bedragen!$F$7))))))</f>
        <v>#REF!</v>
      </c>
      <c r="P128" s="342" t="b">
        <f>IF(A$4="","€ 0,00",IF(A$4=1,Bedragen!$F$3,IF(A$4=2,Bedragen!$F$4,IF(A$4=3,Bedragen!$F$5,IF(A$4=4,Bedragen!$F$6,IF(A$4=5,Bedragen!$F$7))))))</f>
        <v>0</v>
      </c>
      <c r="Q128" s="259" t="s">
        <v>2</v>
      </c>
      <c r="R128" s="341">
        <f>IF(J5&gt;0,Y126,0)</f>
        <v>0</v>
      </c>
      <c r="S128" s="342"/>
      <c r="T128" s="342"/>
      <c r="U128" s="342"/>
      <c r="V128" s="167" t="s">
        <v>1</v>
      </c>
      <c r="W128" s="159"/>
      <c r="X128" s="159"/>
      <c r="Y128" s="166">
        <f>IF(J5&gt;0,N128-Y126,0)</f>
        <v>0</v>
      </c>
      <c r="AA128" s="52">
        <f t="shared" si="34"/>
        <v>79</v>
      </c>
      <c r="AB128" s="64">
        <v>16</v>
      </c>
      <c r="AC128" s="53">
        <v>84</v>
      </c>
      <c r="AD128" s="54" t="str">
        <f t="shared" si="24"/>
        <v/>
      </c>
      <c r="AE128" s="55" t="b">
        <f t="shared" si="25"/>
        <v>0</v>
      </c>
      <c r="AF128" s="54" t="str">
        <f t="shared" si="26"/>
        <v/>
      </c>
      <c r="AG128" s="55" t="b">
        <f t="shared" si="27"/>
        <v>0</v>
      </c>
      <c r="AH128" s="56" t="str">
        <f t="shared" si="28"/>
        <v/>
      </c>
      <c r="AI128" s="57" t="b">
        <f t="shared" si="29"/>
        <v>0</v>
      </c>
      <c r="AJ128" s="56" t="str">
        <f t="shared" si="30"/>
        <v/>
      </c>
      <c r="AK128" s="57" t="b">
        <f t="shared" si="22"/>
        <v>0</v>
      </c>
      <c r="AL128" s="58" t="str">
        <f t="shared" si="31"/>
        <v/>
      </c>
      <c r="AM128" s="59" t="b">
        <f t="shared" si="32"/>
        <v>0</v>
      </c>
      <c r="AN128" s="58" t="str">
        <f t="shared" si="33"/>
        <v/>
      </c>
      <c r="AO128" s="59" t="b">
        <f t="shared" si="23"/>
        <v>0</v>
      </c>
      <c r="AP128" s="60" t="str">
        <f t="shared" si="37"/>
        <v/>
      </c>
      <c r="AQ128" s="61" t="b">
        <f t="shared" si="38"/>
        <v>0</v>
      </c>
      <c r="AR128" s="60" t="str">
        <f t="shared" si="39"/>
        <v/>
      </c>
      <c r="AS128" s="61" t="b">
        <f t="shared" si="35"/>
        <v>0</v>
      </c>
      <c r="AT128" s="62" t="str">
        <f t="shared" si="40"/>
        <v/>
      </c>
      <c r="AU128" s="63" t="b">
        <f t="shared" si="41"/>
        <v>0</v>
      </c>
      <c r="AV128" s="62" t="str">
        <f t="shared" si="42"/>
        <v/>
      </c>
      <c r="AW128" s="63" t="b">
        <f t="shared" si="36"/>
        <v>0</v>
      </c>
    </row>
    <row r="129" spans="1:49" x14ac:dyDescent="0.2">
      <c r="A129" s="198"/>
      <c r="B129" s="159"/>
      <c r="C129" s="159"/>
      <c r="D129" s="159"/>
      <c r="E129" s="159"/>
      <c r="F129" s="159"/>
      <c r="G129" s="159"/>
      <c r="H129" s="159"/>
      <c r="I129" s="159"/>
      <c r="J129" s="159"/>
      <c r="K129" s="159"/>
      <c r="L129" s="159"/>
      <c r="M129" s="159"/>
      <c r="N129" s="341"/>
      <c r="O129" s="341"/>
      <c r="P129" s="341"/>
      <c r="Q129" s="168"/>
      <c r="R129" s="336"/>
      <c r="S129" s="336"/>
      <c r="T129" s="336"/>
      <c r="U129" s="336"/>
      <c r="V129" s="168"/>
      <c r="W129" s="169"/>
      <c r="X129" s="169"/>
      <c r="Y129" s="170"/>
      <c r="AA129" s="52">
        <f t="shared" si="34"/>
        <v>80</v>
      </c>
      <c r="AB129" s="64">
        <v>8</v>
      </c>
      <c r="AC129" s="53">
        <v>92</v>
      </c>
      <c r="AD129" s="54" t="str">
        <f t="shared" si="24"/>
        <v/>
      </c>
      <c r="AE129" s="55" t="b">
        <f t="shared" si="25"/>
        <v>0</v>
      </c>
      <c r="AF129" s="54" t="str">
        <f t="shared" si="26"/>
        <v/>
      </c>
      <c r="AG129" s="55" t="b">
        <f t="shared" si="27"/>
        <v>0</v>
      </c>
      <c r="AH129" s="56" t="str">
        <f t="shared" si="28"/>
        <v/>
      </c>
      <c r="AI129" s="57" t="b">
        <f t="shared" si="29"/>
        <v>0</v>
      </c>
      <c r="AJ129" s="56" t="str">
        <f t="shared" si="30"/>
        <v/>
      </c>
      <c r="AK129" s="57" t="b">
        <f t="shared" si="22"/>
        <v>0</v>
      </c>
      <c r="AL129" s="58" t="str">
        <f t="shared" si="31"/>
        <v/>
      </c>
      <c r="AM129" s="59" t="b">
        <f t="shared" si="32"/>
        <v>0</v>
      </c>
      <c r="AN129" s="58" t="str">
        <f t="shared" si="33"/>
        <v/>
      </c>
      <c r="AO129" s="59" t="b">
        <f t="shared" si="23"/>
        <v>0</v>
      </c>
      <c r="AP129" s="60" t="str">
        <f t="shared" si="37"/>
        <v/>
      </c>
      <c r="AQ129" s="61" t="b">
        <f t="shared" si="38"/>
        <v>0</v>
      </c>
      <c r="AR129" s="60" t="str">
        <f t="shared" si="39"/>
        <v/>
      </c>
      <c r="AS129" s="61" t="b">
        <f t="shared" si="35"/>
        <v>0</v>
      </c>
      <c r="AT129" s="62" t="str">
        <f t="shared" si="40"/>
        <v/>
      </c>
      <c r="AU129" s="63" t="b">
        <f t="shared" si="41"/>
        <v>0</v>
      </c>
      <c r="AV129" s="62" t="str">
        <f t="shared" si="42"/>
        <v/>
      </c>
      <c r="AW129" s="63" t="b">
        <f t="shared" si="36"/>
        <v>0</v>
      </c>
    </row>
    <row r="130" spans="1:49" x14ac:dyDescent="0.2">
      <c r="A130" s="198"/>
      <c r="B130" s="159"/>
      <c r="C130" s="159"/>
      <c r="D130" s="159" t="str">
        <f>IF($J$2="FR",'APA - Txt FR - NL'!$B86,IF($J$2="NL",'APA - Txt FR - NL'!$C86))</f>
        <v>Recht PMH 2</v>
      </c>
      <c r="E130" s="159"/>
      <c r="F130" s="159"/>
      <c r="G130" s="159"/>
      <c r="H130" s="159"/>
      <c r="I130" s="159"/>
      <c r="J130" s="159"/>
      <c r="K130" s="159"/>
      <c r="L130" s="159"/>
      <c r="M130" s="159"/>
      <c r="N130" s="341" t="str">
        <f>IF($J$5="","€ 0,00",IF($J$5=1,Bedragen!$F$3,IF($J$5=2,Bedragen!$F$4,IF($J$5=3,Bedragen!$F$5,IF($J$5=4,Bedragen!$F$6,IF($J$5=5,Bedragen!$F$7))))))</f>
        <v>€ 0,00</v>
      </c>
      <c r="O130" s="342" t="e">
        <f>IF(#REF!="","€ 0,00",IF(#REF!=1,Bedragen!$F$3,IF(#REF!=2,Bedragen!$F$4,IF(#REF!=3,Bedragen!$F$5,IF(#REF!=4,Bedragen!$F$6,IF(#REF!=5,Bedragen!$F$7))))))</f>
        <v>#REF!</v>
      </c>
      <c r="P130" s="342" t="b">
        <f>IF(A$4="","€ 0,00",IF(A$4=1,Bedragen!$F$3,IF(A$4=2,Bedragen!$F$4,IF(A$4=3,Bedragen!$F$5,IF(A$4=4,Bedragen!$F$6,IF(A$4=5,Bedragen!$F$7))))))</f>
        <v>0</v>
      </c>
      <c r="Q130" s="259" t="s">
        <v>2</v>
      </c>
      <c r="R130" s="341">
        <f>IF(J5&gt;0,Y126,0)</f>
        <v>0</v>
      </c>
      <c r="S130" s="341"/>
      <c r="T130" s="341"/>
      <c r="U130" s="341"/>
      <c r="V130" s="167" t="s">
        <v>1</v>
      </c>
      <c r="W130" s="169"/>
      <c r="X130" s="169"/>
      <c r="Y130" s="170">
        <f>IF(J5&gt;0,N130-Y126,0)</f>
        <v>0</v>
      </c>
      <c r="AA130" s="52">
        <f t="shared" si="34"/>
        <v>81</v>
      </c>
      <c r="AB130" s="64">
        <v>8</v>
      </c>
      <c r="AC130" s="53">
        <v>92</v>
      </c>
      <c r="AD130" s="54" t="str">
        <f t="shared" si="24"/>
        <v/>
      </c>
      <c r="AE130" s="55" t="b">
        <f t="shared" si="25"/>
        <v>0</v>
      </c>
      <c r="AF130" s="54" t="str">
        <f t="shared" si="26"/>
        <v/>
      </c>
      <c r="AG130" s="55" t="b">
        <f t="shared" si="27"/>
        <v>0</v>
      </c>
      <c r="AH130" s="56" t="str">
        <f t="shared" si="28"/>
        <v/>
      </c>
      <c r="AI130" s="57" t="b">
        <f t="shared" si="29"/>
        <v>0</v>
      </c>
      <c r="AJ130" s="56" t="str">
        <f t="shared" si="30"/>
        <v/>
      </c>
      <c r="AK130" s="57" t="b">
        <f t="shared" si="22"/>
        <v>0</v>
      </c>
      <c r="AL130" s="58" t="str">
        <f t="shared" si="31"/>
        <v/>
      </c>
      <c r="AM130" s="59" t="b">
        <f t="shared" si="32"/>
        <v>0</v>
      </c>
      <c r="AN130" s="58" t="str">
        <f t="shared" si="33"/>
        <v/>
      </c>
      <c r="AO130" s="59" t="b">
        <f t="shared" si="23"/>
        <v>0</v>
      </c>
      <c r="AP130" s="60" t="str">
        <f t="shared" si="37"/>
        <v/>
      </c>
      <c r="AQ130" s="61" t="b">
        <f t="shared" si="38"/>
        <v>0</v>
      </c>
      <c r="AR130" s="60" t="str">
        <f t="shared" si="39"/>
        <v/>
      </c>
      <c r="AS130" s="61" t="b">
        <f t="shared" si="35"/>
        <v>0</v>
      </c>
      <c r="AT130" s="62" t="str">
        <f t="shared" si="40"/>
        <v/>
      </c>
      <c r="AU130" s="63" t="b">
        <f t="shared" si="41"/>
        <v>0</v>
      </c>
      <c r="AV130" s="62" t="str">
        <f t="shared" si="42"/>
        <v/>
      </c>
      <c r="AW130" s="63" t="b">
        <f t="shared" si="36"/>
        <v>0</v>
      </c>
    </row>
    <row r="131" spans="1:49" ht="13.2" thickBot="1" x14ac:dyDescent="0.25">
      <c r="A131" s="210"/>
      <c r="B131" s="211"/>
      <c r="C131" s="211"/>
      <c r="D131" s="211"/>
      <c r="E131" s="211"/>
      <c r="F131" s="211"/>
      <c r="G131" s="211"/>
      <c r="H131" s="211"/>
      <c r="I131" s="211"/>
      <c r="J131" s="211"/>
      <c r="K131" s="211"/>
      <c r="L131" s="211"/>
      <c r="M131" s="211"/>
      <c r="N131" s="211"/>
      <c r="O131" s="211"/>
      <c r="P131" s="211"/>
      <c r="Q131" s="211"/>
      <c r="R131" s="211"/>
      <c r="S131" s="211"/>
      <c r="T131" s="211"/>
      <c r="U131" s="211"/>
      <c r="V131" s="211"/>
      <c r="W131" s="211"/>
      <c r="X131" s="211"/>
      <c r="Y131" s="212"/>
      <c r="AA131" s="52">
        <f t="shared" si="34"/>
        <v>82</v>
      </c>
      <c r="AB131" s="64">
        <v>8</v>
      </c>
      <c r="AC131" s="53">
        <v>92</v>
      </c>
      <c r="AD131" s="54" t="str">
        <f t="shared" si="24"/>
        <v/>
      </c>
      <c r="AE131" s="55" t="b">
        <f t="shared" si="25"/>
        <v>0</v>
      </c>
      <c r="AF131" s="54" t="str">
        <f t="shared" si="26"/>
        <v/>
      </c>
      <c r="AG131" s="55" t="b">
        <f t="shared" si="27"/>
        <v>0</v>
      </c>
      <c r="AH131" s="56" t="str">
        <f t="shared" si="28"/>
        <v/>
      </c>
      <c r="AI131" s="57" t="b">
        <f t="shared" si="29"/>
        <v>0</v>
      </c>
      <c r="AJ131" s="56" t="str">
        <f t="shared" si="30"/>
        <v/>
      </c>
      <c r="AK131" s="57" t="b">
        <f t="shared" si="22"/>
        <v>0</v>
      </c>
      <c r="AL131" s="58" t="str">
        <f t="shared" si="31"/>
        <v/>
      </c>
      <c r="AM131" s="59" t="b">
        <f t="shared" si="32"/>
        <v>0</v>
      </c>
      <c r="AN131" s="58" t="str">
        <f t="shared" si="33"/>
        <v/>
      </c>
      <c r="AO131" s="59" t="b">
        <f t="shared" si="23"/>
        <v>0</v>
      </c>
      <c r="AP131" s="60" t="str">
        <f t="shared" si="37"/>
        <v/>
      </c>
      <c r="AQ131" s="61" t="b">
        <f t="shared" si="38"/>
        <v>0</v>
      </c>
      <c r="AR131" s="60" t="str">
        <f t="shared" si="39"/>
        <v/>
      </c>
      <c r="AS131" s="61" t="b">
        <f t="shared" si="35"/>
        <v>0</v>
      </c>
      <c r="AT131" s="62" t="str">
        <f t="shared" si="40"/>
        <v/>
      </c>
      <c r="AU131" s="63" t="b">
        <f t="shared" si="41"/>
        <v>0</v>
      </c>
      <c r="AV131" s="62" t="str">
        <f t="shared" si="42"/>
        <v/>
      </c>
      <c r="AW131" s="63" t="b">
        <f t="shared" si="36"/>
        <v>0</v>
      </c>
    </row>
    <row r="132" spans="1:49" x14ac:dyDescent="0.2">
      <c r="AA132" s="52">
        <f t="shared" si="34"/>
        <v>83</v>
      </c>
      <c r="AB132" s="64">
        <v>8</v>
      </c>
      <c r="AC132" s="53">
        <v>92</v>
      </c>
      <c r="AD132" s="54" t="str">
        <f t="shared" si="24"/>
        <v/>
      </c>
      <c r="AE132" s="55" t="b">
        <f t="shared" si="25"/>
        <v>0</v>
      </c>
      <c r="AF132" s="54" t="str">
        <f t="shared" si="26"/>
        <v/>
      </c>
      <c r="AG132" s="55" t="b">
        <f t="shared" si="27"/>
        <v>0</v>
      </c>
      <c r="AH132" s="56" t="str">
        <f t="shared" si="28"/>
        <v/>
      </c>
      <c r="AI132" s="57" t="b">
        <f t="shared" si="29"/>
        <v>0</v>
      </c>
      <c r="AJ132" s="56" t="str">
        <f t="shared" si="30"/>
        <v/>
      </c>
      <c r="AK132" s="57" t="b">
        <f t="shared" si="22"/>
        <v>0</v>
      </c>
      <c r="AL132" s="58" t="str">
        <f t="shared" si="31"/>
        <v/>
      </c>
      <c r="AM132" s="59" t="b">
        <f t="shared" si="32"/>
        <v>0</v>
      </c>
      <c r="AN132" s="58" t="str">
        <f t="shared" si="33"/>
        <v/>
      </c>
      <c r="AO132" s="59" t="b">
        <f t="shared" si="23"/>
        <v>0</v>
      </c>
      <c r="AP132" s="60" t="str">
        <f t="shared" si="37"/>
        <v/>
      </c>
      <c r="AQ132" s="61" t="b">
        <f t="shared" si="38"/>
        <v>0</v>
      </c>
      <c r="AR132" s="60" t="str">
        <f t="shared" si="39"/>
        <v/>
      </c>
      <c r="AS132" s="61" t="b">
        <f t="shared" si="35"/>
        <v>0</v>
      </c>
      <c r="AT132" s="62" t="str">
        <f t="shared" si="40"/>
        <v/>
      </c>
      <c r="AU132" s="63" t="b">
        <f t="shared" si="41"/>
        <v>0</v>
      </c>
      <c r="AV132" s="62" t="str">
        <f t="shared" si="42"/>
        <v/>
      </c>
      <c r="AW132" s="63" t="b">
        <f t="shared" si="36"/>
        <v>0</v>
      </c>
    </row>
    <row r="133" spans="1:49" x14ac:dyDescent="0.2">
      <c r="AA133" s="52">
        <f t="shared" si="34"/>
        <v>84</v>
      </c>
      <c r="AB133" s="64">
        <v>8</v>
      </c>
      <c r="AC133" s="53">
        <v>92</v>
      </c>
      <c r="AD133" s="54" t="str">
        <f t="shared" si="24"/>
        <v/>
      </c>
      <c r="AE133" s="55" t="b">
        <f t="shared" si="25"/>
        <v>0</v>
      </c>
      <c r="AF133" s="54" t="str">
        <f t="shared" si="26"/>
        <v/>
      </c>
      <c r="AG133" s="55" t="b">
        <f t="shared" si="27"/>
        <v>0</v>
      </c>
      <c r="AH133" s="56" t="str">
        <f t="shared" si="28"/>
        <v/>
      </c>
      <c r="AI133" s="57" t="b">
        <f t="shared" si="29"/>
        <v>0</v>
      </c>
      <c r="AJ133" s="56" t="str">
        <f t="shared" si="30"/>
        <v/>
      </c>
      <c r="AK133" s="57" t="b">
        <f t="shared" si="22"/>
        <v>0</v>
      </c>
      <c r="AL133" s="58" t="str">
        <f t="shared" si="31"/>
        <v/>
      </c>
      <c r="AM133" s="59" t="b">
        <f t="shared" si="32"/>
        <v>0</v>
      </c>
      <c r="AN133" s="58" t="str">
        <f t="shared" si="33"/>
        <v/>
      </c>
      <c r="AO133" s="59" t="b">
        <f t="shared" si="23"/>
        <v>0</v>
      </c>
      <c r="AP133" s="60" t="str">
        <f t="shared" si="37"/>
        <v/>
      </c>
      <c r="AQ133" s="61" t="b">
        <f t="shared" si="38"/>
        <v>0</v>
      </c>
      <c r="AR133" s="60" t="str">
        <f t="shared" si="39"/>
        <v/>
      </c>
      <c r="AS133" s="61" t="b">
        <f t="shared" si="35"/>
        <v>0</v>
      </c>
      <c r="AT133" s="62" t="str">
        <f t="shared" si="40"/>
        <v/>
      </c>
      <c r="AU133" s="63" t="b">
        <f t="shared" si="41"/>
        <v>0</v>
      </c>
      <c r="AV133" s="62" t="str">
        <f t="shared" si="42"/>
        <v/>
      </c>
      <c r="AW133" s="63" t="b">
        <f t="shared" si="36"/>
        <v>0</v>
      </c>
    </row>
    <row r="134" spans="1:49" x14ac:dyDescent="0.2">
      <c r="AA134" s="52">
        <f t="shared" si="34"/>
        <v>85</v>
      </c>
      <c r="AB134" s="64">
        <v>8</v>
      </c>
      <c r="AC134" s="53">
        <v>92</v>
      </c>
      <c r="AD134" s="54" t="str">
        <f t="shared" si="24"/>
        <v/>
      </c>
      <c r="AE134" s="55" t="b">
        <f t="shared" si="25"/>
        <v>0</v>
      </c>
      <c r="AF134" s="54" t="str">
        <f t="shared" si="26"/>
        <v/>
      </c>
      <c r="AG134" s="55" t="b">
        <f t="shared" si="27"/>
        <v>0</v>
      </c>
      <c r="AH134" s="56" t="str">
        <f t="shared" si="28"/>
        <v/>
      </c>
      <c r="AI134" s="57" t="b">
        <f t="shared" si="29"/>
        <v>0</v>
      </c>
      <c r="AJ134" s="56" t="str">
        <f t="shared" si="30"/>
        <v/>
      </c>
      <c r="AK134" s="57" t="b">
        <f t="shared" si="22"/>
        <v>0</v>
      </c>
      <c r="AL134" s="58" t="str">
        <f t="shared" si="31"/>
        <v/>
      </c>
      <c r="AM134" s="59" t="b">
        <f t="shared" si="32"/>
        <v>0</v>
      </c>
      <c r="AN134" s="58" t="str">
        <f t="shared" si="33"/>
        <v/>
      </c>
      <c r="AO134" s="59" t="b">
        <f t="shared" si="23"/>
        <v>0</v>
      </c>
      <c r="AP134" s="60" t="str">
        <f t="shared" si="37"/>
        <v/>
      </c>
      <c r="AQ134" s="61" t="b">
        <f t="shared" si="38"/>
        <v>0</v>
      </c>
      <c r="AR134" s="60" t="str">
        <f t="shared" si="39"/>
        <v/>
      </c>
      <c r="AS134" s="61" t="b">
        <f t="shared" si="35"/>
        <v>0</v>
      </c>
      <c r="AT134" s="62" t="str">
        <f t="shared" si="40"/>
        <v/>
      </c>
      <c r="AU134" s="63" t="b">
        <f t="shared" si="41"/>
        <v>0</v>
      </c>
      <c r="AV134" s="62" t="str">
        <f t="shared" si="42"/>
        <v/>
      </c>
      <c r="AW134" s="63" t="b">
        <f t="shared" si="36"/>
        <v>0</v>
      </c>
    </row>
    <row r="135" spans="1:49" x14ac:dyDescent="0.2">
      <c r="AA135" s="52">
        <f t="shared" si="34"/>
        <v>86</v>
      </c>
      <c r="AB135" s="64">
        <v>8</v>
      </c>
      <c r="AC135" s="53">
        <v>92</v>
      </c>
      <c r="AD135" s="54" t="str">
        <f t="shared" si="24"/>
        <v/>
      </c>
      <c r="AE135" s="55" t="b">
        <f t="shared" si="25"/>
        <v>0</v>
      </c>
      <c r="AF135" s="54" t="str">
        <f t="shared" si="26"/>
        <v/>
      </c>
      <c r="AG135" s="55" t="b">
        <f t="shared" si="27"/>
        <v>0</v>
      </c>
      <c r="AH135" s="56" t="str">
        <f t="shared" si="28"/>
        <v/>
      </c>
      <c r="AI135" s="57" t="b">
        <f t="shared" si="29"/>
        <v>0</v>
      </c>
      <c r="AJ135" s="56" t="str">
        <f t="shared" si="30"/>
        <v/>
      </c>
      <c r="AK135" s="57" t="b">
        <f t="shared" si="22"/>
        <v>0</v>
      </c>
      <c r="AL135" s="58" t="str">
        <f t="shared" si="31"/>
        <v/>
      </c>
      <c r="AM135" s="59" t="b">
        <f t="shared" si="32"/>
        <v>0</v>
      </c>
      <c r="AN135" s="58" t="str">
        <f t="shared" si="33"/>
        <v/>
      </c>
      <c r="AO135" s="59" t="b">
        <f t="shared" si="23"/>
        <v>0</v>
      </c>
      <c r="AP135" s="60" t="str">
        <f t="shared" si="37"/>
        <v/>
      </c>
      <c r="AQ135" s="61" t="b">
        <f t="shared" si="38"/>
        <v>0</v>
      </c>
      <c r="AR135" s="60" t="str">
        <f t="shared" si="39"/>
        <v/>
      </c>
      <c r="AS135" s="61" t="b">
        <f t="shared" si="35"/>
        <v>0</v>
      </c>
      <c r="AT135" s="62" t="str">
        <f t="shared" si="40"/>
        <v/>
      </c>
      <c r="AU135" s="63" t="b">
        <f t="shared" si="41"/>
        <v>0</v>
      </c>
      <c r="AV135" s="62" t="str">
        <f t="shared" si="42"/>
        <v/>
      </c>
      <c r="AW135" s="63" t="b">
        <f t="shared" si="36"/>
        <v>0</v>
      </c>
    </row>
    <row r="136" spans="1:49" x14ac:dyDescent="0.2">
      <c r="AA136" s="52">
        <f t="shared" si="34"/>
        <v>87</v>
      </c>
      <c r="AB136" s="64">
        <v>8</v>
      </c>
      <c r="AC136" s="53">
        <v>92</v>
      </c>
      <c r="AD136" s="54" t="str">
        <f t="shared" si="24"/>
        <v/>
      </c>
      <c r="AE136" s="55" t="b">
        <f t="shared" si="25"/>
        <v>0</v>
      </c>
      <c r="AF136" s="54" t="str">
        <f t="shared" si="26"/>
        <v/>
      </c>
      <c r="AG136" s="55" t="b">
        <f t="shared" si="27"/>
        <v>0</v>
      </c>
      <c r="AH136" s="56" t="str">
        <f t="shared" si="28"/>
        <v/>
      </c>
      <c r="AI136" s="57" t="b">
        <f t="shared" si="29"/>
        <v>0</v>
      </c>
      <c r="AJ136" s="56" t="str">
        <f t="shared" si="30"/>
        <v/>
      </c>
      <c r="AK136" s="57" t="b">
        <f t="shared" si="22"/>
        <v>0</v>
      </c>
      <c r="AL136" s="58" t="str">
        <f t="shared" si="31"/>
        <v/>
      </c>
      <c r="AM136" s="59" t="b">
        <f t="shared" si="32"/>
        <v>0</v>
      </c>
      <c r="AN136" s="58" t="str">
        <f t="shared" si="33"/>
        <v/>
      </c>
      <c r="AO136" s="59" t="b">
        <f t="shared" si="23"/>
        <v>0</v>
      </c>
      <c r="AP136" s="60" t="str">
        <f t="shared" si="37"/>
        <v/>
      </c>
      <c r="AQ136" s="61" t="b">
        <f t="shared" si="38"/>
        <v>0</v>
      </c>
      <c r="AR136" s="60" t="str">
        <f t="shared" si="39"/>
        <v/>
      </c>
      <c r="AS136" s="61" t="b">
        <f t="shared" si="35"/>
        <v>0</v>
      </c>
      <c r="AT136" s="62" t="str">
        <f t="shared" si="40"/>
        <v/>
      </c>
      <c r="AU136" s="63" t="b">
        <f t="shared" si="41"/>
        <v>0</v>
      </c>
      <c r="AV136" s="62" t="str">
        <f t="shared" si="42"/>
        <v/>
      </c>
      <c r="AW136" s="63" t="b">
        <f t="shared" si="36"/>
        <v>0</v>
      </c>
    </row>
    <row r="137" spans="1:49" x14ac:dyDescent="0.2">
      <c r="AA137" s="52">
        <f t="shared" si="34"/>
        <v>88</v>
      </c>
      <c r="AB137" s="64">
        <v>8</v>
      </c>
      <c r="AC137" s="53">
        <v>92</v>
      </c>
      <c r="AD137" s="54" t="str">
        <f t="shared" si="24"/>
        <v/>
      </c>
      <c r="AE137" s="55" t="b">
        <f t="shared" si="25"/>
        <v>0</v>
      </c>
      <c r="AF137" s="54" t="str">
        <f t="shared" si="26"/>
        <v/>
      </c>
      <c r="AG137" s="55" t="b">
        <f t="shared" si="27"/>
        <v>0</v>
      </c>
      <c r="AH137" s="56" t="str">
        <f t="shared" si="28"/>
        <v/>
      </c>
      <c r="AI137" s="57" t="b">
        <f t="shared" si="29"/>
        <v>0</v>
      </c>
      <c r="AJ137" s="56" t="str">
        <f t="shared" si="30"/>
        <v/>
      </c>
      <c r="AK137" s="57" t="b">
        <f t="shared" si="22"/>
        <v>0</v>
      </c>
      <c r="AL137" s="58" t="str">
        <f t="shared" si="31"/>
        <v/>
      </c>
      <c r="AM137" s="59" t="b">
        <f t="shared" si="32"/>
        <v>0</v>
      </c>
      <c r="AN137" s="58" t="str">
        <f t="shared" si="33"/>
        <v/>
      </c>
      <c r="AO137" s="59" t="b">
        <f t="shared" si="23"/>
        <v>0</v>
      </c>
      <c r="AP137" s="60" t="str">
        <f t="shared" si="37"/>
        <v/>
      </c>
      <c r="AQ137" s="61" t="b">
        <f t="shared" si="38"/>
        <v>0</v>
      </c>
      <c r="AR137" s="60" t="str">
        <f t="shared" si="39"/>
        <v/>
      </c>
      <c r="AS137" s="61" t="b">
        <f t="shared" si="35"/>
        <v>0</v>
      </c>
      <c r="AT137" s="62" t="str">
        <f t="shared" si="40"/>
        <v/>
      </c>
      <c r="AU137" s="63" t="b">
        <f t="shared" si="41"/>
        <v>0</v>
      </c>
      <c r="AV137" s="62" t="str">
        <f t="shared" si="42"/>
        <v/>
      </c>
      <c r="AW137" s="63" t="b">
        <f t="shared" si="36"/>
        <v>0</v>
      </c>
    </row>
    <row r="138" spans="1:49" x14ac:dyDescent="0.2">
      <c r="AA138" s="52">
        <f t="shared" si="34"/>
        <v>89</v>
      </c>
      <c r="AB138" s="64">
        <v>8</v>
      </c>
      <c r="AC138" s="53">
        <v>92</v>
      </c>
      <c r="AD138" s="54" t="str">
        <f t="shared" si="24"/>
        <v/>
      </c>
      <c r="AE138" s="55" t="b">
        <f t="shared" si="25"/>
        <v>0</v>
      </c>
      <c r="AF138" s="54" t="str">
        <f t="shared" si="26"/>
        <v/>
      </c>
      <c r="AG138" s="55" t="b">
        <f t="shared" si="27"/>
        <v>0</v>
      </c>
      <c r="AH138" s="56" t="str">
        <f t="shared" si="28"/>
        <v/>
      </c>
      <c r="AI138" s="57" t="b">
        <f t="shared" si="29"/>
        <v>0</v>
      </c>
      <c r="AJ138" s="56" t="str">
        <f t="shared" si="30"/>
        <v/>
      </c>
      <c r="AK138" s="57" t="b">
        <f t="shared" si="22"/>
        <v>0</v>
      </c>
      <c r="AL138" s="58" t="str">
        <f t="shared" si="31"/>
        <v/>
      </c>
      <c r="AM138" s="59" t="b">
        <f t="shared" si="32"/>
        <v>0</v>
      </c>
      <c r="AN138" s="58" t="str">
        <f t="shared" si="33"/>
        <v/>
      </c>
      <c r="AO138" s="59" t="b">
        <f t="shared" si="23"/>
        <v>0</v>
      </c>
      <c r="AP138" s="60" t="str">
        <f t="shared" si="37"/>
        <v/>
      </c>
      <c r="AQ138" s="61" t="b">
        <f t="shared" si="38"/>
        <v>0</v>
      </c>
      <c r="AR138" s="60" t="str">
        <f t="shared" si="39"/>
        <v/>
      </c>
      <c r="AS138" s="61" t="b">
        <f t="shared" si="35"/>
        <v>0</v>
      </c>
      <c r="AT138" s="62" t="str">
        <f t="shared" si="40"/>
        <v/>
      </c>
      <c r="AU138" s="63" t="b">
        <f t="shared" si="41"/>
        <v>0</v>
      </c>
      <c r="AV138" s="62" t="str">
        <f t="shared" si="42"/>
        <v/>
      </c>
      <c r="AW138" s="63" t="b">
        <f t="shared" si="36"/>
        <v>0</v>
      </c>
    </row>
    <row r="139" spans="1:49" x14ac:dyDescent="0.2">
      <c r="AA139" s="52">
        <f t="shared" si="34"/>
        <v>90</v>
      </c>
      <c r="AB139" s="64">
        <v>8</v>
      </c>
      <c r="AC139" s="53">
        <v>92</v>
      </c>
      <c r="AD139" s="54" t="str">
        <f t="shared" si="24"/>
        <v/>
      </c>
      <c r="AE139" s="55" t="b">
        <f t="shared" si="25"/>
        <v>0</v>
      </c>
      <c r="AF139" s="54" t="str">
        <f t="shared" si="26"/>
        <v/>
      </c>
      <c r="AG139" s="55" t="b">
        <f t="shared" si="27"/>
        <v>0</v>
      </c>
      <c r="AH139" s="56" t="str">
        <f t="shared" si="28"/>
        <v/>
      </c>
      <c r="AI139" s="57" t="b">
        <f t="shared" si="29"/>
        <v>0</v>
      </c>
      <c r="AJ139" s="56" t="str">
        <f t="shared" si="30"/>
        <v/>
      </c>
      <c r="AK139" s="57" t="b">
        <f t="shared" si="22"/>
        <v>0</v>
      </c>
      <c r="AL139" s="58" t="str">
        <f t="shared" si="31"/>
        <v/>
      </c>
      <c r="AM139" s="59" t="b">
        <f t="shared" si="32"/>
        <v>0</v>
      </c>
      <c r="AN139" s="58" t="str">
        <f t="shared" si="33"/>
        <v/>
      </c>
      <c r="AO139" s="59" t="b">
        <f t="shared" si="23"/>
        <v>0</v>
      </c>
      <c r="AP139" s="60" t="str">
        <f t="shared" si="37"/>
        <v/>
      </c>
      <c r="AQ139" s="61" t="b">
        <f t="shared" si="38"/>
        <v>0</v>
      </c>
      <c r="AR139" s="60" t="str">
        <f t="shared" si="39"/>
        <v/>
      </c>
      <c r="AS139" s="61" t="b">
        <f t="shared" si="35"/>
        <v>0</v>
      </c>
      <c r="AT139" s="62" t="str">
        <f t="shared" si="40"/>
        <v/>
      </c>
      <c r="AU139" s="63" t="b">
        <f t="shared" si="41"/>
        <v>0</v>
      </c>
      <c r="AV139" s="62" t="str">
        <f t="shared" si="42"/>
        <v/>
      </c>
      <c r="AW139" s="63" t="b">
        <f t="shared" si="36"/>
        <v>0</v>
      </c>
    </row>
    <row r="140" spans="1:49" x14ac:dyDescent="0.2">
      <c r="AA140" s="52">
        <f t="shared" si="34"/>
        <v>91</v>
      </c>
      <c r="AB140" s="64">
        <v>8</v>
      </c>
      <c r="AC140" s="53">
        <v>92</v>
      </c>
      <c r="AD140" s="54" t="str">
        <f t="shared" si="24"/>
        <v/>
      </c>
      <c r="AE140" s="55" t="b">
        <f t="shared" si="25"/>
        <v>0</v>
      </c>
      <c r="AF140" s="54" t="str">
        <f t="shared" si="26"/>
        <v/>
      </c>
      <c r="AG140" s="55" t="b">
        <f t="shared" si="27"/>
        <v>0</v>
      </c>
      <c r="AH140" s="56" t="str">
        <f t="shared" si="28"/>
        <v/>
      </c>
      <c r="AI140" s="57" t="b">
        <f t="shared" si="29"/>
        <v>0</v>
      </c>
      <c r="AJ140" s="56" t="str">
        <f t="shared" si="30"/>
        <v/>
      </c>
      <c r="AK140" s="57" t="b">
        <f t="shared" si="22"/>
        <v>0</v>
      </c>
      <c r="AL140" s="58" t="str">
        <f t="shared" si="31"/>
        <v/>
      </c>
      <c r="AM140" s="59" t="b">
        <f t="shared" si="32"/>
        <v>0</v>
      </c>
      <c r="AN140" s="58" t="str">
        <f t="shared" si="33"/>
        <v/>
      </c>
      <c r="AO140" s="59" t="b">
        <f t="shared" si="23"/>
        <v>0</v>
      </c>
      <c r="AP140" s="60" t="str">
        <f t="shared" si="37"/>
        <v/>
      </c>
      <c r="AQ140" s="61" t="b">
        <f t="shared" si="38"/>
        <v>0</v>
      </c>
      <c r="AR140" s="60" t="str">
        <f t="shared" si="39"/>
        <v/>
      </c>
      <c r="AS140" s="61" t="b">
        <f t="shared" si="35"/>
        <v>0</v>
      </c>
      <c r="AT140" s="62" t="str">
        <f t="shared" si="40"/>
        <v/>
      </c>
      <c r="AU140" s="63" t="b">
        <f t="shared" si="41"/>
        <v>0</v>
      </c>
      <c r="AV140" s="62" t="str">
        <f t="shared" si="42"/>
        <v/>
      </c>
      <c r="AW140" s="63" t="b">
        <f t="shared" si="36"/>
        <v>0</v>
      </c>
    </row>
    <row r="141" spans="1:49" x14ac:dyDescent="0.2">
      <c r="AA141" s="52">
        <f t="shared" si="34"/>
        <v>92</v>
      </c>
      <c r="AB141" s="64">
        <v>8</v>
      </c>
      <c r="AC141" s="53">
        <v>92</v>
      </c>
      <c r="AD141" s="54" t="str">
        <f t="shared" si="24"/>
        <v/>
      </c>
      <c r="AE141" s="55" t="b">
        <f t="shared" si="25"/>
        <v>0</v>
      </c>
      <c r="AF141" s="54" t="str">
        <f t="shared" si="26"/>
        <v/>
      </c>
      <c r="AG141" s="55" t="b">
        <f t="shared" si="27"/>
        <v>0</v>
      </c>
      <c r="AH141" s="56" t="str">
        <f t="shared" si="28"/>
        <v/>
      </c>
      <c r="AI141" s="57" t="b">
        <f t="shared" si="29"/>
        <v>0</v>
      </c>
      <c r="AJ141" s="56" t="str">
        <f t="shared" si="30"/>
        <v/>
      </c>
      <c r="AK141" s="57" t="b">
        <f t="shared" si="22"/>
        <v>0</v>
      </c>
      <c r="AL141" s="58" t="str">
        <f t="shared" si="31"/>
        <v/>
      </c>
      <c r="AM141" s="59" t="b">
        <f t="shared" si="32"/>
        <v>0</v>
      </c>
      <c r="AN141" s="58" t="str">
        <f t="shared" si="33"/>
        <v/>
      </c>
      <c r="AO141" s="59" t="b">
        <f t="shared" si="23"/>
        <v>0</v>
      </c>
      <c r="AP141" s="60" t="str">
        <f t="shared" si="37"/>
        <v/>
      </c>
      <c r="AQ141" s="61" t="b">
        <f t="shared" si="38"/>
        <v>0</v>
      </c>
      <c r="AR141" s="60" t="str">
        <f t="shared" si="39"/>
        <v/>
      </c>
      <c r="AS141" s="61" t="b">
        <f t="shared" si="35"/>
        <v>0</v>
      </c>
      <c r="AT141" s="62" t="str">
        <f t="shared" si="40"/>
        <v/>
      </c>
      <c r="AU141" s="63" t="b">
        <f t="shared" si="41"/>
        <v>0</v>
      </c>
      <c r="AV141" s="62" t="str">
        <f t="shared" si="42"/>
        <v/>
      </c>
      <c r="AW141" s="63" t="b">
        <f t="shared" si="36"/>
        <v>0</v>
      </c>
    </row>
    <row r="142" spans="1:49" x14ac:dyDescent="0.2">
      <c r="AA142" s="52">
        <f t="shared" si="34"/>
        <v>93</v>
      </c>
      <c r="AB142" s="64">
        <v>8</v>
      </c>
      <c r="AC142" s="53">
        <v>92</v>
      </c>
      <c r="AD142" s="54" t="str">
        <f t="shared" si="24"/>
        <v/>
      </c>
      <c r="AE142" s="55" t="b">
        <f t="shared" si="25"/>
        <v>0</v>
      </c>
      <c r="AF142" s="54" t="str">
        <f t="shared" si="26"/>
        <v/>
      </c>
      <c r="AG142" s="55" t="b">
        <f t="shared" si="27"/>
        <v>0</v>
      </c>
      <c r="AH142" s="56" t="str">
        <f t="shared" si="28"/>
        <v/>
      </c>
      <c r="AI142" s="57" t="b">
        <f t="shared" si="29"/>
        <v>0</v>
      </c>
      <c r="AJ142" s="56" t="str">
        <f t="shared" si="30"/>
        <v/>
      </c>
      <c r="AK142" s="57" t="b">
        <f t="shared" si="22"/>
        <v>0</v>
      </c>
      <c r="AL142" s="58" t="str">
        <f t="shared" si="31"/>
        <v/>
      </c>
      <c r="AM142" s="59" t="b">
        <f t="shared" si="32"/>
        <v>0</v>
      </c>
      <c r="AN142" s="58" t="str">
        <f t="shared" si="33"/>
        <v/>
      </c>
      <c r="AO142" s="59" t="b">
        <f t="shared" si="23"/>
        <v>0</v>
      </c>
      <c r="AP142" s="60" t="str">
        <f t="shared" si="37"/>
        <v/>
      </c>
      <c r="AQ142" s="61" t="b">
        <f t="shared" si="38"/>
        <v>0</v>
      </c>
      <c r="AR142" s="60" t="str">
        <f t="shared" si="39"/>
        <v/>
      </c>
      <c r="AS142" s="61" t="b">
        <f t="shared" si="35"/>
        <v>0</v>
      </c>
      <c r="AT142" s="62" t="str">
        <f t="shared" si="40"/>
        <v/>
      </c>
      <c r="AU142" s="63" t="b">
        <f t="shared" si="41"/>
        <v>0</v>
      </c>
      <c r="AV142" s="62" t="str">
        <f t="shared" si="42"/>
        <v/>
      </c>
      <c r="AW142" s="63" t="b">
        <f t="shared" si="36"/>
        <v>0</v>
      </c>
    </row>
    <row r="143" spans="1:49" x14ac:dyDescent="0.2">
      <c r="AA143" s="52">
        <f t="shared" si="34"/>
        <v>94</v>
      </c>
      <c r="AB143" s="64">
        <v>8</v>
      </c>
      <c r="AC143" s="53">
        <v>92</v>
      </c>
      <c r="AD143" s="54" t="str">
        <f t="shared" si="24"/>
        <v/>
      </c>
      <c r="AE143" s="55" t="b">
        <f t="shared" si="25"/>
        <v>0</v>
      </c>
      <c r="AF143" s="54" t="str">
        <f t="shared" si="26"/>
        <v/>
      </c>
      <c r="AG143" s="55" t="b">
        <f t="shared" si="27"/>
        <v>0</v>
      </c>
      <c r="AH143" s="56" t="str">
        <f t="shared" si="28"/>
        <v/>
      </c>
      <c r="AI143" s="57" t="b">
        <f t="shared" si="29"/>
        <v>0</v>
      </c>
      <c r="AJ143" s="56" t="str">
        <f t="shared" si="30"/>
        <v/>
      </c>
      <c r="AK143" s="57" t="b">
        <f t="shared" si="22"/>
        <v>0</v>
      </c>
      <c r="AL143" s="58" t="str">
        <f t="shared" si="31"/>
        <v/>
      </c>
      <c r="AM143" s="59" t="b">
        <f t="shared" si="32"/>
        <v>0</v>
      </c>
      <c r="AN143" s="58" t="str">
        <f t="shared" si="33"/>
        <v/>
      </c>
      <c r="AO143" s="59" t="b">
        <f t="shared" si="23"/>
        <v>0</v>
      </c>
      <c r="AP143" s="60" t="str">
        <f t="shared" si="37"/>
        <v/>
      </c>
      <c r="AQ143" s="61" t="b">
        <f t="shared" si="38"/>
        <v>0</v>
      </c>
      <c r="AR143" s="60" t="str">
        <f t="shared" si="39"/>
        <v/>
      </c>
      <c r="AS143" s="61" t="b">
        <f t="shared" si="35"/>
        <v>0</v>
      </c>
      <c r="AT143" s="62" t="str">
        <f t="shared" si="40"/>
        <v/>
      </c>
      <c r="AU143" s="63" t="b">
        <f t="shared" si="41"/>
        <v>0</v>
      </c>
      <c r="AV143" s="62" t="str">
        <f t="shared" si="42"/>
        <v/>
      </c>
      <c r="AW143" s="63" t="b">
        <f t="shared" si="36"/>
        <v>0</v>
      </c>
    </row>
    <row r="144" spans="1:49" x14ac:dyDescent="0.2">
      <c r="AA144" s="52">
        <f t="shared" si="34"/>
        <v>95</v>
      </c>
      <c r="AB144" s="64">
        <v>8</v>
      </c>
      <c r="AC144" s="53">
        <v>92</v>
      </c>
      <c r="AD144" s="54" t="str">
        <f t="shared" si="24"/>
        <v/>
      </c>
      <c r="AE144" s="55" t="b">
        <f t="shared" si="25"/>
        <v>0</v>
      </c>
      <c r="AF144" s="54" t="str">
        <f t="shared" si="26"/>
        <v/>
      </c>
      <c r="AG144" s="55" t="b">
        <f t="shared" si="27"/>
        <v>0</v>
      </c>
      <c r="AH144" s="56" t="str">
        <f t="shared" si="28"/>
        <v/>
      </c>
      <c r="AI144" s="57" t="b">
        <f t="shared" si="29"/>
        <v>0</v>
      </c>
      <c r="AJ144" s="56" t="str">
        <f t="shared" si="30"/>
        <v/>
      </c>
      <c r="AK144" s="57" t="b">
        <f t="shared" ref="AK144:AK157" si="43">IF(AJ144=0,$AC144)</f>
        <v>0</v>
      </c>
      <c r="AL144" s="58" t="str">
        <f t="shared" si="31"/>
        <v/>
      </c>
      <c r="AM144" s="59" t="b">
        <f t="shared" si="32"/>
        <v>0</v>
      </c>
      <c r="AN144" s="58" t="str">
        <f t="shared" si="33"/>
        <v/>
      </c>
      <c r="AO144" s="59" t="b">
        <f t="shared" si="23"/>
        <v>0</v>
      </c>
      <c r="AP144" s="60" t="str">
        <f t="shared" si="37"/>
        <v/>
      </c>
      <c r="AQ144" s="61" t="b">
        <f t="shared" si="38"/>
        <v>0</v>
      </c>
      <c r="AR144" s="60" t="str">
        <f t="shared" si="39"/>
        <v/>
      </c>
      <c r="AS144" s="61" t="b">
        <f t="shared" si="35"/>
        <v>0</v>
      </c>
      <c r="AT144" s="62" t="str">
        <f t="shared" si="40"/>
        <v/>
      </c>
      <c r="AU144" s="63" t="b">
        <f t="shared" si="41"/>
        <v>0</v>
      </c>
      <c r="AV144" s="62" t="str">
        <f t="shared" si="42"/>
        <v/>
      </c>
      <c r="AW144" s="63" t="b">
        <f t="shared" si="36"/>
        <v>0</v>
      </c>
    </row>
    <row r="145" spans="27:49" x14ac:dyDescent="0.2">
      <c r="AA145" s="52">
        <f t="shared" si="34"/>
        <v>96</v>
      </c>
      <c r="AB145" s="64">
        <v>8</v>
      </c>
      <c r="AC145" s="53">
        <v>92</v>
      </c>
      <c r="AD145" s="54" t="str">
        <f t="shared" si="24"/>
        <v/>
      </c>
      <c r="AE145" s="55" t="b">
        <f t="shared" si="25"/>
        <v>0</v>
      </c>
      <c r="AF145" s="54" t="str">
        <f t="shared" si="26"/>
        <v/>
      </c>
      <c r="AG145" s="55" t="b">
        <f t="shared" si="27"/>
        <v>0</v>
      </c>
      <c r="AH145" s="56" t="str">
        <f t="shared" si="28"/>
        <v/>
      </c>
      <c r="AI145" s="57" t="b">
        <f t="shared" si="29"/>
        <v>0</v>
      </c>
      <c r="AJ145" s="56" t="str">
        <f t="shared" si="30"/>
        <v/>
      </c>
      <c r="AK145" s="57" t="b">
        <f t="shared" si="43"/>
        <v>0</v>
      </c>
      <c r="AL145" s="58" t="str">
        <f t="shared" si="31"/>
        <v/>
      </c>
      <c r="AM145" s="59" t="b">
        <f t="shared" si="32"/>
        <v>0</v>
      </c>
      <c r="AN145" s="58" t="str">
        <f t="shared" si="33"/>
        <v/>
      </c>
      <c r="AO145" s="59" t="b">
        <f t="shared" si="23"/>
        <v>0</v>
      </c>
      <c r="AP145" s="60" t="str">
        <f t="shared" si="37"/>
        <v/>
      </c>
      <c r="AQ145" s="61" t="b">
        <f t="shared" si="38"/>
        <v>0</v>
      </c>
      <c r="AR145" s="60" t="str">
        <f t="shared" si="39"/>
        <v/>
      </c>
      <c r="AS145" s="61" t="b">
        <f t="shared" si="35"/>
        <v>0</v>
      </c>
      <c r="AT145" s="62" t="str">
        <f t="shared" si="40"/>
        <v/>
      </c>
      <c r="AU145" s="63" t="b">
        <f t="shared" si="41"/>
        <v>0</v>
      </c>
      <c r="AV145" s="62" t="str">
        <f t="shared" si="42"/>
        <v/>
      </c>
      <c r="AW145" s="63" t="b">
        <f t="shared" si="36"/>
        <v>0</v>
      </c>
    </row>
    <row r="146" spans="27:49" x14ac:dyDescent="0.2">
      <c r="AA146" s="52">
        <f t="shared" si="34"/>
        <v>97</v>
      </c>
      <c r="AB146" s="64">
        <v>8</v>
      </c>
      <c r="AC146" s="53">
        <v>92</v>
      </c>
      <c r="AD146" s="54" t="str">
        <f t="shared" si="24"/>
        <v/>
      </c>
      <c r="AE146" s="55" t="b">
        <f t="shared" si="25"/>
        <v>0</v>
      </c>
      <c r="AF146" s="54" t="str">
        <f t="shared" si="26"/>
        <v/>
      </c>
      <c r="AG146" s="55" t="b">
        <f t="shared" si="27"/>
        <v>0</v>
      </c>
      <c r="AH146" s="56" t="str">
        <f t="shared" si="28"/>
        <v/>
      </c>
      <c r="AI146" s="57" t="b">
        <f t="shared" si="29"/>
        <v>0</v>
      </c>
      <c r="AJ146" s="56" t="str">
        <f t="shared" si="30"/>
        <v/>
      </c>
      <c r="AK146" s="57" t="b">
        <f t="shared" si="43"/>
        <v>0</v>
      </c>
      <c r="AL146" s="58" t="str">
        <f t="shared" si="31"/>
        <v/>
      </c>
      <c r="AM146" s="59" t="b">
        <f t="shared" si="32"/>
        <v>0</v>
      </c>
      <c r="AN146" s="58" t="str">
        <f t="shared" si="33"/>
        <v/>
      </c>
      <c r="AO146" s="59" t="b">
        <f t="shared" si="23"/>
        <v>0</v>
      </c>
      <c r="AP146" s="60" t="str">
        <f t="shared" si="37"/>
        <v/>
      </c>
      <c r="AQ146" s="61" t="b">
        <f t="shared" si="38"/>
        <v>0</v>
      </c>
      <c r="AR146" s="60" t="str">
        <f t="shared" si="39"/>
        <v/>
      </c>
      <c r="AS146" s="61" t="b">
        <f t="shared" si="35"/>
        <v>0</v>
      </c>
      <c r="AT146" s="62" t="str">
        <f t="shared" si="40"/>
        <v/>
      </c>
      <c r="AU146" s="63" t="b">
        <f t="shared" si="41"/>
        <v>0</v>
      </c>
      <c r="AV146" s="62" t="str">
        <f t="shared" si="42"/>
        <v/>
      </c>
      <c r="AW146" s="63" t="b">
        <f t="shared" si="36"/>
        <v>0</v>
      </c>
    </row>
    <row r="147" spans="27:49" x14ac:dyDescent="0.2">
      <c r="AA147" s="52">
        <f t="shared" si="34"/>
        <v>98</v>
      </c>
      <c r="AB147" s="64">
        <v>8</v>
      </c>
      <c r="AC147" s="53">
        <v>92</v>
      </c>
      <c r="AD147" s="54" t="str">
        <f t="shared" si="24"/>
        <v/>
      </c>
      <c r="AE147" s="55" t="b">
        <f t="shared" si="25"/>
        <v>0</v>
      </c>
      <c r="AF147" s="54" t="str">
        <f t="shared" si="26"/>
        <v/>
      </c>
      <c r="AG147" s="55" t="b">
        <f t="shared" si="27"/>
        <v>0</v>
      </c>
      <c r="AH147" s="56" t="str">
        <f t="shared" si="28"/>
        <v/>
      </c>
      <c r="AI147" s="57" t="b">
        <f t="shared" si="29"/>
        <v>0</v>
      </c>
      <c r="AJ147" s="56" t="str">
        <f t="shared" si="30"/>
        <v/>
      </c>
      <c r="AK147" s="57" t="b">
        <f t="shared" si="43"/>
        <v>0</v>
      </c>
      <c r="AL147" s="58" t="str">
        <f t="shared" si="31"/>
        <v/>
      </c>
      <c r="AM147" s="59" t="b">
        <f t="shared" si="32"/>
        <v>0</v>
      </c>
      <c r="AN147" s="58" t="str">
        <f t="shared" si="33"/>
        <v/>
      </c>
      <c r="AO147" s="59" t="b">
        <f t="shared" si="23"/>
        <v>0</v>
      </c>
      <c r="AP147" s="60" t="str">
        <f t="shared" si="37"/>
        <v/>
      </c>
      <c r="AQ147" s="61" t="b">
        <f t="shared" si="38"/>
        <v>0</v>
      </c>
      <c r="AR147" s="60" t="str">
        <f t="shared" si="39"/>
        <v/>
      </c>
      <c r="AS147" s="61" t="b">
        <f t="shared" si="35"/>
        <v>0</v>
      </c>
      <c r="AT147" s="62" t="str">
        <f t="shared" si="40"/>
        <v/>
      </c>
      <c r="AU147" s="63" t="b">
        <f t="shared" si="41"/>
        <v>0</v>
      </c>
      <c r="AV147" s="62" t="str">
        <f t="shared" si="42"/>
        <v/>
      </c>
      <c r="AW147" s="63" t="b">
        <f t="shared" si="36"/>
        <v>0</v>
      </c>
    </row>
    <row r="148" spans="27:49" x14ac:dyDescent="0.2">
      <c r="AA148" s="52">
        <f t="shared" si="34"/>
        <v>99</v>
      </c>
      <c r="AB148" s="64">
        <v>8</v>
      </c>
      <c r="AC148" s="53">
        <v>92</v>
      </c>
      <c r="AD148" s="54" t="str">
        <f t="shared" si="24"/>
        <v/>
      </c>
      <c r="AE148" s="55" t="b">
        <f t="shared" si="25"/>
        <v>0</v>
      </c>
      <c r="AF148" s="54" t="str">
        <f t="shared" si="26"/>
        <v/>
      </c>
      <c r="AG148" s="55" t="b">
        <f t="shared" si="27"/>
        <v>0</v>
      </c>
      <c r="AH148" s="56" t="str">
        <f t="shared" si="28"/>
        <v/>
      </c>
      <c r="AI148" s="57" t="b">
        <f t="shared" si="29"/>
        <v>0</v>
      </c>
      <c r="AJ148" s="56" t="str">
        <f t="shared" si="30"/>
        <v/>
      </c>
      <c r="AK148" s="57" t="b">
        <f t="shared" si="43"/>
        <v>0</v>
      </c>
      <c r="AL148" s="58" t="str">
        <f t="shared" si="31"/>
        <v/>
      </c>
      <c r="AM148" s="59" t="b">
        <f t="shared" si="32"/>
        <v>0</v>
      </c>
      <c r="AN148" s="58" t="str">
        <f t="shared" si="33"/>
        <v/>
      </c>
      <c r="AO148" s="59" t="b">
        <f t="shared" si="23"/>
        <v>0</v>
      </c>
      <c r="AP148" s="60" t="str">
        <f t="shared" si="37"/>
        <v/>
      </c>
      <c r="AQ148" s="61" t="b">
        <f t="shared" si="38"/>
        <v>0</v>
      </c>
      <c r="AR148" s="60" t="str">
        <f t="shared" si="39"/>
        <v/>
      </c>
      <c r="AS148" s="61" t="b">
        <f t="shared" si="35"/>
        <v>0</v>
      </c>
      <c r="AT148" s="62" t="str">
        <f t="shared" si="40"/>
        <v/>
      </c>
      <c r="AU148" s="63" t="b">
        <f t="shared" si="41"/>
        <v>0</v>
      </c>
      <c r="AV148" s="62" t="str">
        <f t="shared" si="42"/>
        <v/>
      </c>
      <c r="AW148" s="63" t="b">
        <f t="shared" si="36"/>
        <v>0</v>
      </c>
    </row>
    <row r="149" spans="27:49" x14ac:dyDescent="0.2">
      <c r="AA149" s="52">
        <f t="shared" si="34"/>
        <v>100</v>
      </c>
      <c r="AB149" s="64">
        <v>8</v>
      </c>
      <c r="AC149" s="53">
        <v>92</v>
      </c>
      <c r="AD149" s="54" t="str">
        <f t="shared" si="24"/>
        <v/>
      </c>
      <c r="AE149" s="55" t="b">
        <f t="shared" si="25"/>
        <v>0</v>
      </c>
      <c r="AF149" s="54" t="str">
        <f t="shared" si="26"/>
        <v/>
      </c>
      <c r="AG149" s="55" t="b">
        <f t="shared" si="27"/>
        <v>0</v>
      </c>
      <c r="AH149" s="56" t="str">
        <f t="shared" si="28"/>
        <v/>
      </c>
      <c r="AI149" s="57" t="b">
        <f t="shared" si="29"/>
        <v>0</v>
      </c>
      <c r="AJ149" s="56" t="str">
        <f t="shared" si="30"/>
        <v/>
      </c>
      <c r="AK149" s="57" t="b">
        <f t="shared" si="43"/>
        <v>0</v>
      </c>
      <c r="AL149" s="58" t="str">
        <f t="shared" si="31"/>
        <v/>
      </c>
      <c r="AM149" s="59" t="b">
        <f t="shared" si="32"/>
        <v>0</v>
      </c>
      <c r="AN149" s="58" t="str">
        <f t="shared" si="33"/>
        <v/>
      </c>
      <c r="AO149" s="59" t="b">
        <f t="shared" si="23"/>
        <v>0</v>
      </c>
      <c r="AP149" s="60" t="str">
        <f t="shared" si="37"/>
        <v/>
      </c>
      <c r="AQ149" s="61" t="b">
        <f t="shared" si="38"/>
        <v>0</v>
      </c>
      <c r="AR149" s="60" t="str">
        <f t="shared" si="39"/>
        <v/>
      </c>
      <c r="AS149" s="61" t="b">
        <f t="shared" si="35"/>
        <v>0</v>
      </c>
      <c r="AT149" s="62" t="str">
        <f t="shared" si="40"/>
        <v/>
      </c>
      <c r="AU149" s="63" t="b">
        <f t="shared" si="41"/>
        <v>0</v>
      </c>
      <c r="AV149" s="62" t="str">
        <f t="shared" si="42"/>
        <v/>
      </c>
      <c r="AW149" s="63" t="b">
        <f t="shared" si="36"/>
        <v>0</v>
      </c>
    </row>
    <row r="150" spans="27:49" x14ac:dyDescent="0.2">
      <c r="AA150" s="52">
        <f t="shared" si="34"/>
        <v>101</v>
      </c>
      <c r="AB150" s="64">
        <v>8</v>
      </c>
      <c r="AC150" s="53">
        <v>92</v>
      </c>
      <c r="AD150" s="54" t="str">
        <f t="shared" si="24"/>
        <v/>
      </c>
      <c r="AE150" s="55" t="b">
        <f t="shared" si="25"/>
        <v>0</v>
      </c>
      <c r="AF150" s="54" t="str">
        <f t="shared" si="26"/>
        <v/>
      </c>
      <c r="AG150" s="55" t="b">
        <f t="shared" si="27"/>
        <v>0</v>
      </c>
      <c r="AH150" s="56" t="str">
        <f t="shared" si="28"/>
        <v/>
      </c>
      <c r="AI150" s="57" t="b">
        <f t="shared" si="29"/>
        <v>0</v>
      </c>
      <c r="AJ150" s="56" t="str">
        <f t="shared" si="30"/>
        <v/>
      </c>
      <c r="AK150" s="57" t="b">
        <f t="shared" si="43"/>
        <v>0</v>
      </c>
      <c r="AL150" s="58" t="str">
        <f t="shared" si="31"/>
        <v/>
      </c>
      <c r="AM150" s="59" t="b">
        <f t="shared" si="32"/>
        <v>0</v>
      </c>
      <c r="AN150" s="58" t="str">
        <f t="shared" si="33"/>
        <v/>
      </c>
      <c r="AO150" s="59" t="b">
        <f t="shared" si="23"/>
        <v>0</v>
      </c>
      <c r="AP150" s="60" t="str">
        <f t="shared" si="37"/>
        <v/>
      </c>
      <c r="AQ150" s="61" t="b">
        <f t="shared" si="38"/>
        <v>0</v>
      </c>
      <c r="AR150" s="60" t="str">
        <f t="shared" si="39"/>
        <v/>
      </c>
      <c r="AS150" s="61" t="b">
        <f t="shared" si="35"/>
        <v>0</v>
      </c>
      <c r="AT150" s="62" t="str">
        <f t="shared" si="40"/>
        <v/>
      </c>
      <c r="AU150" s="63" t="b">
        <f t="shared" si="41"/>
        <v>0</v>
      </c>
      <c r="AV150" s="62" t="str">
        <f t="shared" si="42"/>
        <v/>
      </c>
      <c r="AW150" s="63" t="b">
        <f t="shared" si="36"/>
        <v>0</v>
      </c>
    </row>
    <row r="151" spans="27:49" x14ac:dyDescent="0.2">
      <c r="AA151" s="52">
        <f t="shared" si="34"/>
        <v>102</v>
      </c>
      <c r="AB151" s="64">
        <v>8</v>
      </c>
      <c r="AC151" s="53">
        <v>92</v>
      </c>
      <c r="AD151" s="54" t="str">
        <f t="shared" si="24"/>
        <v/>
      </c>
      <c r="AE151" s="55" t="b">
        <f t="shared" si="25"/>
        <v>0</v>
      </c>
      <c r="AF151" s="54" t="str">
        <f t="shared" si="26"/>
        <v/>
      </c>
      <c r="AG151" s="55" t="b">
        <f t="shared" si="27"/>
        <v>0</v>
      </c>
      <c r="AH151" s="56" t="str">
        <f t="shared" si="28"/>
        <v/>
      </c>
      <c r="AI151" s="57" t="b">
        <f t="shared" si="29"/>
        <v>0</v>
      </c>
      <c r="AJ151" s="56" t="str">
        <f t="shared" si="30"/>
        <v/>
      </c>
      <c r="AK151" s="57" t="b">
        <f t="shared" si="43"/>
        <v>0</v>
      </c>
      <c r="AL151" s="58" t="str">
        <f t="shared" si="31"/>
        <v/>
      </c>
      <c r="AM151" s="59" t="b">
        <f t="shared" si="32"/>
        <v>0</v>
      </c>
      <c r="AN151" s="58" t="str">
        <f t="shared" si="33"/>
        <v/>
      </c>
      <c r="AO151" s="59" t="b">
        <f t="shared" si="23"/>
        <v>0</v>
      </c>
      <c r="AP151" s="60" t="str">
        <f t="shared" si="37"/>
        <v/>
      </c>
      <c r="AQ151" s="61" t="b">
        <f t="shared" si="38"/>
        <v>0</v>
      </c>
      <c r="AR151" s="60" t="str">
        <f t="shared" si="39"/>
        <v/>
      </c>
      <c r="AS151" s="61" t="b">
        <f t="shared" si="35"/>
        <v>0</v>
      </c>
      <c r="AT151" s="62" t="str">
        <f t="shared" si="40"/>
        <v/>
      </c>
      <c r="AU151" s="63" t="b">
        <f t="shared" si="41"/>
        <v>0</v>
      </c>
      <c r="AV151" s="62" t="str">
        <f t="shared" si="42"/>
        <v/>
      </c>
      <c r="AW151" s="63" t="b">
        <f t="shared" si="36"/>
        <v>0</v>
      </c>
    </row>
    <row r="152" spans="27:49" x14ac:dyDescent="0.2">
      <c r="AA152" s="52">
        <f t="shared" si="34"/>
        <v>103</v>
      </c>
      <c r="AB152" s="64">
        <v>8</v>
      </c>
      <c r="AC152" s="53">
        <v>92</v>
      </c>
      <c r="AD152" s="54" t="str">
        <f t="shared" si="24"/>
        <v/>
      </c>
      <c r="AE152" s="55" t="b">
        <f t="shared" si="25"/>
        <v>0</v>
      </c>
      <c r="AF152" s="54" t="str">
        <f t="shared" si="26"/>
        <v/>
      </c>
      <c r="AG152" s="55" t="b">
        <f t="shared" si="27"/>
        <v>0</v>
      </c>
      <c r="AH152" s="56" t="str">
        <f t="shared" si="28"/>
        <v/>
      </c>
      <c r="AI152" s="57" t="b">
        <f t="shared" si="29"/>
        <v>0</v>
      </c>
      <c r="AJ152" s="56" t="str">
        <f t="shared" si="30"/>
        <v/>
      </c>
      <c r="AK152" s="57" t="b">
        <f t="shared" si="43"/>
        <v>0</v>
      </c>
      <c r="AL152" s="58" t="str">
        <f t="shared" si="31"/>
        <v/>
      </c>
      <c r="AM152" s="59" t="b">
        <f t="shared" si="32"/>
        <v>0</v>
      </c>
      <c r="AN152" s="58" t="str">
        <f t="shared" si="33"/>
        <v/>
      </c>
      <c r="AO152" s="59" t="b">
        <f t="shared" si="23"/>
        <v>0</v>
      </c>
      <c r="AP152" s="60" t="str">
        <f t="shared" si="37"/>
        <v/>
      </c>
      <c r="AQ152" s="61" t="b">
        <f t="shared" si="38"/>
        <v>0</v>
      </c>
      <c r="AR152" s="60" t="str">
        <f t="shared" si="39"/>
        <v/>
      </c>
      <c r="AS152" s="61" t="b">
        <f t="shared" si="35"/>
        <v>0</v>
      </c>
      <c r="AT152" s="62" t="str">
        <f t="shared" si="40"/>
        <v/>
      </c>
      <c r="AU152" s="63" t="b">
        <f t="shared" si="41"/>
        <v>0</v>
      </c>
      <c r="AV152" s="62" t="str">
        <f t="shared" si="42"/>
        <v/>
      </c>
      <c r="AW152" s="63" t="b">
        <f t="shared" si="36"/>
        <v>0</v>
      </c>
    </row>
    <row r="153" spans="27:49" x14ac:dyDescent="0.2">
      <c r="AA153" s="52">
        <f t="shared" si="34"/>
        <v>104</v>
      </c>
      <c r="AB153" s="64">
        <v>8</v>
      </c>
      <c r="AC153" s="53">
        <v>92</v>
      </c>
      <c r="AD153" s="54" t="str">
        <f t="shared" si="24"/>
        <v/>
      </c>
      <c r="AE153" s="55" t="b">
        <f t="shared" si="25"/>
        <v>0</v>
      </c>
      <c r="AF153" s="54" t="str">
        <f t="shared" si="26"/>
        <v/>
      </c>
      <c r="AG153" s="55" t="b">
        <f t="shared" si="27"/>
        <v>0</v>
      </c>
      <c r="AH153" s="56" t="str">
        <f t="shared" si="28"/>
        <v/>
      </c>
      <c r="AI153" s="57" t="b">
        <f t="shared" si="29"/>
        <v>0</v>
      </c>
      <c r="AJ153" s="56" t="str">
        <f t="shared" si="30"/>
        <v/>
      </c>
      <c r="AK153" s="57" t="b">
        <f t="shared" si="43"/>
        <v>0</v>
      </c>
      <c r="AL153" s="58" t="str">
        <f t="shared" si="31"/>
        <v/>
      </c>
      <c r="AM153" s="59" t="b">
        <f t="shared" si="32"/>
        <v>0</v>
      </c>
      <c r="AN153" s="58" t="str">
        <f t="shared" si="33"/>
        <v/>
      </c>
      <c r="AO153" s="59" t="b">
        <f t="shared" si="23"/>
        <v>0</v>
      </c>
      <c r="AP153" s="60" t="str">
        <f t="shared" si="37"/>
        <v/>
      </c>
      <c r="AQ153" s="61" t="b">
        <f t="shared" si="38"/>
        <v>0</v>
      </c>
      <c r="AR153" s="60" t="str">
        <f t="shared" si="39"/>
        <v/>
      </c>
      <c r="AS153" s="61" t="b">
        <f t="shared" si="35"/>
        <v>0</v>
      </c>
      <c r="AT153" s="62" t="str">
        <f t="shared" si="40"/>
        <v/>
      </c>
      <c r="AU153" s="63" t="b">
        <f t="shared" si="41"/>
        <v>0</v>
      </c>
      <c r="AV153" s="62" t="str">
        <f t="shared" si="42"/>
        <v/>
      </c>
      <c r="AW153" s="63" t="b">
        <f t="shared" si="36"/>
        <v>0</v>
      </c>
    </row>
    <row r="154" spans="27:49" x14ac:dyDescent="0.2">
      <c r="AA154" s="52">
        <f t="shared" si="34"/>
        <v>105</v>
      </c>
      <c r="AB154" s="64">
        <v>8</v>
      </c>
      <c r="AC154" s="53">
        <v>92</v>
      </c>
      <c r="AD154" s="54" t="str">
        <f t="shared" si="24"/>
        <v/>
      </c>
      <c r="AE154" s="55" t="b">
        <f t="shared" si="25"/>
        <v>0</v>
      </c>
      <c r="AF154" s="54" t="str">
        <f t="shared" si="26"/>
        <v/>
      </c>
      <c r="AG154" s="55" t="b">
        <f t="shared" si="27"/>
        <v>0</v>
      </c>
      <c r="AH154" s="56" t="str">
        <f t="shared" si="28"/>
        <v/>
      </c>
      <c r="AI154" s="57" t="b">
        <f t="shared" si="29"/>
        <v>0</v>
      </c>
      <c r="AJ154" s="56" t="str">
        <f t="shared" si="30"/>
        <v/>
      </c>
      <c r="AK154" s="57" t="b">
        <f t="shared" si="43"/>
        <v>0</v>
      </c>
      <c r="AL154" s="58" t="str">
        <f t="shared" si="31"/>
        <v/>
      </c>
      <c r="AM154" s="59" t="b">
        <f t="shared" si="32"/>
        <v>0</v>
      </c>
      <c r="AN154" s="58" t="str">
        <f t="shared" si="33"/>
        <v/>
      </c>
      <c r="AO154" s="59" t="b">
        <f t="shared" si="23"/>
        <v>0</v>
      </c>
      <c r="AP154" s="60" t="str">
        <f t="shared" si="37"/>
        <v/>
      </c>
      <c r="AQ154" s="61" t="b">
        <f t="shared" si="38"/>
        <v>0</v>
      </c>
      <c r="AR154" s="60" t="str">
        <f t="shared" si="39"/>
        <v/>
      </c>
      <c r="AS154" s="61" t="b">
        <f t="shared" si="35"/>
        <v>0</v>
      </c>
      <c r="AT154" s="62" t="str">
        <f t="shared" si="40"/>
        <v/>
      </c>
      <c r="AU154" s="63" t="b">
        <f t="shared" si="41"/>
        <v>0</v>
      </c>
      <c r="AV154" s="62" t="str">
        <f t="shared" si="42"/>
        <v/>
      </c>
      <c r="AW154" s="63" t="b">
        <f t="shared" si="36"/>
        <v>0</v>
      </c>
    </row>
    <row r="155" spans="27:49" x14ac:dyDescent="0.2">
      <c r="AA155" s="52">
        <f t="shared" si="34"/>
        <v>106</v>
      </c>
      <c r="AB155" s="64">
        <v>8</v>
      </c>
      <c r="AC155" s="53">
        <v>92</v>
      </c>
      <c r="AD155" s="54" t="str">
        <f t="shared" si="24"/>
        <v/>
      </c>
      <c r="AE155" s="55" t="b">
        <f t="shared" si="25"/>
        <v>0</v>
      </c>
      <c r="AF155" s="54" t="str">
        <f t="shared" si="26"/>
        <v/>
      </c>
      <c r="AG155" s="55" t="b">
        <f t="shared" si="27"/>
        <v>0</v>
      </c>
      <c r="AH155" s="56" t="str">
        <f t="shared" si="28"/>
        <v/>
      </c>
      <c r="AI155" s="57" t="b">
        <f t="shared" si="29"/>
        <v>0</v>
      </c>
      <c r="AJ155" s="56" t="str">
        <f t="shared" si="30"/>
        <v/>
      </c>
      <c r="AK155" s="57" t="b">
        <f t="shared" si="43"/>
        <v>0</v>
      </c>
      <c r="AL155" s="58" t="str">
        <f t="shared" si="31"/>
        <v/>
      </c>
      <c r="AM155" s="59" t="b">
        <f t="shared" si="32"/>
        <v>0</v>
      </c>
      <c r="AN155" s="58" t="str">
        <f t="shared" si="33"/>
        <v/>
      </c>
      <c r="AO155" s="59" t="b">
        <f t="shared" si="23"/>
        <v>0</v>
      </c>
      <c r="AP155" s="60" t="str">
        <f t="shared" si="37"/>
        <v/>
      </c>
      <c r="AQ155" s="61" t="b">
        <f t="shared" si="38"/>
        <v>0</v>
      </c>
      <c r="AR155" s="60" t="str">
        <f t="shared" si="39"/>
        <v/>
      </c>
      <c r="AS155" s="61" t="b">
        <f t="shared" si="35"/>
        <v>0</v>
      </c>
      <c r="AT155" s="62" t="str">
        <f t="shared" si="40"/>
        <v/>
      </c>
      <c r="AU155" s="63" t="b">
        <f t="shared" si="41"/>
        <v>0</v>
      </c>
      <c r="AV155" s="62" t="str">
        <f t="shared" si="42"/>
        <v/>
      </c>
      <c r="AW155" s="63" t="b">
        <f t="shared" si="36"/>
        <v>0</v>
      </c>
    </row>
    <row r="156" spans="27:49" x14ac:dyDescent="0.2">
      <c r="AA156" s="52">
        <f t="shared" si="34"/>
        <v>107</v>
      </c>
      <c r="AB156" s="64">
        <v>8</v>
      </c>
      <c r="AC156" s="53">
        <v>92</v>
      </c>
      <c r="AD156" s="54" t="str">
        <f t="shared" si="24"/>
        <v/>
      </c>
      <c r="AE156" s="55" t="b">
        <f t="shared" si="25"/>
        <v>0</v>
      </c>
      <c r="AF156" s="54" t="str">
        <f t="shared" si="26"/>
        <v/>
      </c>
      <c r="AG156" s="55" t="b">
        <f t="shared" si="27"/>
        <v>0</v>
      </c>
      <c r="AH156" s="56" t="str">
        <f t="shared" si="28"/>
        <v/>
      </c>
      <c r="AI156" s="57" t="b">
        <f t="shared" si="29"/>
        <v>0</v>
      </c>
      <c r="AJ156" s="56" t="str">
        <f t="shared" si="30"/>
        <v/>
      </c>
      <c r="AK156" s="57" t="b">
        <f t="shared" si="43"/>
        <v>0</v>
      </c>
      <c r="AL156" s="58" t="str">
        <f t="shared" si="31"/>
        <v/>
      </c>
      <c r="AM156" s="59" t="b">
        <f t="shared" si="32"/>
        <v>0</v>
      </c>
      <c r="AN156" s="58" t="str">
        <f t="shared" si="33"/>
        <v/>
      </c>
      <c r="AO156" s="59" t="b">
        <f t="shared" si="23"/>
        <v>0</v>
      </c>
      <c r="AP156" s="60" t="str">
        <f t="shared" si="37"/>
        <v/>
      </c>
      <c r="AQ156" s="61" t="b">
        <f t="shared" si="38"/>
        <v>0</v>
      </c>
      <c r="AR156" s="60" t="str">
        <f t="shared" si="39"/>
        <v/>
      </c>
      <c r="AS156" s="61" t="b">
        <f t="shared" si="35"/>
        <v>0</v>
      </c>
      <c r="AT156" s="62" t="str">
        <f t="shared" si="40"/>
        <v/>
      </c>
      <c r="AU156" s="63" t="b">
        <f t="shared" si="41"/>
        <v>0</v>
      </c>
      <c r="AV156" s="62" t="str">
        <f t="shared" si="42"/>
        <v/>
      </c>
      <c r="AW156" s="63" t="b">
        <f t="shared" si="36"/>
        <v>0</v>
      </c>
    </row>
    <row r="157" spans="27:49" x14ac:dyDescent="0.2">
      <c r="AA157" s="52">
        <f t="shared" si="34"/>
        <v>108</v>
      </c>
      <c r="AB157" s="64">
        <v>8</v>
      </c>
      <c r="AC157" s="53">
        <v>92</v>
      </c>
      <c r="AD157" s="54" t="str">
        <f t="shared" si="24"/>
        <v/>
      </c>
      <c r="AE157" s="55" t="b">
        <f t="shared" si="25"/>
        <v>0</v>
      </c>
      <c r="AF157" s="54" t="str">
        <f t="shared" si="26"/>
        <v/>
      </c>
      <c r="AG157" s="55" t="b">
        <f t="shared" si="27"/>
        <v>0</v>
      </c>
      <c r="AH157" s="56" t="str">
        <f t="shared" si="28"/>
        <v/>
      </c>
      <c r="AI157" s="57" t="b">
        <f t="shared" si="29"/>
        <v>0</v>
      </c>
      <c r="AJ157" s="56" t="str">
        <f t="shared" si="30"/>
        <v/>
      </c>
      <c r="AK157" s="57" t="b">
        <f t="shared" si="43"/>
        <v>0</v>
      </c>
      <c r="AL157" s="58" t="str">
        <f t="shared" si="31"/>
        <v/>
      </c>
      <c r="AM157" s="59" t="b">
        <f t="shared" si="32"/>
        <v>0</v>
      </c>
      <c r="AN157" s="58" t="str">
        <f t="shared" si="33"/>
        <v/>
      </c>
      <c r="AO157" s="59" t="b">
        <f t="shared" si="23"/>
        <v>0</v>
      </c>
      <c r="AP157" s="60" t="str">
        <f t="shared" si="37"/>
        <v/>
      </c>
      <c r="AQ157" s="61" t="b">
        <f t="shared" si="38"/>
        <v>0</v>
      </c>
      <c r="AR157" s="60" t="str">
        <f t="shared" si="39"/>
        <v/>
      </c>
      <c r="AS157" s="61" t="b">
        <f t="shared" si="35"/>
        <v>0</v>
      </c>
      <c r="AT157" s="62" t="str">
        <f t="shared" si="40"/>
        <v/>
      </c>
      <c r="AU157" s="63" t="b">
        <f t="shared" si="41"/>
        <v>0</v>
      </c>
      <c r="AV157" s="62" t="str">
        <f t="shared" si="42"/>
        <v/>
      </c>
      <c r="AW157" s="63" t="b">
        <f t="shared" si="36"/>
        <v>0</v>
      </c>
    </row>
  </sheetData>
  <sheetProtection selectLockedCells="1"/>
  <mergeCells count="189">
    <mergeCell ref="AT48:AW48"/>
    <mergeCell ref="AT49:AU49"/>
    <mergeCell ref="AV49:AW49"/>
    <mergeCell ref="AL48:AO48"/>
    <mergeCell ref="AL49:AM49"/>
    <mergeCell ref="AN49:AO49"/>
    <mergeCell ref="AP48:AS48"/>
    <mergeCell ref="AP49:AQ49"/>
    <mergeCell ref="AR49:AS49"/>
    <mergeCell ref="AG17:AH17"/>
    <mergeCell ref="AG24:AH24"/>
    <mergeCell ref="AD49:AE49"/>
    <mergeCell ref="AD48:AG48"/>
    <mergeCell ref="AF49:AG49"/>
    <mergeCell ref="AH48:AK48"/>
    <mergeCell ref="AH49:AI49"/>
    <mergeCell ref="AJ49:AK49"/>
    <mergeCell ref="AE22:AF22"/>
    <mergeCell ref="AC22:AD22"/>
    <mergeCell ref="AE23:AF23"/>
    <mergeCell ref="AE24:AF24"/>
    <mergeCell ref="AC29:AD29"/>
    <mergeCell ref="AE29:AF29"/>
    <mergeCell ref="AC30:AD30"/>
    <mergeCell ref="AE30:AF30"/>
    <mergeCell ref="AC23:AD23"/>
    <mergeCell ref="AC24:AD24"/>
    <mergeCell ref="AG31:AH31"/>
    <mergeCell ref="AC31:AD31"/>
    <mergeCell ref="AE31:AF31"/>
    <mergeCell ref="AE39:AF39"/>
    <mergeCell ref="AE46:AF46"/>
    <mergeCell ref="AG46:AH46"/>
    <mergeCell ref="AG41:AH41"/>
    <mergeCell ref="N120:P120"/>
    <mergeCell ref="R120:U120"/>
    <mergeCell ref="N113:P113"/>
    <mergeCell ref="N115:P115"/>
    <mergeCell ref="R119:U119"/>
    <mergeCell ref="R115:U115"/>
    <mergeCell ref="N119:P119"/>
    <mergeCell ref="N99:P99"/>
    <mergeCell ref="N100:P100"/>
    <mergeCell ref="R100:U100"/>
    <mergeCell ref="R99:U99"/>
    <mergeCell ref="W102:X102"/>
    <mergeCell ref="P81:R81"/>
    <mergeCell ref="W99:X99"/>
    <mergeCell ref="U81:W81"/>
    <mergeCell ref="R106:U106"/>
    <mergeCell ref="U93:W93"/>
    <mergeCell ref="AE44:AF44"/>
    <mergeCell ref="AC45:AD45"/>
    <mergeCell ref="AE45:AF45"/>
    <mergeCell ref="U59:W59"/>
    <mergeCell ref="AA48:AA49"/>
    <mergeCell ref="AB48:AB49"/>
    <mergeCell ref="A96:D96"/>
    <mergeCell ref="A12:Y12"/>
    <mergeCell ref="K16:N16"/>
    <mergeCell ref="A9:D9"/>
    <mergeCell ref="V19:X19"/>
    <mergeCell ref="V16:X16"/>
    <mergeCell ref="K14:N14"/>
    <mergeCell ref="P41:U41"/>
    <mergeCell ref="K41:N41"/>
    <mergeCell ref="K30:N30"/>
    <mergeCell ref="V30:X30"/>
    <mergeCell ref="V20:X20"/>
    <mergeCell ref="V21:X21"/>
    <mergeCell ref="V27:X27"/>
    <mergeCell ref="V28:X28"/>
    <mergeCell ref="K46:N46"/>
    <mergeCell ref="V45:X45"/>
    <mergeCell ref="K45:N45"/>
    <mergeCell ref="V33:X33"/>
    <mergeCell ref="A13:Y13"/>
    <mergeCell ref="K23:N23"/>
    <mergeCell ref="U91:W91"/>
    <mergeCell ref="P91:R91"/>
    <mergeCell ref="E52:H52"/>
    <mergeCell ref="E85:H85"/>
    <mergeCell ref="P70:R70"/>
    <mergeCell ref="P63:R63"/>
    <mergeCell ref="P64:R64"/>
    <mergeCell ref="P80:R80"/>
    <mergeCell ref="E88:G88"/>
    <mergeCell ref="A1:J1"/>
    <mergeCell ref="A7:H7"/>
    <mergeCell ref="V2:X2"/>
    <mergeCell ref="V3:X3"/>
    <mergeCell ref="V4:X4"/>
    <mergeCell ref="V5:X5"/>
    <mergeCell ref="V6:X6"/>
    <mergeCell ref="E9:H9"/>
    <mergeCell ref="I8:L8"/>
    <mergeCell ref="A8:D8"/>
    <mergeCell ref="E8:H8"/>
    <mergeCell ref="I7:L7"/>
    <mergeCell ref="A6:H6"/>
    <mergeCell ref="V7:X7"/>
    <mergeCell ref="M1:X1"/>
    <mergeCell ref="V8:X8"/>
    <mergeCell ref="C67:H67"/>
    <mergeCell ref="C68:H68"/>
    <mergeCell ref="I67:K67"/>
    <mergeCell ref="I68:K68"/>
    <mergeCell ref="C78:H78"/>
    <mergeCell ref="I78:K78"/>
    <mergeCell ref="C79:H79"/>
    <mergeCell ref="I79:K79"/>
    <mergeCell ref="E83:H83"/>
    <mergeCell ref="V35:X35"/>
    <mergeCell ref="AC44:AD44"/>
    <mergeCell ref="V46:X46"/>
    <mergeCell ref="P46:U46"/>
    <mergeCell ref="AC40:AD40"/>
    <mergeCell ref="I57:K57"/>
    <mergeCell ref="I56:K56"/>
    <mergeCell ref="U63:W63"/>
    <mergeCell ref="V58:W58"/>
    <mergeCell ref="C57:H57"/>
    <mergeCell ref="C56:H56"/>
    <mergeCell ref="U55:W55"/>
    <mergeCell ref="P54:R54"/>
    <mergeCell ref="AC48:AC49"/>
    <mergeCell ref="P88:R88"/>
    <mergeCell ref="K88:M88"/>
    <mergeCell ref="V80:W80"/>
    <mergeCell ref="U70:W70"/>
    <mergeCell ref="U74:W74"/>
    <mergeCell ref="P58:R58"/>
    <mergeCell ref="P33:U33"/>
    <mergeCell ref="AC41:AD41"/>
    <mergeCell ref="U75:W75"/>
    <mergeCell ref="A37:Y37"/>
    <mergeCell ref="P55:R55"/>
    <mergeCell ref="P65:R65"/>
    <mergeCell ref="P76:R76"/>
    <mergeCell ref="E61:H61"/>
    <mergeCell ref="P59:R59"/>
    <mergeCell ref="U54:W54"/>
    <mergeCell ref="U64:W64"/>
    <mergeCell ref="P75:R75"/>
    <mergeCell ref="P74:R74"/>
    <mergeCell ref="P69:R69"/>
    <mergeCell ref="E72:H72"/>
    <mergeCell ref="K40:N40"/>
    <mergeCell ref="AC39:AD39"/>
    <mergeCell ref="AC46:AD46"/>
    <mergeCell ref="V34:X34"/>
    <mergeCell ref="V41:X41"/>
    <mergeCell ref="AE15:AF15"/>
    <mergeCell ref="AE16:AF16"/>
    <mergeCell ref="AE17:AF17"/>
    <mergeCell ref="AC15:AD15"/>
    <mergeCell ref="AC16:AD16"/>
    <mergeCell ref="AC17:AD17"/>
    <mergeCell ref="V23:X23"/>
    <mergeCell ref="A38:Y38"/>
    <mergeCell ref="K26:N26"/>
    <mergeCell ref="V40:X40"/>
    <mergeCell ref="K33:N33"/>
    <mergeCell ref="P19:U19"/>
    <mergeCell ref="K19:N19"/>
    <mergeCell ref="AE40:AF40"/>
    <mergeCell ref="AE41:AF41"/>
    <mergeCell ref="P26:U26"/>
    <mergeCell ref="V26:X26"/>
    <mergeCell ref="N129:P129"/>
    <mergeCell ref="R129:U129"/>
    <mergeCell ref="N130:P130"/>
    <mergeCell ref="R130:U130"/>
    <mergeCell ref="N128:P128"/>
    <mergeCell ref="N125:P125"/>
    <mergeCell ref="R125:U125"/>
    <mergeCell ref="N126:P126"/>
    <mergeCell ref="R128:U128"/>
    <mergeCell ref="L89:O89"/>
    <mergeCell ref="R105:U105"/>
    <mergeCell ref="W106:X106"/>
    <mergeCell ref="W105:X105"/>
    <mergeCell ref="N106:P106"/>
    <mergeCell ref="R102:U102"/>
    <mergeCell ref="R103:U103"/>
    <mergeCell ref="N103:P103"/>
    <mergeCell ref="I96:L96"/>
    <mergeCell ref="N102:P102"/>
    <mergeCell ref="N105:P105"/>
  </mergeCells>
  <phoneticPr fontId="3" type="noConversion"/>
  <dataValidations count="4">
    <dataValidation type="list" allowBlank="1" showInputMessage="1" showErrorMessage="1" error="Choisir A, B ou C" sqref="J3" xr:uid="{00000000-0002-0000-0200-000000000000}">
      <formula1>$BA$1:$BA$2</formula1>
    </dataValidation>
    <dataValidation type="list" allowBlank="1" showInputMessage="1" showErrorMessage="1" error="Choisir 1, 2, 3, 4 ou 5" sqref="J4" xr:uid="{00000000-0002-0000-0200-000001000000}">
      <formula1>$BB$1:$BB$5</formula1>
    </dataValidation>
    <dataValidation type="list" allowBlank="1" showInputMessage="1" showErrorMessage="1" error="Kies 1, 2, 3, 4 of 5" prompt="Indien dit vakje is ingevuld, dient gezinscategorie THAB gelijk te zijn aan B" sqref="J5" xr:uid="{00000000-0002-0000-0200-000002000000}">
      <formula1>$BB$1:$BB$5</formula1>
    </dataValidation>
    <dataValidation type="list" allowBlank="1" showInputMessage="1" showErrorMessage="1" sqref="J2" xr:uid="{00000000-0002-0000-0200-000003000000}">
      <formula1>$BC$1</formula1>
    </dataValidation>
  </dataValidations>
  <printOptions horizontalCentered="1"/>
  <pageMargins left="0.19685039370078741" right="0.19685039370078741" top="0.59055118110236227" bottom="0.59055118110236227" header="0.51181102362204722" footer="0.51181102362204722"/>
  <pageSetup paperSize="9" orientation="landscape"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
    <tabColor rgb="FFFFC000"/>
  </sheetPr>
  <dimension ref="A1:IV86"/>
  <sheetViews>
    <sheetView topLeftCell="A29" zoomScaleNormal="100" workbookViewId="0">
      <selection activeCell="C47" sqref="C47"/>
    </sheetView>
  </sheetViews>
  <sheetFormatPr defaultColWidth="3.6328125" defaultRowHeight="12.6" x14ac:dyDescent="0.2"/>
  <cols>
    <col min="1" max="1" width="4.1796875" style="76" customWidth="1"/>
    <col min="2" max="2" width="41.6328125" style="75" customWidth="1"/>
    <col min="3" max="3" width="43.1796875" style="75" customWidth="1"/>
    <col min="4" max="16384" width="3.6328125" style="2"/>
  </cols>
  <sheetData>
    <row r="1" spans="1:3" x14ac:dyDescent="0.2">
      <c r="A1" s="216"/>
      <c r="B1" s="217" t="s">
        <v>84</v>
      </c>
      <c r="C1" s="217" t="s">
        <v>85</v>
      </c>
    </row>
    <row r="2" spans="1:3" ht="12.6" customHeight="1" x14ac:dyDescent="0.2">
      <c r="A2" s="218">
        <v>2</v>
      </c>
      <c r="B2" s="220" t="s">
        <v>9</v>
      </c>
      <c r="C2" s="220" t="s">
        <v>86</v>
      </c>
    </row>
    <row r="3" spans="1:3" x14ac:dyDescent="0.2">
      <c r="A3" s="218">
        <f t="shared" ref="A3:A70" si="0">SUM(A2+1)</f>
        <v>3</v>
      </c>
      <c r="B3" s="221" t="s">
        <v>18</v>
      </c>
      <c r="C3" s="225" t="s">
        <v>87</v>
      </c>
    </row>
    <row r="4" spans="1:3" x14ac:dyDescent="0.2">
      <c r="A4" s="218">
        <f t="shared" si="0"/>
        <v>4</v>
      </c>
      <c r="B4" s="221" t="s">
        <v>23</v>
      </c>
      <c r="C4" s="225" t="s">
        <v>88</v>
      </c>
    </row>
    <row r="5" spans="1:3" x14ac:dyDescent="0.2">
      <c r="A5" s="218">
        <f t="shared" si="0"/>
        <v>5</v>
      </c>
      <c r="B5" s="221" t="s">
        <v>187</v>
      </c>
      <c r="C5" s="225" t="s">
        <v>188</v>
      </c>
    </row>
    <row r="6" spans="1:3" ht="25.2" x14ac:dyDescent="0.2">
      <c r="A6" s="218">
        <f t="shared" si="0"/>
        <v>6</v>
      </c>
      <c r="B6" s="221" t="s">
        <v>197</v>
      </c>
      <c r="C6" s="225" t="s">
        <v>198</v>
      </c>
    </row>
    <row r="7" spans="1:3" x14ac:dyDescent="0.2">
      <c r="A7" s="218">
        <f t="shared" si="0"/>
        <v>7</v>
      </c>
      <c r="B7" s="220" t="s">
        <v>6</v>
      </c>
      <c r="C7" s="220" t="s">
        <v>89</v>
      </c>
    </row>
    <row r="8" spans="1:3" x14ac:dyDescent="0.2">
      <c r="A8" s="218">
        <f t="shared" si="0"/>
        <v>8</v>
      </c>
      <c r="B8" s="222" t="s">
        <v>21</v>
      </c>
      <c r="C8" s="222" t="s">
        <v>90</v>
      </c>
    </row>
    <row r="9" spans="1:3" x14ac:dyDescent="0.2">
      <c r="A9" s="218">
        <f t="shared" si="0"/>
        <v>9</v>
      </c>
      <c r="B9" s="222" t="s">
        <v>183</v>
      </c>
      <c r="C9" s="222" t="s">
        <v>184</v>
      </c>
    </row>
    <row r="10" spans="1:3" ht="12.6" customHeight="1" x14ac:dyDescent="0.2">
      <c r="A10" s="218">
        <f t="shared" si="0"/>
        <v>10</v>
      </c>
      <c r="B10" s="222" t="s">
        <v>171</v>
      </c>
      <c r="C10" s="222" t="s">
        <v>170</v>
      </c>
    </row>
    <row r="11" spans="1:3" x14ac:dyDescent="0.2">
      <c r="A11" s="218">
        <f t="shared" si="0"/>
        <v>11</v>
      </c>
      <c r="B11" s="222" t="s">
        <v>186</v>
      </c>
      <c r="C11" s="222" t="s">
        <v>185</v>
      </c>
    </row>
    <row r="12" spans="1:3" x14ac:dyDescent="0.2">
      <c r="A12" s="218">
        <f t="shared" si="0"/>
        <v>12</v>
      </c>
      <c r="B12" s="222" t="s">
        <v>172</v>
      </c>
      <c r="C12" s="222" t="s">
        <v>91</v>
      </c>
    </row>
    <row r="13" spans="1:3" x14ac:dyDescent="0.2">
      <c r="A13" s="218">
        <f t="shared" si="0"/>
        <v>13</v>
      </c>
      <c r="B13" s="222" t="s">
        <v>173</v>
      </c>
      <c r="C13" s="222" t="s">
        <v>92</v>
      </c>
    </row>
    <row r="14" spans="1:3" x14ac:dyDescent="0.2">
      <c r="A14" s="218">
        <f t="shared" si="0"/>
        <v>14</v>
      </c>
      <c r="B14" s="222" t="s">
        <v>24</v>
      </c>
      <c r="C14" s="222" t="s">
        <v>93</v>
      </c>
    </row>
    <row r="15" spans="1:3" x14ac:dyDescent="0.2">
      <c r="A15" s="218">
        <f t="shared" si="0"/>
        <v>15</v>
      </c>
      <c r="B15" s="219" t="s">
        <v>16</v>
      </c>
      <c r="C15" s="219" t="s">
        <v>165</v>
      </c>
    </row>
    <row r="16" spans="1:3" x14ac:dyDescent="0.2">
      <c r="A16" s="218">
        <f t="shared" si="0"/>
        <v>16</v>
      </c>
      <c r="B16" s="223" t="s">
        <v>28</v>
      </c>
      <c r="C16" s="223" t="s">
        <v>181</v>
      </c>
    </row>
    <row r="17" spans="1:3" x14ac:dyDescent="0.2">
      <c r="A17" s="218">
        <f t="shared" si="0"/>
        <v>17</v>
      </c>
      <c r="B17" s="223" t="s">
        <v>29</v>
      </c>
      <c r="C17" s="223" t="s">
        <v>182</v>
      </c>
    </row>
    <row r="18" spans="1:3" x14ac:dyDescent="0.2">
      <c r="A18" s="218">
        <f t="shared" si="0"/>
        <v>18</v>
      </c>
      <c r="B18" s="220" t="s">
        <v>61</v>
      </c>
      <c r="C18" s="220" t="s">
        <v>94</v>
      </c>
    </row>
    <row r="19" spans="1:3" x14ac:dyDescent="0.2">
      <c r="A19" s="218">
        <f t="shared" si="0"/>
        <v>19</v>
      </c>
      <c r="B19" s="219" t="s">
        <v>78</v>
      </c>
      <c r="C19" s="219" t="s">
        <v>96</v>
      </c>
    </row>
    <row r="20" spans="1:3" s="215" customFormat="1" ht="25.2" x14ac:dyDescent="0.2">
      <c r="A20" s="218">
        <f t="shared" si="0"/>
        <v>20</v>
      </c>
      <c r="B20" s="224" t="s">
        <v>30</v>
      </c>
      <c r="C20" s="224" t="s">
        <v>95</v>
      </c>
    </row>
    <row r="21" spans="1:3" s="19" customFormat="1" x14ac:dyDescent="0.2">
      <c r="A21" s="218">
        <f t="shared" si="0"/>
        <v>21</v>
      </c>
      <c r="B21" s="78" t="s">
        <v>44</v>
      </c>
      <c r="C21" s="78" t="s">
        <v>97</v>
      </c>
    </row>
    <row r="22" spans="1:3" s="19" customFormat="1" x14ac:dyDescent="0.2">
      <c r="A22" s="218">
        <f t="shared" si="0"/>
        <v>22</v>
      </c>
      <c r="B22" s="78" t="s">
        <v>67</v>
      </c>
      <c r="C22" s="78" t="s">
        <v>98</v>
      </c>
    </row>
    <row r="23" spans="1:3" s="19" customFormat="1" x14ac:dyDescent="0.2">
      <c r="A23" s="218">
        <f t="shared" si="0"/>
        <v>23</v>
      </c>
      <c r="B23" s="78" t="s">
        <v>68</v>
      </c>
      <c r="C23" s="78" t="s">
        <v>99</v>
      </c>
    </row>
    <row r="24" spans="1:3" s="19" customFormat="1" x14ac:dyDescent="0.2">
      <c r="A24" s="218">
        <f t="shared" si="0"/>
        <v>24</v>
      </c>
      <c r="B24" s="78" t="s">
        <v>69</v>
      </c>
      <c r="C24" s="78" t="s">
        <v>100</v>
      </c>
    </row>
    <row r="25" spans="1:3" s="22" customFormat="1" ht="12.75" customHeight="1" x14ac:dyDescent="0.2">
      <c r="A25" s="218">
        <f t="shared" si="0"/>
        <v>25</v>
      </c>
      <c r="B25" s="78" t="s">
        <v>79</v>
      </c>
      <c r="C25" s="78" t="s">
        <v>101</v>
      </c>
    </row>
    <row r="26" spans="1:3" s="19" customFormat="1" ht="12.75" customHeight="1" x14ac:dyDescent="0.2">
      <c r="A26" s="218">
        <f t="shared" si="0"/>
        <v>26</v>
      </c>
      <c r="B26" s="78" t="s">
        <v>80</v>
      </c>
      <c r="C26" s="78" t="s">
        <v>102</v>
      </c>
    </row>
    <row r="27" spans="1:3" s="19" customFormat="1" ht="12.75" customHeight="1" x14ac:dyDescent="0.2">
      <c r="A27" s="218">
        <f t="shared" si="0"/>
        <v>27</v>
      </c>
      <c r="B27" s="79" t="s">
        <v>50</v>
      </c>
      <c r="C27" s="79" t="s">
        <v>103</v>
      </c>
    </row>
    <row r="28" spans="1:3" s="22" customFormat="1" ht="27" customHeight="1" x14ac:dyDescent="0.2">
      <c r="A28" s="218">
        <f t="shared" si="0"/>
        <v>28</v>
      </c>
      <c r="B28" s="79" t="s">
        <v>56</v>
      </c>
      <c r="C28" s="79" t="s">
        <v>104</v>
      </c>
    </row>
    <row r="29" spans="1:3" s="215" customFormat="1" ht="25.95" customHeight="1" x14ac:dyDescent="0.2">
      <c r="A29" s="218">
        <f t="shared" si="0"/>
        <v>29</v>
      </c>
      <c r="B29" s="79" t="s">
        <v>57</v>
      </c>
      <c r="C29" s="79" t="s">
        <v>105</v>
      </c>
    </row>
    <row r="30" spans="1:3" s="19" customFormat="1" ht="12.6" customHeight="1" x14ac:dyDescent="0.2">
      <c r="A30" s="218">
        <f t="shared" si="0"/>
        <v>30</v>
      </c>
      <c r="B30" s="80" t="s">
        <v>32</v>
      </c>
      <c r="C30" s="80" t="s">
        <v>106</v>
      </c>
    </row>
    <row r="31" spans="1:3" s="22" customFormat="1" ht="12.75" customHeight="1" x14ac:dyDescent="0.2">
      <c r="A31" s="218">
        <f t="shared" si="0"/>
        <v>31</v>
      </c>
      <c r="B31" s="77" t="s">
        <v>64</v>
      </c>
      <c r="C31" s="77" t="s">
        <v>107</v>
      </c>
    </row>
    <row r="32" spans="1:3" s="19" customFormat="1" ht="12.75" customHeight="1" x14ac:dyDescent="0.2">
      <c r="A32" s="218">
        <f t="shared" si="0"/>
        <v>32</v>
      </c>
      <c r="B32" s="77" t="s">
        <v>31</v>
      </c>
      <c r="C32" s="77" t="s">
        <v>108</v>
      </c>
    </row>
    <row r="33" spans="1:3" s="22" customFormat="1" ht="25.2" x14ac:dyDescent="0.2">
      <c r="A33" s="218">
        <f t="shared" si="0"/>
        <v>33</v>
      </c>
      <c r="B33" s="94" t="s">
        <v>159</v>
      </c>
      <c r="C33" s="97" t="s">
        <v>158</v>
      </c>
    </row>
    <row r="34" spans="1:3" s="19" customFormat="1" ht="12.75" customHeight="1" x14ac:dyDescent="0.2">
      <c r="A34" s="218">
        <f t="shared" si="0"/>
        <v>34</v>
      </c>
      <c r="B34" s="77" t="s">
        <v>33</v>
      </c>
      <c r="C34" s="77" t="s">
        <v>109</v>
      </c>
    </row>
    <row r="35" spans="1:3" s="19" customFormat="1" ht="12.75" customHeight="1" x14ac:dyDescent="0.2">
      <c r="A35" s="218">
        <f t="shared" si="0"/>
        <v>35</v>
      </c>
      <c r="B35" s="77" t="s">
        <v>34</v>
      </c>
      <c r="C35" s="77" t="s">
        <v>110</v>
      </c>
    </row>
    <row r="36" spans="1:3" s="19" customFormat="1" ht="12.6" customHeight="1" x14ac:dyDescent="0.2">
      <c r="A36" s="218">
        <f t="shared" si="0"/>
        <v>36</v>
      </c>
      <c r="B36" s="81" t="s">
        <v>63</v>
      </c>
      <c r="C36" s="81" t="s">
        <v>111</v>
      </c>
    </row>
    <row r="37" spans="1:3" s="19" customFormat="1" ht="12.75" customHeight="1" x14ac:dyDescent="0.2">
      <c r="A37" s="218">
        <f t="shared" si="0"/>
        <v>37</v>
      </c>
      <c r="B37" s="78" t="s">
        <v>70</v>
      </c>
      <c r="C37" s="78" t="s">
        <v>112</v>
      </c>
    </row>
    <row r="38" spans="1:3" x14ac:dyDescent="0.2">
      <c r="A38" s="218">
        <f t="shared" si="0"/>
        <v>38</v>
      </c>
      <c r="B38" s="80" t="s">
        <v>41</v>
      </c>
      <c r="C38" s="80" t="s">
        <v>118</v>
      </c>
    </row>
    <row r="39" spans="1:3" x14ac:dyDescent="0.2">
      <c r="A39" s="218">
        <f t="shared" si="0"/>
        <v>39</v>
      </c>
      <c r="B39" s="80" t="s">
        <v>60</v>
      </c>
      <c r="C39" s="80" t="s">
        <v>119</v>
      </c>
    </row>
    <row r="40" spans="1:3" x14ac:dyDescent="0.2">
      <c r="A40" s="218">
        <f t="shared" si="0"/>
        <v>40</v>
      </c>
      <c r="B40" s="80" t="s">
        <v>45</v>
      </c>
      <c r="C40" s="80" t="s">
        <v>120</v>
      </c>
    </row>
    <row r="41" spans="1:3" x14ac:dyDescent="0.2">
      <c r="A41" s="218">
        <f t="shared" si="0"/>
        <v>41</v>
      </c>
      <c r="B41" s="77" t="s">
        <v>36</v>
      </c>
      <c r="C41" s="77" t="s">
        <v>121</v>
      </c>
    </row>
    <row r="42" spans="1:3" x14ac:dyDescent="0.2">
      <c r="A42" s="218">
        <f t="shared" si="0"/>
        <v>42</v>
      </c>
      <c r="B42" s="77" t="s">
        <v>37</v>
      </c>
      <c r="C42" s="77" t="s">
        <v>122</v>
      </c>
    </row>
    <row r="43" spans="1:3" x14ac:dyDescent="0.2">
      <c r="A43" s="218">
        <f t="shared" si="0"/>
        <v>43</v>
      </c>
      <c r="B43" s="80" t="s">
        <v>35</v>
      </c>
      <c r="C43" s="80" t="s">
        <v>123</v>
      </c>
    </row>
    <row r="44" spans="1:3" s="215" customFormat="1" ht="25.2" x14ac:dyDescent="0.2">
      <c r="A44" s="218">
        <f t="shared" si="0"/>
        <v>44</v>
      </c>
      <c r="B44" s="214" t="s">
        <v>192</v>
      </c>
      <c r="C44" s="214" t="s">
        <v>193</v>
      </c>
    </row>
    <row r="45" spans="1:3" x14ac:dyDescent="0.2">
      <c r="A45" s="218">
        <f t="shared" si="0"/>
        <v>45</v>
      </c>
      <c r="B45" s="77" t="s">
        <v>38</v>
      </c>
      <c r="C45" s="77" t="s">
        <v>125</v>
      </c>
    </row>
    <row r="46" spans="1:3" x14ac:dyDescent="0.2">
      <c r="A46" s="218">
        <f t="shared" si="0"/>
        <v>46</v>
      </c>
      <c r="B46" s="80" t="s">
        <v>40</v>
      </c>
      <c r="C46" s="319" t="s">
        <v>199</v>
      </c>
    </row>
    <row r="47" spans="1:3" x14ac:dyDescent="0.2">
      <c r="A47" s="218">
        <f t="shared" si="0"/>
        <v>47</v>
      </c>
      <c r="B47" s="80" t="s">
        <v>43</v>
      </c>
      <c r="C47" s="80" t="s">
        <v>126</v>
      </c>
    </row>
    <row r="48" spans="1:3" s="19" customFormat="1" ht="12.75" customHeight="1" x14ac:dyDescent="0.2">
      <c r="A48" s="218">
        <f t="shared" si="0"/>
        <v>48</v>
      </c>
      <c r="B48" s="78" t="s">
        <v>71</v>
      </c>
      <c r="C48" s="78" t="s">
        <v>113</v>
      </c>
    </row>
    <row r="49" spans="1:256" s="19" customFormat="1" ht="12.75" customHeight="1" x14ac:dyDescent="0.2">
      <c r="A49" s="218">
        <f t="shared" si="0"/>
        <v>49</v>
      </c>
      <c r="B49" s="226" t="s">
        <v>58</v>
      </c>
      <c r="C49" s="228" t="s">
        <v>161</v>
      </c>
    </row>
    <row r="50" spans="1:256" s="19" customFormat="1" ht="12.75" customHeight="1" x14ac:dyDescent="0.2">
      <c r="A50" s="218">
        <f t="shared" si="0"/>
        <v>50</v>
      </c>
      <c r="B50" s="226" t="s">
        <v>59</v>
      </c>
      <c r="C50" s="228" t="s">
        <v>162</v>
      </c>
    </row>
    <row r="51" spans="1:256" s="19" customFormat="1" ht="12.75" customHeight="1" x14ac:dyDescent="0.2">
      <c r="A51" s="218">
        <f t="shared" si="0"/>
        <v>51</v>
      </c>
      <c r="B51" s="226" t="s">
        <v>160</v>
      </c>
      <c r="C51" s="228" t="s">
        <v>163</v>
      </c>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3"/>
      <c r="BR51" s="213"/>
      <c r="BS51" s="213"/>
      <c r="BT51" s="213"/>
      <c r="BU51" s="213"/>
      <c r="BV51" s="213"/>
      <c r="BW51" s="213"/>
      <c r="BX51" s="213"/>
      <c r="BY51" s="213"/>
      <c r="BZ51" s="213"/>
      <c r="CA51" s="213"/>
      <c r="CB51" s="213"/>
      <c r="CC51" s="213"/>
      <c r="CD51" s="213"/>
      <c r="CE51" s="213"/>
      <c r="CF51" s="213"/>
      <c r="CG51" s="213"/>
      <c r="CH51" s="213"/>
      <c r="CI51" s="213"/>
      <c r="CJ51" s="213"/>
      <c r="CK51" s="213"/>
      <c r="CL51" s="213"/>
      <c r="CM51" s="213"/>
      <c r="CN51" s="213"/>
      <c r="CO51" s="213"/>
      <c r="CP51" s="213"/>
      <c r="CQ51" s="213"/>
      <c r="CR51" s="213"/>
      <c r="CS51" s="213"/>
      <c r="CT51" s="213"/>
      <c r="CU51" s="213"/>
      <c r="CV51" s="213"/>
      <c r="CW51" s="213"/>
      <c r="CX51" s="213"/>
      <c r="CY51" s="213"/>
      <c r="CZ51" s="213"/>
      <c r="DA51" s="213"/>
      <c r="DB51" s="213"/>
      <c r="DC51" s="213"/>
      <c r="DD51" s="213"/>
      <c r="DE51" s="213"/>
      <c r="DF51" s="213"/>
      <c r="DG51" s="213"/>
      <c r="DH51" s="213"/>
      <c r="DI51" s="213"/>
      <c r="DJ51" s="213"/>
      <c r="DK51" s="213"/>
      <c r="DL51" s="213"/>
      <c r="DM51" s="213"/>
      <c r="DN51" s="213"/>
      <c r="DO51" s="213"/>
      <c r="DP51" s="213"/>
      <c r="DQ51" s="213"/>
      <c r="DR51" s="213"/>
      <c r="DS51" s="213"/>
      <c r="DT51" s="213"/>
      <c r="DU51" s="213"/>
      <c r="DV51" s="213"/>
      <c r="DW51" s="213"/>
      <c r="DX51" s="213"/>
      <c r="DY51" s="213"/>
      <c r="DZ51" s="213"/>
      <c r="EA51" s="213"/>
      <c r="EB51" s="213"/>
      <c r="EC51" s="213"/>
      <c r="ED51" s="213"/>
      <c r="EE51" s="213"/>
      <c r="EF51" s="213"/>
      <c r="EG51" s="213"/>
      <c r="EH51" s="213"/>
      <c r="EI51" s="213"/>
      <c r="EJ51" s="213"/>
      <c r="EK51" s="213"/>
      <c r="EL51" s="213"/>
      <c r="EM51" s="213"/>
      <c r="EN51" s="213"/>
      <c r="EO51" s="213"/>
      <c r="EP51" s="213"/>
      <c r="EQ51" s="213"/>
      <c r="ER51" s="213"/>
      <c r="ES51" s="213"/>
      <c r="ET51" s="213"/>
      <c r="EU51" s="213"/>
      <c r="EV51" s="213"/>
      <c r="EW51" s="213"/>
      <c r="EX51" s="213"/>
      <c r="EY51" s="213"/>
      <c r="EZ51" s="213"/>
      <c r="FA51" s="213"/>
      <c r="FB51" s="213"/>
      <c r="FC51" s="213"/>
      <c r="FD51" s="213"/>
      <c r="FE51" s="213"/>
      <c r="FF51" s="213"/>
      <c r="FG51" s="213"/>
      <c r="FH51" s="213"/>
      <c r="FI51" s="213"/>
      <c r="FJ51" s="213"/>
      <c r="FK51" s="213"/>
      <c r="FL51" s="213"/>
      <c r="FM51" s="213"/>
      <c r="FN51" s="213"/>
      <c r="FO51" s="213"/>
      <c r="FP51" s="213"/>
      <c r="FQ51" s="213"/>
      <c r="FR51" s="213"/>
      <c r="FS51" s="213"/>
      <c r="FT51" s="213"/>
      <c r="FU51" s="213"/>
      <c r="FV51" s="213"/>
      <c r="FW51" s="213"/>
      <c r="FX51" s="213"/>
      <c r="FY51" s="213"/>
      <c r="FZ51" s="213"/>
      <c r="GA51" s="213"/>
      <c r="GB51" s="213"/>
      <c r="GC51" s="213"/>
      <c r="GD51" s="213"/>
      <c r="GE51" s="213"/>
      <c r="GF51" s="213"/>
      <c r="GG51" s="213"/>
      <c r="GH51" s="213"/>
      <c r="GI51" s="213"/>
      <c r="GJ51" s="213"/>
      <c r="GK51" s="213"/>
      <c r="GL51" s="213"/>
      <c r="GM51" s="213"/>
      <c r="GN51" s="213"/>
      <c r="GO51" s="213"/>
      <c r="GP51" s="213"/>
      <c r="GQ51" s="213"/>
      <c r="GR51" s="213"/>
      <c r="GS51" s="213"/>
      <c r="GT51" s="213"/>
      <c r="GU51" s="213"/>
      <c r="GV51" s="213"/>
      <c r="GW51" s="213"/>
      <c r="GX51" s="213"/>
      <c r="GY51" s="213"/>
      <c r="GZ51" s="213"/>
      <c r="HA51" s="213"/>
      <c r="HB51" s="213"/>
      <c r="HC51" s="213"/>
      <c r="HD51" s="213"/>
      <c r="HE51" s="213"/>
      <c r="HF51" s="213"/>
      <c r="HG51" s="213"/>
      <c r="HH51" s="213"/>
      <c r="HI51" s="213"/>
      <c r="HJ51" s="213"/>
      <c r="HK51" s="213"/>
      <c r="HL51" s="213"/>
      <c r="HM51" s="213"/>
      <c r="HN51" s="213"/>
      <c r="HO51" s="213"/>
      <c r="HP51" s="213"/>
      <c r="HQ51" s="213"/>
      <c r="HR51" s="213"/>
      <c r="HS51" s="213"/>
      <c r="HT51" s="213"/>
      <c r="HU51" s="213"/>
      <c r="HV51" s="213"/>
      <c r="HW51" s="213"/>
      <c r="HX51" s="213"/>
      <c r="HY51" s="213"/>
      <c r="HZ51" s="213"/>
      <c r="IA51" s="213"/>
      <c r="IB51" s="213"/>
      <c r="IC51" s="213"/>
      <c r="ID51" s="213"/>
      <c r="IE51" s="213"/>
      <c r="IF51" s="213"/>
      <c r="IG51" s="213"/>
      <c r="IH51" s="213"/>
      <c r="II51" s="213"/>
      <c r="IJ51" s="213"/>
      <c r="IK51" s="213"/>
      <c r="IL51" s="213"/>
      <c r="IM51" s="213"/>
      <c r="IN51" s="213"/>
      <c r="IO51" s="213"/>
      <c r="IP51" s="213"/>
      <c r="IQ51" s="213"/>
      <c r="IR51" s="213"/>
      <c r="IS51" s="213"/>
      <c r="IT51" s="213"/>
      <c r="IU51" s="213"/>
      <c r="IV51" s="213"/>
    </row>
    <row r="52" spans="1:256" x14ac:dyDescent="0.2">
      <c r="A52" s="218">
        <f t="shared" si="0"/>
        <v>52</v>
      </c>
      <c r="B52" s="78" t="s">
        <v>72</v>
      </c>
      <c r="C52" s="78" t="s">
        <v>114</v>
      </c>
    </row>
    <row r="53" spans="1:256" x14ac:dyDescent="0.2">
      <c r="A53" s="218">
        <f t="shared" si="0"/>
        <v>53</v>
      </c>
      <c r="B53" s="227" t="s">
        <v>46</v>
      </c>
      <c r="C53" s="229" t="s">
        <v>124</v>
      </c>
    </row>
    <row r="54" spans="1:256" x14ac:dyDescent="0.2">
      <c r="A54" s="218">
        <f t="shared" si="0"/>
        <v>54</v>
      </c>
      <c r="B54" s="78" t="s">
        <v>81</v>
      </c>
      <c r="C54" s="78" t="s">
        <v>115</v>
      </c>
    </row>
    <row r="55" spans="1:256" x14ac:dyDescent="0.2">
      <c r="A55" s="218">
        <f t="shared" si="0"/>
        <v>55</v>
      </c>
      <c r="B55" s="78" t="s">
        <v>82</v>
      </c>
      <c r="C55" s="78" t="s">
        <v>116</v>
      </c>
    </row>
    <row r="56" spans="1:256" x14ac:dyDescent="0.2">
      <c r="A56" s="218">
        <f t="shared" si="0"/>
        <v>56</v>
      </c>
      <c r="B56" s="78" t="s">
        <v>83</v>
      </c>
      <c r="C56" s="78" t="s">
        <v>117</v>
      </c>
    </row>
    <row r="57" spans="1:256" x14ac:dyDescent="0.2">
      <c r="A57" s="218">
        <f t="shared" si="0"/>
        <v>57</v>
      </c>
      <c r="B57" s="80" t="s">
        <v>65</v>
      </c>
      <c r="C57" s="80" t="s">
        <v>127</v>
      </c>
    </row>
    <row r="58" spans="1:256" x14ac:dyDescent="0.2">
      <c r="A58" s="218">
        <f t="shared" si="0"/>
        <v>58</v>
      </c>
      <c r="B58" s="80" t="s">
        <v>66</v>
      </c>
      <c r="C58" s="80" t="s">
        <v>128</v>
      </c>
    </row>
    <row r="59" spans="1:256" x14ac:dyDescent="0.2">
      <c r="A59" s="218">
        <f t="shared" si="0"/>
        <v>59</v>
      </c>
      <c r="B59" s="45" t="s">
        <v>62</v>
      </c>
      <c r="C59" s="84" t="s">
        <v>129</v>
      </c>
    </row>
    <row r="60" spans="1:256" x14ac:dyDescent="0.2">
      <c r="A60" s="218">
        <f t="shared" si="0"/>
        <v>60</v>
      </c>
      <c r="B60" s="80" t="s">
        <v>17</v>
      </c>
      <c r="C60" s="80" t="s">
        <v>130</v>
      </c>
    </row>
    <row r="61" spans="1:256" s="215" customFormat="1" ht="12.6" customHeight="1" x14ac:dyDescent="0.2">
      <c r="A61" s="218">
        <f t="shared" si="0"/>
        <v>61</v>
      </c>
      <c r="B61" s="79" t="s">
        <v>47</v>
      </c>
      <c r="C61" s="79" t="s">
        <v>166</v>
      </c>
    </row>
    <row r="62" spans="1:256" s="215" customFormat="1" ht="12.6" customHeight="1" x14ac:dyDescent="0.2">
      <c r="A62" s="218">
        <f t="shared" si="0"/>
        <v>62</v>
      </c>
      <c r="B62" s="79" t="s">
        <v>48</v>
      </c>
      <c r="C62" s="79" t="s">
        <v>164</v>
      </c>
    </row>
    <row r="63" spans="1:256" ht="37.799999999999997" x14ac:dyDescent="0.2">
      <c r="A63" s="218">
        <f t="shared" si="0"/>
        <v>63</v>
      </c>
      <c r="B63" s="80" t="s">
        <v>49</v>
      </c>
      <c r="C63" s="85" t="s">
        <v>131</v>
      </c>
    </row>
    <row r="64" spans="1:256" x14ac:dyDescent="0.2">
      <c r="A64" s="218">
        <f t="shared" si="0"/>
        <v>64</v>
      </c>
      <c r="B64" s="82" t="s">
        <v>39</v>
      </c>
      <c r="C64" s="82" t="s">
        <v>133</v>
      </c>
    </row>
    <row r="65" spans="1:3" x14ac:dyDescent="0.2">
      <c r="A65" s="218">
        <f t="shared" si="0"/>
        <v>65</v>
      </c>
      <c r="B65" s="77" t="s">
        <v>25</v>
      </c>
      <c r="C65" s="77" t="s">
        <v>132</v>
      </c>
    </row>
    <row r="66" spans="1:3" x14ac:dyDescent="0.2">
      <c r="A66" s="218">
        <f t="shared" si="0"/>
        <v>66</v>
      </c>
      <c r="B66" s="83" t="s">
        <v>169</v>
      </c>
      <c r="C66" s="83" t="s">
        <v>134</v>
      </c>
    </row>
    <row r="67" spans="1:3" x14ac:dyDescent="0.2">
      <c r="A67" s="218">
        <f t="shared" si="0"/>
        <v>67</v>
      </c>
      <c r="B67" s="77" t="s">
        <v>26</v>
      </c>
      <c r="C67" s="77" t="s">
        <v>135</v>
      </c>
    </row>
    <row r="68" spans="1:3" x14ac:dyDescent="0.2">
      <c r="A68" s="218">
        <f t="shared" si="0"/>
        <v>68</v>
      </c>
      <c r="B68" s="83" t="s">
        <v>168</v>
      </c>
      <c r="C68" s="83" t="s">
        <v>136</v>
      </c>
    </row>
    <row r="69" spans="1:3" x14ac:dyDescent="0.2">
      <c r="A69" s="218">
        <f t="shared" si="0"/>
        <v>69</v>
      </c>
      <c r="B69" s="77" t="s">
        <v>19</v>
      </c>
      <c r="C69" s="77" t="s">
        <v>137</v>
      </c>
    </row>
    <row r="70" spans="1:3" x14ac:dyDescent="0.2">
      <c r="A70" s="218">
        <f t="shared" si="0"/>
        <v>70</v>
      </c>
      <c r="B70" s="77" t="s">
        <v>20</v>
      </c>
      <c r="C70" s="77" t="s">
        <v>138</v>
      </c>
    </row>
    <row r="71" spans="1:3" x14ac:dyDescent="0.2">
      <c r="A71" s="218">
        <f t="shared" ref="A71:A86" si="1">SUM(A70+1)</f>
        <v>71</v>
      </c>
      <c r="B71" s="77" t="s">
        <v>24</v>
      </c>
      <c r="C71" s="77" t="s">
        <v>93</v>
      </c>
    </row>
    <row r="72" spans="1:3" s="215" customFormat="1" x14ac:dyDescent="0.2">
      <c r="A72" s="218">
        <f t="shared" si="1"/>
        <v>72</v>
      </c>
      <c r="B72" s="214" t="s">
        <v>167</v>
      </c>
      <c r="C72" s="214" t="s">
        <v>140</v>
      </c>
    </row>
    <row r="73" spans="1:3" x14ac:dyDescent="0.2">
      <c r="A73" s="218">
        <f t="shared" si="1"/>
        <v>73</v>
      </c>
      <c r="B73" s="77" t="s">
        <v>13</v>
      </c>
      <c r="C73" s="77" t="s">
        <v>141</v>
      </c>
    </row>
    <row r="74" spans="1:3" x14ac:dyDescent="0.2">
      <c r="A74" s="218">
        <f t="shared" si="1"/>
        <v>74</v>
      </c>
      <c r="B74" s="77" t="s">
        <v>14</v>
      </c>
      <c r="C74" s="77" t="s">
        <v>142</v>
      </c>
    </row>
    <row r="75" spans="1:3" x14ac:dyDescent="0.2">
      <c r="A75" s="218">
        <f t="shared" si="1"/>
        <v>75</v>
      </c>
      <c r="B75" s="77" t="s">
        <v>144</v>
      </c>
      <c r="C75" s="77" t="s">
        <v>143</v>
      </c>
    </row>
    <row r="76" spans="1:3" x14ac:dyDescent="0.2">
      <c r="A76" s="218">
        <f t="shared" si="1"/>
        <v>76</v>
      </c>
      <c r="B76" s="83" t="s">
        <v>15</v>
      </c>
      <c r="C76" s="83" t="s">
        <v>189</v>
      </c>
    </row>
    <row r="77" spans="1:3" ht="25.2" x14ac:dyDescent="0.2">
      <c r="A77" s="218">
        <f t="shared" si="1"/>
        <v>77</v>
      </c>
      <c r="B77" s="82" t="s">
        <v>174</v>
      </c>
      <c r="C77" s="82" t="s">
        <v>175</v>
      </c>
    </row>
    <row r="78" spans="1:3" x14ac:dyDescent="0.2">
      <c r="A78" s="218">
        <f t="shared" si="1"/>
        <v>78</v>
      </c>
      <c r="B78" s="77" t="s">
        <v>27</v>
      </c>
      <c r="C78" s="77" t="s">
        <v>145</v>
      </c>
    </row>
    <row r="79" spans="1:3" x14ac:dyDescent="0.2">
      <c r="A79" s="218">
        <f t="shared" si="1"/>
        <v>79</v>
      </c>
      <c r="B79" s="77" t="s">
        <v>15</v>
      </c>
      <c r="C79" s="77" t="s">
        <v>189</v>
      </c>
    </row>
    <row r="80" spans="1:3" x14ac:dyDescent="0.2">
      <c r="A80" s="218">
        <f t="shared" si="1"/>
        <v>80</v>
      </c>
      <c r="B80" s="77" t="s">
        <v>7</v>
      </c>
      <c r="C80" s="77" t="s">
        <v>146</v>
      </c>
    </row>
    <row r="81" spans="1:3" ht="25.2" x14ac:dyDescent="0.2">
      <c r="A81" s="218">
        <f t="shared" si="1"/>
        <v>81</v>
      </c>
      <c r="B81" s="82" t="s">
        <v>177</v>
      </c>
      <c r="C81" s="82" t="s">
        <v>176</v>
      </c>
    </row>
    <row r="82" spans="1:3" x14ac:dyDescent="0.2">
      <c r="A82" s="218">
        <f t="shared" si="1"/>
        <v>82</v>
      </c>
      <c r="B82" s="77" t="s">
        <v>13</v>
      </c>
      <c r="C82" s="77" t="s">
        <v>141</v>
      </c>
    </row>
    <row r="83" spans="1:3" x14ac:dyDescent="0.2">
      <c r="A83" s="218">
        <f t="shared" si="1"/>
        <v>83</v>
      </c>
      <c r="B83" s="77" t="s">
        <v>190</v>
      </c>
      <c r="C83" s="77" t="s">
        <v>191</v>
      </c>
    </row>
    <row r="84" spans="1:3" x14ac:dyDescent="0.2">
      <c r="A84" s="218">
        <f t="shared" si="1"/>
        <v>84</v>
      </c>
      <c r="B84" s="260" t="s">
        <v>179</v>
      </c>
      <c r="C84" s="77" t="s">
        <v>180</v>
      </c>
    </row>
    <row r="85" spans="1:3" x14ac:dyDescent="0.2">
      <c r="A85" s="218">
        <f t="shared" si="1"/>
        <v>85</v>
      </c>
      <c r="B85" s="19" t="s">
        <v>28</v>
      </c>
      <c r="C85" s="77" t="s">
        <v>181</v>
      </c>
    </row>
    <row r="86" spans="1:3" x14ac:dyDescent="0.2">
      <c r="A86" s="218">
        <f t="shared" si="1"/>
        <v>86</v>
      </c>
      <c r="B86" s="77" t="s">
        <v>29</v>
      </c>
      <c r="C86" s="77" t="s">
        <v>182</v>
      </c>
    </row>
  </sheetData>
  <sheetProtection selectLockedCells="1"/>
  <printOptions horizontalCentered="1"/>
  <pageMargins left="0" right="0" top="0.19685039370078741" bottom="0.19685039370078741"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NL" ma:contentTypeID="0x010100B0B971F46F12724F834608BCBCD1561700E48D0E218BB0194CA50F4642F5789813" ma:contentTypeVersion="3" ma:contentTypeDescription="" ma:contentTypeScope="" ma:versionID="0867ec16b7d336b08fdf1e93c88e0c1a">
  <xsd:schema xmlns:xsd="http://www.w3.org/2001/XMLSchema" xmlns:xs="http://www.w3.org/2001/XMLSchema" xmlns:p="http://schemas.microsoft.com/office/2006/metadata/properties" xmlns:ns2="bc17ea09-a809-4fac-9c77-7b29637f3dd7" targetNamespace="http://schemas.microsoft.com/office/2006/metadata/properties" ma:root="true" ma:fieldsID="8322ca82a63048b508f95846589cf9fd" ns2:_="">
    <xsd:import namespace="bc17ea09-a809-4fac-9c77-7b29637f3dd7"/>
    <xsd:element name="properties">
      <xsd:complexType>
        <xsd:sequence>
          <xsd:element name="documentManagement">
            <xsd:complexType>
              <xsd:all>
                <xsd:element ref="ns2:Omschrijving" minOccurs="0"/>
                <xsd:element ref="ns2:ea4cc212ed314cf4bbcf3111941c7845" minOccurs="0"/>
                <xsd:element ref="ns2:TaxCatchAll" minOccurs="0"/>
                <xsd:element ref="ns2:TaxCatchAllLabel" minOccurs="0"/>
                <xsd:element ref="ns2:n286bd94ab5148fba618e661a6706696" minOccurs="0"/>
                <xsd:element ref="ns2:odffd91bdba94a2889dc9e53c81cb77b" minOccurs="0"/>
                <xsd:element ref="ns2: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17ea09-a809-4fac-9c77-7b29637f3dd7" elementFormDefault="qualified">
    <xsd:import namespace="http://schemas.microsoft.com/office/2006/documentManagement/types"/>
    <xsd:import namespace="http://schemas.microsoft.com/office/infopath/2007/PartnerControls"/>
    <xsd:element name="Omschrijving" ma:index="8" nillable="true" ma:displayName="Omschrijving" ma:internalName="Omschrijving">
      <xsd:simpleType>
        <xsd:restriction base="dms:Note">
          <xsd:maxLength value="255"/>
        </xsd:restriction>
      </xsd:simpleType>
    </xsd:element>
    <xsd:element name="ea4cc212ed314cf4bbcf3111941c7845" ma:index="9" ma:taxonomy="true" ma:internalName="ea4cc212ed314cf4bbcf3111941c7845" ma:taxonomyFieldName="Directie_x002d_Departement" ma:displayName="Directie-Departement" ma:default="120;#DMW|4b362380-0905-4a19-8155-5c758cf02e5a" ma:fieldId="{ea4cc212-ed31-4cf4-bbcf-3111941c7845}" ma:sspId="0b7a2a62-db6a-401a-a47c-b6df8a16bfb8" ma:termSetId="8be294c9-5cbe-4b89-84c7-893aefc61c21" ma:anchorId="9a9f015f-5c97-407e-b400-1241f4bc81b4" ma:open="false" ma:isKeyword="false">
      <xsd:complexType>
        <xsd:sequence>
          <xsd:element ref="pc:Terms" minOccurs="0" maxOccurs="1"/>
        </xsd:sequence>
      </xsd:complexType>
    </xsd:element>
    <xsd:element name="TaxCatchAll" ma:index="10" nillable="true" ma:displayName="Taxonomy Catch All Column" ma:description="" ma:hidden="true" ma:list="{7808e383-0da4-40bb-a465-6b0025f6f5b0}" ma:internalName="TaxCatchAll" ma:showField="CatchAllData" ma:web="bc17ea09-a809-4fac-9c77-7b29637f3dd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7808e383-0da4-40bb-a465-6b0025f6f5b0}" ma:internalName="TaxCatchAllLabel" ma:readOnly="true" ma:showField="CatchAllDataLabel" ma:web="bc17ea09-a809-4fac-9c77-7b29637f3dd7">
      <xsd:complexType>
        <xsd:complexContent>
          <xsd:extension base="dms:MultiChoiceLookup">
            <xsd:sequence>
              <xsd:element name="Value" type="dms:Lookup" maxOccurs="unbounded" minOccurs="0" nillable="true"/>
            </xsd:sequence>
          </xsd:extension>
        </xsd:complexContent>
      </xsd:complexType>
    </xsd:element>
    <xsd:element name="n286bd94ab5148fba618e661a6706696" ma:index="13" ma:taxonomy="true" ma:internalName="n286bd94ab5148fba618e661a6706696" ma:taxonomyFieldName="DocumentType" ma:displayName="DocumentType" ma:default="" ma:fieldId="{7286bd94-ab51-48fb-a618-e661a6706696}" ma:sspId="0b7a2a62-db6a-401a-a47c-b6df8a16bfb8" ma:termSetId="8be294c9-5cbe-4b89-84c7-893aefc61c21" ma:anchorId="7d943981-fdba-45a4-bda8-fe9768a397a1" ma:open="false" ma:isKeyword="false">
      <xsd:complexType>
        <xsd:sequence>
          <xsd:element ref="pc:Terms" minOccurs="0" maxOccurs="1"/>
        </xsd:sequence>
      </xsd:complexType>
    </xsd:element>
    <xsd:element name="odffd91bdba94a2889dc9e53c81cb77b" ma:index="15" nillable="true" ma:taxonomy="true" ma:internalName="odffd91bdba94a2889dc9e53c81cb77b" ma:taxonomyFieldName="Topics" ma:displayName="Topics" ma:default="" ma:fieldId="{8dffd91b-dba9-4a28-89dc-9e53c81cb77b}" ma:taxonomyMulti="true" ma:sspId="0b7a2a62-db6a-401a-a47c-b6df8a16bfb8" ma:termSetId="8be294c9-5cbe-4b89-84c7-893aefc61c21" ma:anchorId="64ab9579-5f68-464d-91b9-e967a1629032" ma:open="false" ma:isKeyword="false">
      <xsd:complexType>
        <xsd:sequence>
          <xsd:element ref="pc:Terms" minOccurs="0" maxOccurs="1"/>
        </xsd:sequence>
      </xsd:complexType>
    </xsd:element>
    <xsd:element name="Datum" ma:index="17" nillable="true" ma:displayName="Datum" ma:format="DateOnly" ma:internalName="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bc17ea09-a809-4fac-9c77-7b29637f3dd7">
      <Value>120</Value>
      <Value>39</Value>
      <Value>257</Value>
    </TaxCatchAll>
    <n286bd94ab5148fba618e661a6706696 xmlns="bc17ea09-a809-4fac-9c77-7b29637f3dd7">
      <Terms xmlns="http://schemas.microsoft.com/office/infopath/2007/PartnerControls">
        <TermInfo xmlns="http://schemas.microsoft.com/office/infopath/2007/PartnerControls">
          <TermName xmlns="http://schemas.microsoft.com/office/infopath/2007/PartnerControls">Procedure</TermName>
          <TermId xmlns="http://schemas.microsoft.com/office/infopath/2007/PartnerControls">819ad39c-dda1-4abe-81e6-d097838925e1</TermId>
        </TermInfo>
      </Terms>
    </n286bd94ab5148fba618e661a6706696>
    <odffd91bdba94a2889dc9e53c81cb77b xmlns="bc17ea09-a809-4fac-9c77-7b29637f3dd7">
      <Terms xmlns="http://schemas.microsoft.com/office/infopath/2007/PartnerControls">
        <TermInfo xmlns="http://schemas.microsoft.com/office/infopath/2007/PartnerControls">
          <TermName xmlns="http://schemas.microsoft.com/office/infopath/2007/PartnerControls">Wetgeving</TermName>
          <TermId xmlns="http://schemas.microsoft.com/office/infopath/2007/PartnerControls">81ac0e00-7d71-47e6-b94b-07cfc0661100</TermId>
        </TermInfo>
      </Terms>
    </odffd91bdba94a2889dc9e53c81cb77b>
    <ea4cc212ed314cf4bbcf3111941c7845 xmlns="bc17ea09-a809-4fac-9c77-7b29637f3dd7">
      <Terms xmlns="http://schemas.microsoft.com/office/infopath/2007/PartnerControls">
        <TermInfo xmlns="http://schemas.microsoft.com/office/infopath/2007/PartnerControls">
          <TermName xmlns="http://schemas.microsoft.com/office/infopath/2007/PartnerControls">DMW</TermName>
          <TermId xmlns="http://schemas.microsoft.com/office/infopath/2007/PartnerControls">4b362380-0905-4a19-8155-5c758cf02e5a</TermId>
        </TermInfo>
      </Terms>
    </ea4cc212ed314cf4bbcf3111941c7845>
    <Omschrijving xmlns="bc17ea09-a809-4fac-9c77-7b29637f3dd7">Simulatie bedragen THAB vanaf 1 juni 2016</Omschrijving>
    <Datum xmlns="bc17ea09-a809-4fac-9c77-7b29637f3dd7">2016-06-27T22:00:00+00:00</Datum>
  </documentManagement>
</p:properties>
</file>

<file path=customXml/itemProps1.xml><?xml version="1.0" encoding="utf-8"?>
<ds:datastoreItem xmlns:ds="http://schemas.openxmlformats.org/officeDocument/2006/customXml" ds:itemID="{3AFA2D6B-8487-43B5-8487-A56E3C697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17ea09-a809-4fac-9c77-7b29637f3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8981B-5B6E-4310-AD74-D6377A658B17}">
  <ds:schemaRefs>
    <ds:schemaRef ds:uri="http://schemas.microsoft.com/sharepoint/v3/contenttype/forms"/>
  </ds:schemaRefs>
</ds:datastoreItem>
</file>

<file path=customXml/itemProps3.xml><?xml version="1.0" encoding="utf-8"?>
<ds:datastoreItem xmlns:ds="http://schemas.openxmlformats.org/officeDocument/2006/customXml" ds:itemID="{836B468C-4CC8-4093-9743-19EF7FA12C54}">
  <ds:schemaRefs>
    <ds:schemaRef ds:uri="http://schemas.microsoft.com/office/2006/metadata/longProperties"/>
  </ds:schemaRefs>
</ds:datastoreItem>
</file>

<file path=customXml/itemProps4.xml><?xml version="1.0" encoding="utf-8"?>
<ds:datastoreItem xmlns:ds="http://schemas.openxmlformats.org/officeDocument/2006/customXml" ds:itemID="{DCFCEDF0-2B66-436A-8790-CC53840C7945}">
  <ds:schemaRefs>
    <ds:schemaRef ds:uri="http://www.w3.org/XML/1998/namespace"/>
    <ds:schemaRef ds:uri="bc17ea09-a809-4fac-9c77-7b29637f3dd7"/>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3</vt:i4>
      </vt:variant>
    </vt:vector>
  </HeadingPairs>
  <TitlesOfParts>
    <vt:vector size="7" baseType="lpstr">
      <vt:lpstr>Handleiding</vt:lpstr>
      <vt:lpstr>Bedragen</vt:lpstr>
      <vt:lpstr>ZBO</vt:lpstr>
      <vt:lpstr>APA - Txt FR - NL</vt:lpstr>
      <vt:lpstr>'APA - Txt FR - NL'!Afdrukbereik</vt:lpstr>
      <vt:lpstr>ZBO!Afdrukbereik</vt:lpstr>
      <vt:lpstr>'APA - Txt FR - NL'!Afdruktitels</vt:lpstr>
    </vt:vector>
  </TitlesOfParts>
  <Company>FOD Sociale Zekerheid / SPF Sécurité Sociale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Didactische Map HAB</dc:title>
  <dc:creator>Laval Robert</dc:creator>
  <cp:lastModifiedBy>Coessens Charlotte</cp:lastModifiedBy>
  <cp:lastPrinted>2016-10-14T09:01:58Z</cp:lastPrinted>
  <dcterms:created xsi:type="dcterms:W3CDTF">2010-03-18T10:19:55Z</dcterms:created>
  <dcterms:modified xsi:type="dcterms:W3CDTF">2025-02-03T09:37:54Z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Type">
    <vt:lpwstr>39;#Procedure|819ad39c-dda1-4abe-81e6-d097838925e1</vt:lpwstr>
  </property>
  <property fmtid="{D5CDD505-2E9C-101B-9397-08002B2CF9AE}" pid="3" name="Directie-Departement">
    <vt:lpwstr>120;#DMW|4b362380-0905-4a19-8155-5c758cf02e5a</vt:lpwstr>
  </property>
  <property fmtid="{D5CDD505-2E9C-101B-9397-08002B2CF9AE}" pid="4" name="Topics">
    <vt:lpwstr>257;#Wetgeving|81ac0e00-7d71-47e6-b94b-07cfc0661100</vt:lpwstr>
  </property>
</Properties>
</file>