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vlaamseoverheid.sharepoint.com/sites/vipa/organisatie/communicatie/1. Website1/Goedgekeurde projecten/op website/"/>
    </mc:Choice>
  </mc:AlternateContent>
  <xr:revisionPtr revIDLastSave="0" documentId="13_ncr:1_{679DEA49-FC1B-4F29-A477-2BD10D1E3135}" xr6:coauthVersionLast="47" xr6:coauthVersionMax="47" xr10:uidLastSave="{00000000-0000-0000-0000-000000000000}"/>
  <bookViews>
    <workbookView xWindow="28680" yWindow="-120" windowWidth="29040" windowHeight="15720" xr2:uid="{00000000-000D-0000-FFFF-FFFF00000000}"/>
  </bookViews>
  <sheets>
    <sheet name="Klassieke financiering" sheetId="45" r:id="rId1"/>
    <sheet name="Agressie-subsidies" sheetId="42" r:id="rId2"/>
    <sheet name="Klimaatsubsidies" sheetId="52" r:id="rId3"/>
    <sheet name="Infrastructuurforfait PMH" sheetId="46" r:id="rId4"/>
    <sheet name="Strategisch forfait ZH" sheetId="40" r:id="rId5"/>
    <sheet name="Toestelfinanciering" sheetId="53" r:id="rId6"/>
    <sheet name="Instandhoudingsforfait" sheetId="54" r:id="rId7"/>
    <sheet name="Blad16" sheetId="16" state="hidden" r:id="rId8"/>
    <sheet name="Blad17" sheetId="17" state="hidden" r:id="rId9"/>
    <sheet name="Blad1" sheetId="18" state="hidden" r:id="rId10"/>
  </sheets>
  <definedNames>
    <definedName name="_xlnm._FilterDatabase" localSheetId="1" hidden="1">'Agressie-subsidies'!$A$4:$I$7</definedName>
    <definedName name="_xlnm._FilterDatabase" localSheetId="3" hidden="1">'Infrastructuurforfait PMH'!$A$4:$I$4</definedName>
    <definedName name="_xlnm._FilterDatabase" localSheetId="6" hidden="1">Instandhoudingsforfait!$A$3:$F$3</definedName>
    <definedName name="_xlnm._FilterDatabase" localSheetId="0" hidden="1">'Klassieke financiering'!$A$4:$H$46</definedName>
    <definedName name="_xlnm._FilterDatabase" localSheetId="2" hidden="1">Klimaatsubsidies!$A$4:$H$4</definedName>
    <definedName name="_xlnm._FilterDatabase" localSheetId="4" hidden="1">'Strategisch forfait ZH'!$A$4:$J$4</definedName>
    <definedName name="_xlnm._FilterDatabase" localSheetId="5" hidden="1">Toestelfinanciering!$A$7:$F$7</definedName>
  </definedNames>
  <calcPr calcId="191028"/>
  <extLst>
    <ext xmlns:x14="http://schemas.microsoft.com/office/spreadsheetml/2009/9/main" uri="{8193D73E-4604-4355-AFF4-8A2333D13BE4}">
      <x14:definedNames>
        <x14:definedName name="KLEUR">
          <x14:argumentDescriptions count="3">
            <x14:argumentDescription index="0">bereik: Het bereik van cellen waarop de bewerking wordt uitgevoerd.</x14:argumentDescription>
            <x14:argumentDescription index="1">optie: De bewerking die moet worden uitgevoerd (1 = tellen, 2 = optellen).</x14:argumentDescription>
            <x14:argumentDescription index="2">celverwijzing: De cel waarvan de kleur wordt gebruikt om te vergelijken.</x14:argumentDescription>
          </x14:argumentDescriptions>
        </x14:definedName>
      </x14:definedNam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45" l="1"/>
  <c r="G26" i="45"/>
  <c r="G5" i="45"/>
  <c r="G15" i="45"/>
  <c r="G38" i="45"/>
  <c r="G35" i="45" l="1"/>
  <c r="H9" i="46" l="1"/>
  <c r="G44" i="45" l="1"/>
  <c r="C56" i="45" l="1"/>
  <c r="C53" i="45"/>
  <c r="C52" i="45"/>
  <c r="C51" i="45"/>
  <c r="C50" i="45"/>
  <c r="C49" i="45"/>
  <c r="C19" i="46" l="1"/>
  <c r="C16" i="46"/>
  <c r="C15" i="46"/>
  <c r="C14" i="46"/>
  <c r="C13" i="46"/>
  <c r="C12" i="46"/>
  <c r="G24" i="45" l="1"/>
  <c r="I6" i="40" l="1"/>
  <c r="G46" i="45" l="1"/>
  <c r="F11" i="40"/>
  <c r="F12" i="40"/>
  <c r="F13" i="40"/>
  <c r="F10" i="40"/>
  <c r="C10" i="40"/>
  <c r="G7" i="52" l="1"/>
  <c r="C17" i="42" l="1"/>
  <c r="C11" i="42"/>
  <c r="C12" i="42"/>
  <c r="C13" i="42"/>
  <c r="C14" i="42"/>
  <c r="C10" i="42"/>
  <c r="H7" i="42" l="1"/>
  <c r="C17" i="40" l="1"/>
  <c r="C11" i="40"/>
  <c r="C12" i="40"/>
  <c r="C13" i="40"/>
  <c r="C14" i="40"/>
  <c r="I17" i="54" l="1"/>
  <c r="I15" i="54"/>
  <c r="I14" i="54"/>
  <c r="I13" i="54"/>
  <c r="I12" i="54"/>
  <c r="I11" i="54"/>
  <c r="I7" i="54"/>
  <c r="I6" i="54"/>
  <c r="I5" i="54"/>
  <c r="I4" i="54"/>
  <c r="I16" i="54" l="1"/>
  <c r="I18" i="54" s="1"/>
  <c r="I8" i="54"/>
  <c r="F96" i="54" l="1"/>
  <c r="I21" i="53" l="1"/>
  <c r="I19" i="53"/>
  <c r="I18" i="53"/>
  <c r="I17" i="53"/>
  <c r="I16" i="53"/>
  <c r="I15" i="53"/>
  <c r="F58" i="53"/>
  <c r="I20" i="53" l="1"/>
  <c r="I22" i="53" s="1"/>
  <c r="I11" i="53" l="1"/>
  <c r="I10" i="53"/>
  <c r="I9" i="53"/>
  <c r="I8" i="53"/>
  <c r="I12" i="53" l="1"/>
  <c r="F14" i="40" l="1"/>
  <c r="C17" i="46" l="1"/>
  <c r="C20" i="46" s="1"/>
  <c r="C15" i="42" l="1"/>
  <c r="C18" i="42" s="1"/>
  <c r="C15" i="40" l="1"/>
  <c r="C18" i="40" s="1"/>
  <c r="C54" i="45" l="1"/>
  <c r="C57" i="45" s="1"/>
</calcChain>
</file>

<file path=xl/sharedStrings.xml><?xml version="1.0" encoding="utf-8"?>
<sst xmlns="http://schemas.openxmlformats.org/spreadsheetml/2006/main" count="1107" uniqueCount="473">
  <si>
    <t>Sector</t>
  </si>
  <si>
    <r>
      <rPr>
        <b/>
        <sz val="11"/>
        <rFont val="Calibri"/>
        <family val="2"/>
        <scheme val="minor"/>
      </rPr>
      <t>Klassieke betoelaging:</t>
    </r>
    <r>
      <rPr>
        <sz val="11"/>
        <rFont val="Calibri"/>
        <family val="2"/>
        <scheme val="minor"/>
      </rPr>
      <t xml:space="preserve"> een voorziening kan een vraag indienen tot het bekomen van investeringsbetoelaging (= subsidiebelofte) voor een beoogde investering. Het bedrag van de investeringsbetoelaging wordt aangerekend op de VIPA-kredieten op het moment van het verlenen van de subsidiebelofte. De subsidiebetalingen gebeuren in 5 schijven op basis van voorgelegde facturen. De subsidiebelofte wordt met 50% geïndexeerd op het moment van het aanvangsbevel van de werken en 50% op het moment van de ingebruikname.</t>
    </r>
  </si>
  <si>
    <t>Dossiernummer</t>
  </si>
  <si>
    <t>Provincie</t>
  </si>
  <si>
    <t>Gemeente
voorziening</t>
  </si>
  <si>
    <t>Initiatiefnemer</t>
  </si>
  <si>
    <t>Voorziening</t>
  </si>
  <si>
    <t>Project</t>
  </si>
  <si>
    <t>Verleende 
subsidiebeloften</t>
  </si>
  <si>
    <t>Goedkeuring</t>
  </si>
  <si>
    <t>Limburg</t>
  </si>
  <si>
    <t>Antwerpen</t>
  </si>
  <si>
    <t>Oost-Vlaanderen</t>
  </si>
  <si>
    <t>West-Vlaanderen</t>
  </si>
  <si>
    <t>Brussel</t>
  </si>
  <si>
    <t>Vlaams-Brabant</t>
  </si>
  <si>
    <t>Voorzieningen voor Centra voor Algemeen Welzijnswerk</t>
  </si>
  <si>
    <t>Woonzorgvoorzieningen</t>
  </si>
  <si>
    <t>Voorzieningen voor Preventieve en ambulante Gezondheidszorg</t>
  </si>
  <si>
    <t>Voorzieningen voor Personen met een handicap</t>
  </si>
  <si>
    <t xml:space="preserve">Psychiatrische Verzorgingstehuizen </t>
  </si>
  <si>
    <t>Totaal goedgekeurde investeringen</t>
  </si>
  <si>
    <t xml:space="preserve">Overzicht per provincie </t>
  </si>
  <si>
    <t>Totaal</t>
  </si>
  <si>
    <t>Algemeen totaal</t>
  </si>
  <si>
    <r>
      <t xml:space="preserve">Subsidies voor preventie van agressie, vrijheidsbeperking of vrijheidsberoving: </t>
    </r>
    <r>
      <rPr>
        <sz val="11"/>
        <rFont val="Calibri"/>
        <family val="2"/>
        <scheme val="minor"/>
      </rPr>
      <t>Voorzieningen met een verblijfsfunctie die werken met minderjarigen kunnen VIPA-subsidies aanvragen voor projecten van preventieve infrastructurele maatregelen inzake agressie, vrijheidsbeperking of vrijheidsberoving. De investeringssubsidie bedraagt 75% van de kostenraming (excl. BTW) van het project met een maximumbedrag van 175.000 euro voor voorzieningen met minder dan 50 personen vermeerderd met 2.500 euro per verblijfsplaats voor voorzieningen vanaf 50 personen.  De aanrekening op de VIPA-kredieten gebeurt op het moment van de toezegging.</t>
    </r>
  </si>
  <si>
    <t>Gemeente</t>
  </si>
  <si>
    <t>Globale investeringskost all-in 
(BTW + studiekosten) 
door de voorziening opgegeven</t>
  </si>
  <si>
    <t>Verleende infrastructuurforfaits</t>
  </si>
  <si>
    <t>Type
ziekenhuis</t>
  </si>
  <si>
    <t>Verleende strategische forfaits
op kruissnelheid
(incl. intresten)</t>
  </si>
  <si>
    <t>AZ</t>
  </si>
  <si>
    <t>UZ</t>
  </si>
  <si>
    <t>RZ</t>
  </si>
  <si>
    <t>Organisatietype</t>
  </si>
  <si>
    <t>PZ</t>
  </si>
  <si>
    <r>
      <t>Toestelfinanciering ziekenhuizen</t>
    </r>
    <r>
      <rPr>
        <sz val="11"/>
        <rFont val="Calibri"/>
        <family val="2"/>
        <scheme val="minor"/>
      </rPr>
      <t>: Het VIPA verstrekt een forfaitaire betoelaging voor volgende zware medische apparatuur in de ziekenhuizen:</t>
    </r>
  </si>
  <si>
    <t>- Bestralingsapparaat: een apparaat dat geïnstalleerd is bij een dienst voor radiotherapie</t>
  </si>
  <si>
    <t>- NMR: een magnetische resonantietomograaf</t>
  </si>
  <si>
    <t>- PET-scanner</t>
  </si>
  <si>
    <t>Erk. Nr.</t>
  </si>
  <si>
    <t>Type</t>
  </si>
  <si>
    <t>TOTAAL</t>
  </si>
  <si>
    <t>Totaal Vlaanderen</t>
  </si>
  <si>
    <r>
      <t>Instandhoudingsforfait ziekenhuizen:</t>
    </r>
    <r>
      <rPr>
        <sz val="11"/>
        <rFont val="Calibri"/>
        <family val="2"/>
        <scheme val="minor"/>
      </rPr>
      <t xml:space="preserve"> Die financiering moet het voor de ziekenhuizen mogelijk maken om hun bestaande infrastructuur d.m.v. onderhoudsinvesteringen kwalitatief op peil te houden. Het forfait wordt berekend en evolueert op basis van een aantal parameters (bv. aantal operatiekwartieren, aantal bedden) en wordt automatisch uitbetaald zonder aanvraagprocedure. De aanrekening op de VIPA-kredieten gebeurt op het moment van de uitbetaling.</t>
    </r>
  </si>
  <si>
    <r>
      <rPr>
        <b/>
        <sz val="11"/>
        <rFont val="Calibri"/>
        <family val="2"/>
        <scheme val="minor"/>
      </rPr>
      <t>Kimaatsubsidies</t>
    </r>
    <r>
      <rPr>
        <sz val="11"/>
        <rFont val="Calibri"/>
        <family val="2"/>
        <scheme val="minor"/>
      </rPr>
      <t>: Erkende en vergunde voorzieningen binnen de sectoren van Welzijn, Volksgezondheid en Gezin kunnen VIPA-subsidies aanvragen voor het uitvoeren van energiebesparende maatregelen, op voorwaarde dat ze eerst via het Vlaams Energiebedrijf een energiescan hebben laten uitvoeren. Het overzicht bevat de toegezegde ‘klimaatsubsidies’. De aanrekening op de VIPA-kredieten gebeurt op het moment van de toezegging.</t>
    </r>
  </si>
  <si>
    <t>Zorgvoorzieningstype</t>
  </si>
  <si>
    <t>Voorziening/Gebouw</t>
  </si>
  <si>
    <t>Maatregel</t>
  </si>
  <si>
    <t>Verleende klimaatsubsidies</t>
  </si>
  <si>
    <t>Verleende agressiedossiers
(exclusief BTW)</t>
  </si>
  <si>
    <t>Geel</t>
  </si>
  <si>
    <t>Genk</t>
  </si>
  <si>
    <t>Ziekenhuis Oost-Limburg</t>
  </si>
  <si>
    <t>Aalst</t>
  </si>
  <si>
    <t>Brugge</t>
  </si>
  <si>
    <t>Oostende</t>
  </si>
  <si>
    <t>Sint-Niklaas</t>
  </si>
  <si>
    <t>Duffel</t>
  </si>
  <si>
    <t>Brasschaat</t>
  </si>
  <si>
    <t>Lier</t>
  </si>
  <si>
    <t>Mechelen</t>
  </si>
  <si>
    <t>Gent</t>
  </si>
  <si>
    <t>Eeklo</t>
  </si>
  <si>
    <t>Tienen</t>
  </si>
  <si>
    <t>Deinze</t>
  </si>
  <si>
    <t>Zoersel</t>
  </si>
  <si>
    <t>Hasselt</t>
  </si>
  <si>
    <t>Waregem</t>
  </si>
  <si>
    <t>Pittem</t>
  </si>
  <si>
    <t>Kortrijk</t>
  </si>
  <si>
    <t>Sint-Truiden</t>
  </si>
  <si>
    <t>Pelt</t>
  </si>
  <si>
    <t>Boechout</t>
  </si>
  <si>
    <t>Bonheiden</t>
  </si>
  <si>
    <t>Zelzate</t>
  </si>
  <si>
    <t>Heusden-Zolder</t>
  </si>
  <si>
    <t>Veurne</t>
  </si>
  <si>
    <t>Bornem</t>
  </si>
  <si>
    <t>Beernem</t>
  </si>
  <si>
    <t>Zottegem</t>
  </si>
  <si>
    <t>Ieper</t>
  </si>
  <si>
    <t>Menen</t>
  </si>
  <si>
    <t>Halle</t>
  </si>
  <si>
    <t>Diest</t>
  </si>
  <si>
    <t>Psychiatrisch Centrum Sint-Amandus</t>
  </si>
  <si>
    <t>Turnhout</t>
  </si>
  <si>
    <t>Leuven</t>
  </si>
  <si>
    <r>
      <t xml:space="preserve">Frequentie van actualisatie van deze lijst: </t>
    </r>
    <r>
      <rPr>
        <sz val="11"/>
        <rFont val="Calibri"/>
        <family val="2"/>
        <scheme val="minor"/>
      </rPr>
      <t>maandelijks (begin van de maand).</t>
    </r>
  </si>
  <si>
    <r>
      <t xml:space="preserve">Frequentie van actualisatie van deze lijst: </t>
    </r>
    <r>
      <rPr>
        <sz val="11"/>
        <rFont val="Calibri"/>
        <family val="2"/>
        <scheme val="minor"/>
      </rPr>
      <t>als er een oproep is geweest en de middelen daarvoor zijn vastgelegd (1 keer per jaar).</t>
    </r>
  </si>
  <si>
    <t>Revalidatieovereenkomsten</t>
  </si>
  <si>
    <t>Algemeen Ziekenhuis Groeninge</t>
  </si>
  <si>
    <t>AZORG</t>
  </si>
  <si>
    <r>
      <t xml:space="preserve">Frequentie van actualisatie van deze lijst: </t>
    </r>
    <r>
      <rPr>
        <sz val="11"/>
        <rFont val="Calibri"/>
        <family val="2"/>
        <scheme val="minor"/>
      </rPr>
      <t>1 maal per jaar (eind december).</t>
    </r>
  </si>
  <si>
    <t>Kortenberg</t>
  </si>
  <si>
    <t>Maria Ziekenhuis Noord-Limburg</t>
  </si>
  <si>
    <t>Psychiatrisch Ziekenhuis Heilige Familie</t>
  </si>
  <si>
    <t>Algemeen Ziekenhuis Diest</t>
  </si>
  <si>
    <t>009</t>
  </si>
  <si>
    <t>012</t>
  </si>
  <si>
    <t>017</t>
  </si>
  <si>
    <t>026</t>
  </si>
  <si>
    <t>032</t>
  </si>
  <si>
    <t>049</t>
  </si>
  <si>
    <t>057</t>
  </si>
  <si>
    <t>063</t>
  </si>
  <si>
    <t>097</t>
  </si>
  <si>
    <t>099</t>
  </si>
  <si>
    <t>102</t>
  </si>
  <si>
    <t>104</t>
  </si>
  <si>
    <t>106</t>
  </si>
  <si>
    <t>108</t>
  </si>
  <si>
    <t>109</t>
  </si>
  <si>
    <t>117</t>
  </si>
  <si>
    <t>124</t>
  </si>
  <si>
    <t>126</t>
  </si>
  <si>
    <t>134</t>
  </si>
  <si>
    <t>140</t>
  </si>
  <si>
    <t>143</t>
  </si>
  <si>
    <t>170</t>
  </si>
  <si>
    <t>204</t>
  </si>
  <si>
    <t>217</t>
  </si>
  <si>
    <t>243</t>
  </si>
  <si>
    <t>290</t>
  </si>
  <si>
    <t>300</t>
  </si>
  <si>
    <t>308</t>
  </si>
  <si>
    <t>310</t>
  </si>
  <si>
    <t>322</t>
  </si>
  <si>
    <t>371</t>
  </si>
  <si>
    <t>392</t>
  </si>
  <si>
    <t>395</t>
  </si>
  <si>
    <t>396</t>
  </si>
  <si>
    <t>397</t>
  </si>
  <si>
    <t>525</t>
  </si>
  <si>
    <t>536</t>
  </si>
  <si>
    <t>550</t>
  </si>
  <si>
    <t>595</t>
  </si>
  <si>
    <t>670</t>
  </si>
  <si>
    <t>689</t>
  </si>
  <si>
    <t>709</t>
  </si>
  <si>
    <t>710</t>
  </si>
  <si>
    <t>712</t>
  </si>
  <si>
    <t>713</t>
  </si>
  <si>
    <t>714</t>
  </si>
  <si>
    <t>715</t>
  </si>
  <si>
    <t>716</t>
  </si>
  <si>
    <t>717</t>
  </si>
  <si>
    <t>719</t>
  </si>
  <si>
    <t>uz</t>
  </si>
  <si>
    <t>Ziekenhuis aan de Stroom</t>
  </si>
  <si>
    <t>Algemeen Ziekenhuis Sint-Blasius</t>
  </si>
  <si>
    <t>Algemeen Ziekenhuis Maria-Middelares</t>
  </si>
  <si>
    <t>Algemeen Ziekenhuis Sint-Maarten</t>
  </si>
  <si>
    <t>AZ Alma</t>
  </si>
  <si>
    <t>AZ Sint-Jan Brugge</t>
  </si>
  <si>
    <t>Regionaal Ziekenhuis Jan Yperman</t>
  </si>
  <si>
    <t>Algemeen Ziekenhuis Turnhout</t>
  </si>
  <si>
    <t>Heilig Hartziekenhuis</t>
  </si>
  <si>
    <t xml:space="preserve">AZ Rivierenland </t>
  </si>
  <si>
    <t>Algemeen Ziekenhuis Sint-Maria</t>
  </si>
  <si>
    <t>Regionaal Ziekenhuis Heilig Hart</t>
  </si>
  <si>
    <t>Algemeen Ziekenhuis Heilig Hart</t>
  </si>
  <si>
    <t xml:space="preserve">Algemeen Ziekenhuis Delta </t>
  </si>
  <si>
    <t>Sint-Jozefskliniek</t>
  </si>
  <si>
    <t>Sint-Vincentiusziekenhuis</t>
  </si>
  <si>
    <t>Algemeen Ziekenhuis Sint-Lucas</t>
  </si>
  <si>
    <t>UZ Brussel</t>
  </si>
  <si>
    <t>Algemeen Ziekenhuis Oudenaarde</t>
  </si>
  <si>
    <t>Algemeen Ziekenhuis Jan Portaels Vilvoorde</t>
  </si>
  <si>
    <t>Algemeen Ziekenhuis Sint-Elisabeth</t>
  </si>
  <si>
    <t>Jessa Ziekenhuis A.V.</t>
  </si>
  <si>
    <t>AZ Sint-Lucas</t>
  </si>
  <si>
    <t>UZ Antwerpen</t>
  </si>
  <si>
    <t xml:space="preserve">AZ West </t>
  </si>
  <si>
    <t>UZ Leuven</t>
  </si>
  <si>
    <t>Algemeen Ziekenhuis Zeno</t>
  </si>
  <si>
    <t>Sint-Andriesziekenhuis</t>
  </si>
  <si>
    <t>Onze-Lieve-Vrouw van Lourdes Ziekenhuis</t>
  </si>
  <si>
    <t>Algemeen Ziekenhuis Oostende</t>
  </si>
  <si>
    <t>Algemeen Ziekenhuis Voorkempen</t>
  </si>
  <si>
    <t>Algemeen Ziekenhuis Glorieux</t>
  </si>
  <si>
    <t>AZ VITAZ</t>
  </si>
  <si>
    <t>Universitair Ziekenhuis Gent</t>
  </si>
  <si>
    <t>Imeldaziekenhuis</t>
  </si>
  <si>
    <t>Algemeen Ziekenhuis Sint-Dimpna</t>
  </si>
  <si>
    <t>Algemeen Ziekenhuis KLINA</t>
  </si>
  <si>
    <t>Algemeen Ziekenhuis Jan Palfijn</t>
  </si>
  <si>
    <t>Sint-Franciscusziekenhuis</t>
  </si>
  <si>
    <t>Sint-Trudo ziekenhuis</t>
  </si>
  <si>
    <t>Algemeen Ziekenhuis Vesalius</t>
  </si>
  <si>
    <t>Ziekenhuis Oost-Limburg Autonome Verzorgingsinstelling</t>
  </si>
  <si>
    <t>Dendermonde</t>
  </si>
  <si>
    <t>Mol</t>
  </si>
  <si>
    <t>Roeselare</t>
  </si>
  <si>
    <t>Izegem</t>
  </si>
  <si>
    <t>Assebroek - Brugge</t>
  </si>
  <si>
    <t>Jette</t>
  </si>
  <si>
    <t>Oudenaarde</t>
  </si>
  <si>
    <t>Vilvoorde</t>
  </si>
  <si>
    <t>Edegem</t>
  </si>
  <si>
    <t>Herentals</t>
  </si>
  <si>
    <t>Knokke-Heist</t>
  </si>
  <si>
    <t>Tielt</t>
  </si>
  <si>
    <t>Malle</t>
  </si>
  <si>
    <t>Ronse</t>
  </si>
  <si>
    <t>Tongeren</t>
  </si>
  <si>
    <t>067</t>
  </si>
  <si>
    <t>176</t>
  </si>
  <si>
    <t>682</t>
  </si>
  <si>
    <t>528</t>
  </si>
  <si>
    <t>900</t>
  </si>
  <si>
    <t>901</t>
  </si>
  <si>
    <t>902</t>
  </si>
  <si>
    <t>909</t>
  </si>
  <si>
    <t>911</t>
  </si>
  <si>
    <t>918</t>
  </si>
  <si>
    <t>937</t>
  </si>
  <si>
    <t>939</t>
  </si>
  <si>
    <t>942</t>
  </si>
  <si>
    <t>943</t>
  </si>
  <si>
    <t>944</t>
  </si>
  <si>
    <t>947</t>
  </si>
  <si>
    <t>952</t>
  </si>
  <si>
    <t>956</t>
  </si>
  <si>
    <t>959</t>
  </si>
  <si>
    <t>960</t>
  </si>
  <si>
    <t>961</t>
  </si>
  <si>
    <t>962</t>
  </si>
  <si>
    <t>963</t>
  </si>
  <si>
    <t>970</t>
  </si>
  <si>
    <t>975</t>
  </si>
  <si>
    <t>978</t>
  </si>
  <si>
    <t>982</t>
  </si>
  <si>
    <t>987</t>
  </si>
  <si>
    <t>988</t>
  </si>
  <si>
    <t>989</t>
  </si>
  <si>
    <t>991</t>
  </si>
  <si>
    <t>992</t>
  </si>
  <si>
    <t>997</t>
  </si>
  <si>
    <t>998</t>
  </si>
  <si>
    <t>046</t>
  </si>
  <si>
    <t>095</t>
  </si>
  <si>
    <t>116</t>
  </si>
  <si>
    <t>236</t>
  </si>
  <si>
    <t>499</t>
  </si>
  <si>
    <t>676</t>
  </si>
  <si>
    <t>679</t>
  </si>
  <si>
    <t>693</t>
  </si>
  <si>
    <t>AZ Oostende-Serruys</t>
  </si>
  <si>
    <t>Algemeen Ziekenhuis Monica</t>
  </si>
  <si>
    <t>Deurne</t>
  </si>
  <si>
    <t>Fusieziekenhuis Psychiatrisch Centrum Dr. Guislain</t>
  </si>
  <si>
    <t>Kliniek Sint-Jozef, Centrum voor Psychiatrie en Psychotherapie</t>
  </si>
  <si>
    <t>Multiversum</t>
  </si>
  <si>
    <t>OPZC Rekem</t>
  </si>
  <si>
    <t>Rekem Lanaken</t>
  </si>
  <si>
    <t xml:space="preserve">PZ Frapello </t>
  </si>
  <si>
    <t>Psychiatrisch Ziekenhuis en Revalidatiecentrum Sint-Hiëronymus</t>
  </si>
  <si>
    <t>Psychiatrisch Ziekenhuis Bethaniënhuis</t>
  </si>
  <si>
    <t xml:space="preserve">Openbaar Psychiatrisch Zorgcentrum Geel </t>
  </si>
  <si>
    <t>Psychiatrische Kliniek Sint-Annendael</t>
  </si>
  <si>
    <t>Z.org KU Leuven</t>
  </si>
  <si>
    <t>Psychiatrische Kliniek Sint-Alexius</t>
  </si>
  <si>
    <t>Grimbergen</t>
  </si>
  <si>
    <t>Psychiatrische Kliniek Broeders Alexianen</t>
  </si>
  <si>
    <t>Zorggroep Myna Psychiatrisch Ziekenhuis Bilzen-Hoeselt</t>
  </si>
  <si>
    <t>Bilzen</t>
  </si>
  <si>
    <t xml:space="preserve">PZ St Jan </t>
  </si>
  <si>
    <t>Psychiatrisch Centrum Caritas</t>
  </si>
  <si>
    <t>Melle</t>
  </si>
  <si>
    <t>PZ Sint-Lucia</t>
  </si>
  <si>
    <t>Psychiatrisch Ziekenhuis Heilig Hart</t>
  </si>
  <si>
    <t>Psychiatrisch Centrum Onze-Lieve-Vrouw van Vrede</t>
  </si>
  <si>
    <t>Psychiatrisch Ziekenhuis Onze-Lieve-Vrouw</t>
  </si>
  <si>
    <t>Psychiatrisch Ziekenhuis Duffel</t>
  </si>
  <si>
    <t>Universitair Psychiatrisch Centrum Sint-Kamillus</t>
  </si>
  <si>
    <t>Bierbeek</t>
  </si>
  <si>
    <t>Psychiatrisch Centrum Sint-Jan Baptist</t>
  </si>
  <si>
    <t>Psychotherapeutisch Centrum Rustenburg</t>
  </si>
  <si>
    <t>Psychiatrisch Ziekenhuis Ariadne</t>
  </si>
  <si>
    <t>Lede</t>
  </si>
  <si>
    <t>Kinderpsychiatrisch Centrum Genk</t>
  </si>
  <si>
    <t>Zorggroep Myna Psychiatrisch Ziekenhuis Sint-Truiden</t>
  </si>
  <si>
    <t>Psychiatrische Centra Gent - Sleidinge</t>
  </si>
  <si>
    <t>PSC Elsene</t>
  </si>
  <si>
    <t>Psychiatrisch Ziekenhuis Stuivenberg</t>
  </si>
  <si>
    <t>Verpleeginrichting De Dennen</t>
  </si>
  <si>
    <t xml:space="preserve">Zorgband Leie &amp; Schelde </t>
  </si>
  <si>
    <t>Merelbeke</t>
  </si>
  <si>
    <t>Revalidatie &amp; MS Centrum</t>
  </si>
  <si>
    <t xml:space="preserve">Revalidatieziekenhuis ReVarte </t>
  </si>
  <si>
    <t>Ziekenhuis Inkendaal-Koninklijke Instelling</t>
  </si>
  <si>
    <t>Vlezenbeek</t>
  </si>
  <si>
    <t>Koningin Elisabeth Instituut (KEI)</t>
  </si>
  <si>
    <t>Oostduinkerke</t>
  </si>
  <si>
    <t>Revalidatieziekenhuis IMBO</t>
  </si>
  <si>
    <t>Multiple Sclerose Kliniek</t>
  </si>
  <si>
    <t>Melsbroek</t>
  </si>
  <si>
    <r>
      <rPr>
        <b/>
        <sz val="11"/>
        <rFont val="Calibri"/>
        <family val="2"/>
        <scheme val="minor"/>
      </rPr>
      <t>Strategisch forfait ziekenhuizen</t>
    </r>
    <r>
      <rPr>
        <sz val="11"/>
        <rFont val="Calibri"/>
        <family val="2"/>
        <scheme val="minor"/>
      </rPr>
      <t xml:space="preserve"> (voor nieuwbouw, uitbreiding van bestaande capaciteit en herconditionerings-investeringen): een ziekenhuis kan een vraag indienen tot het bekomen van een akkoord strategisch forfait. Zodra desbetreffende infrastructuur in gebruik wordt genomen, start de uitbetaling van het strategisch forfait. De grootte van dat forfait is afhankelijk van een aantal parameters (bv. aantal operatiekwartieren, aantal bedden) en wordt aangepast aan het effectief gebruik van die parameters. Rekening houdend met voorgaande elementen wordt het forfait voor onbepaalde duur jaarlijks uitbetaald zolang de onderliggende parameters in gebruik zijn. Het forfait wordt jaarlijks aangerekend op de VIPA-kredieten op het moment van uitbetaling. Het overzicht bevat de ziekenhuizen die in 2026 een akkoord strategisch forfait verkregen waarbij het bedrag van het jaarlijks strategisch forfait werd bepaald. De betaling van de investeringssubsidies voor deze dossiers start dus vanaf ingebruikname.</t>
    </r>
  </si>
  <si>
    <r>
      <rPr>
        <b/>
        <sz val="11"/>
        <rFont val="Calibri"/>
        <family val="2"/>
        <scheme val="minor"/>
      </rPr>
      <t xml:space="preserve">Infrastructuurforfait personen met een handicap: </t>
    </r>
    <r>
      <rPr>
        <sz val="11"/>
        <rFont val="Calibri"/>
        <family val="2"/>
        <scheme val="minor"/>
      </rPr>
      <t>Deze betoelagingsvorm is van toepassing voor de meerderjarige personen met een handicap. Een voorziening kan een vraag indienen tot het bekomen van een akkoord infrastructuurforfait voor een beoogde investering. Zodra desbetreffende infrastructuur in gebruik wordt genomen, start de uitbetaling van het infrastructuurforfait. De grootte van dat forfait is afhankelijk van de zorgzwaarte van de personen met een handicap die gebruik maakt van de infrastructuur en wordt aangepast aan de bezetting. Rekening houdend met voorgaande elementen wordt het forfait voor onbepaalde duur jaarlijks uitbetaald zolang er bezetting is. Het forfait moet door de voorziening als korting doorgerekend worden naar de persoon met een handicap. Het forfait wordt jaarlijks aangerekend op de VIPA-kredieten op het moment van uitbetaling. Het overzicht bevat de voorzieningen die in 2026 een akkoord infrastructuurforfait verkregen. De betaling van subsidies zal dus voor deze projecten starten vanaf ingebruikname.</t>
    </r>
  </si>
  <si>
    <t>PH922-A-IDB</t>
  </si>
  <si>
    <t>De Lier vzw</t>
  </si>
  <si>
    <t>De Lier</t>
  </si>
  <si>
    <t>verbouwing en uitbreiding voor 11 gebruikers met woonondersteuning en voor 5,41 gebruikers met collectieve zorg (capaciteitsvervanging) in de Berlaarsesteenweg 88 in Lier</t>
  </si>
  <si>
    <t>23K048</t>
  </si>
  <si>
    <t>Sint-Jans-Molenbeek</t>
  </si>
  <si>
    <t>Kinderdagverblijf Sint-Karel vzw</t>
  </si>
  <si>
    <t>Sint-Karel</t>
  </si>
  <si>
    <t>ingrijpende energetische renovatie voor het Kinderdagverblijf Sint-Karel voor 48 plaatsen (capaciteitsuitbreiding) in de Karreveldlaan 19 in Sint-Jans-Molenbeek</t>
  </si>
  <si>
    <t>22K044</t>
  </si>
  <si>
    <t>Cirkant vzw</t>
  </si>
  <si>
    <t>Organisatie voor bijzondere jeugdzorg Cirkant</t>
  </si>
  <si>
    <t>nieuwbouw (vervanging) voor de Organisatie voor bijzondere jeugdzorg in een modulair kader met 3 studio’s voor gemeenschappelijk gebruik, ingrijpende duurzame verbouwing en uitbreiding van de site op de Steenweg op Oosthoven 23 in Turnhout</t>
  </si>
  <si>
    <t>aanvullende belofte
door indexering 
na aanvangsbevel
4/2/2026</t>
  </si>
  <si>
    <t>23K063</t>
  </si>
  <si>
    <t>De Hulster vzw</t>
  </si>
  <si>
    <t>De Hulster</t>
  </si>
  <si>
    <t>ingrijpende duurzame verbouwing van het project 'Welzijnstoren' voor het aanloopadres Beschut Wonen De Hulster op de Hertogensite in de Kapucijnenvoer 33 in Leuven.</t>
  </si>
  <si>
    <t>23K064</t>
  </si>
  <si>
    <t>Centrum voor Geestelijke Gezondheidszorg Vlaams-Brabant Oost vzw</t>
  </si>
  <si>
    <t xml:space="preserve">Centrum voor Geestelijke Gezondheidszorg Vlaams-Brabant Oost </t>
  </si>
  <si>
    <t>ingrijpende duurzame verbouwing van het project 'Welzijnstoren' voor een centrum voor geestelijke gezondheidszorg op de Hertogensite in de Kapucijnenvoer 33 in Leuven</t>
  </si>
  <si>
    <t>aanvullende belofte
door indexering
na aanvangsbevel
4/2/2026</t>
  </si>
  <si>
    <t>22K058</t>
  </si>
  <si>
    <t>Lille</t>
  </si>
  <si>
    <t>Het Gielsbos vzw</t>
  </si>
  <si>
    <t>Het Gielsbos</t>
  </si>
  <si>
    <t>nieuwbouw (vervanging) van een multifunctioneel centrum, project Hazendonk, voor 9 minderjarigen in de Vosselaarseweg 1 in Lille (Gierle)</t>
  </si>
  <si>
    <t>aanvullende belofte
door indexering
na aanvangsbevel
5/2/2026</t>
  </si>
  <si>
    <t xml:space="preserve">24K031
</t>
  </si>
  <si>
    <t>Zandhoven</t>
  </si>
  <si>
    <t>Kristelijke Mutualistische Interfederale vzw</t>
  </si>
  <si>
    <t>Centrum voor Herstelverblijf CM-Zorgverblijf Hooidonk</t>
  </si>
  <si>
    <t>nieuwbouw voor het Centrum voor Herstelverblijf Hooidonk met 120 bedden (capaciteitsvervanging) in de Langestraat 172 in Zandhoven</t>
  </si>
  <si>
    <t>23K028</t>
  </si>
  <si>
    <t>Kinderopvang Mariawende vzw</t>
  </si>
  <si>
    <t>Kinderdagverblijf Ons Tuintje</t>
  </si>
  <si>
    <t>nieuwbouw van een kinderopvang voor 16 plaatsen (capaciteitsvervanging) in de Pastorieweg 19 in Brugge (Sint-Kruis-Brugge)</t>
  </si>
  <si>
    <t>aanvullende belofte
door indexering
na aanvangsbevel
10/02/2026</t>
  </si>
  <si>
    <t xml:space="preserve">21K059
</t>
  </si>
  <si>
    <t>Cocon, Vrijzinnige Vereniging voor Ambulante Gespecialiseerde Jeugdzorg vzw</t>
  </si>
  <si>
    <t>Cocon-Vilvoorde, Dienst voor Contextbegeleiding</t>
  </si>
  <si>
    <t>verbouwing voor de Organisatie voor Bijzondere Jeugdzorg Cocon in een modulair kader en voor de Diensten voor Crisishulp aan Huis in de Medialaan 24 in Vilvoorde</t>
  </si>
  <si>
    <t xml:space="preserve">24K109
</t>
  </si>
  <si>
    <t>Pleegzorg Vlaams-Brabant en Brussel vzw</t>
  </si>
  <si>
    <t>Pleegzorg Vlaams-Brabant en Brussel</t>
  </si>
  <si>
    <t>verbouwing voor de Diensten voor Pleegzorg in de Medialaan 24 in Vilvoorde</t>
  </si>
  <si>
    <t>24K063</t>
  </si>
  <si>
    <t>Centrum Algemeen Welzijnswerk Oost-Vlaanderen vzw</t>
  </si>
  <si>
    <t>Centrum Algemeen Welzijnswerk Oost-Vlaanderen</t>
  </si>
  <si>
    <t>23K030</t>
  </si>
  <si>
    <t>Halen</t>
  </si>
  <si>
    <t>Huize Sint-Vincentius vzw</t>
  </si>
  <si>
    <t>Organisatie voor Bijzondere Jeugdzorg Huize Sint-Vincentius</t>
  </si>
  <si>
    <t>ingrijpende duurzame verbouwing voor de Organisatie voor bijzondere jeugdzorg in een modulair kader met 18 plaatsen in Geiteling 13 in Beringen</t>
  </si>
  <si>
    <t>nieuwbouw voor de technische dienst voor Sociaal Woonbeleid en ingrijpende energetische renovatie van 7 studio’s voor tijdelijke dak- en thuislozen in de provincie Oost-Vlaanderen</t>
  </si>
  <si>
    <t xml:space="preserve">25K054
</t>
  </si>
  <si>
    <t>Revalidatiecentrum Pulderbos voor kinderen en jongeren vzw</t>
  </si>
  <si>
    <t>Revalidatiecentrum Pulderbos</t>
  </si>
  <si>
    <t>nieuwbouw voor Kinderrevalidatie Pulderbos met 96 bedden (capaciteitsvervanging) in de Langestraat 172 in Zandhoven</t>
  </si>
  <si>
    <t>aanvullende belofte
door indexering
na aanvangsbevel
11/02/2026</t>
  </si>
  <si>
    <t xml:space="preserve">22K085
</t>
  </si>
  <si>
    <t>Pulderbos Revalidatiecentrum voor kinderen en jongeren vzw</t>
  </si>
  <si>
    <t>Limmerik</t>
  </si>
  <si>
    <t>nieuwbouw voor het Centrum voor Kortverblijf type 3 'Limmerik' met 7 verblijfseenheden (capaciteitsvervanging) in de Langestraat 170 in Zandhoven</t>
  </si>
  <si>
    <t xml:space="preserve">24K059
</t>
  </si>
  <si>
    <t>Katholieke Bejaardenzorg Westhoek vzw</t>
  </si>
  <si>
    <t>Dagverzorgingscentrum Tagaste</t>
  </si>
  <si>
    <t>nieuwbouw van het Dagverzorgingscentrum Tagaste op de Ieperse Steenweg 98A in Veurne</t>
  </si>
  <si>
    <t>aanvullende belofte
door indexering
na aanvangsbevel
12/02/2026</t>
  </si>
  <si>
    <t>24K042</t>
  </si>
  <si>
    <t>Emmaüs vzw</t>
  </si>
  <si>
    <t>Organisatie voor Bijzondere Jeugdzorg Emmaüs</t>
  </si>
  <si>
    <t>nieuwbouw voor de Organisatie voor bijzondere jeugdzorg in een modulair kader en een beveiligend verblijf (6 jongeren) en Diensten voor Herstelgerichte en Constructieve Afhandeling (MST, HCA en centrale ondersteunende diensten) in de Liersesteenweg 497 in Mechelen</t>
  </si>
  <si>
    <t>20K111</t>
  </si>
  <si>
    <t>Golfbreker vzw</t>
  </si>
  <si>
    <t>Organisatie voor Bijzondere Jeugdzorg Golfbreker</t>
  </si>
  <si>
    <t>nieuwbouw voor kantoorruimte in de Astridlaan 46 te Veurne</t>
  </si>
  <si>
    <t>20K098</t>
  </si>
  <si>
    <t>OCMW Veurne</t>
  </si>
  <si>
    <t>Organisatie voor Bijzondere Jeugdzorg Zonnewende</t>
  </si>
  <si>
    <t>nieuwbouw (vervanging) van 4 begeleidingstehuizen voor de Organisatie voor Bijzondere Jeugdzorg Zonnewende in de Astridlaan 46 te Veurne</t>
  </si>
  <si>
    <t>20K132</t>
  </si>
  <si>
    <t>Maldegem</t>
  </si>
  <si>
    <t>Zorgbedrijf Meetjesland</t>
  </si>
  <si>
    <t>Collectieve Autonome Dagopvang Kanunnik Andries</t>
  </si>
  <si>
    <t>ingrijpende duurzame verbouwing van het Centrum voor Dagopvang Kanunnik Andries (capaciteitsvervanging) in de Lazarusbron 8 in Maldegem</t>
  </si>
  <si>
    <t>aanvullende belofte
door indexering
na aanvangsbevel
17/02/2026</t>
  </si>
  <si>
    <t xml:space="preserve">24K095
</t>
  </si>
  <si>
    <t xml:space="preserve">Zorg Leuven </t>
  </si>
  <si>
    <t>Kinderdagverblijf DoRemy</t>
  </si>
  <si>
    <t xml:space="preserve">verbouwing voor Kinderopvang DoRemy met 15 plaatsen (capaciteitsuitbreiding) in de Frederik Lintsstraat 33 in Leuven </t>
  </si>
  <si>
    <t>PH925-W-IDB</t>
  </si>
  <si>
    <t>De Lovie vzw</t>
  </si>
  <si>
    <t>De Lovie</t>
  </si>
  <si>
    <t>nieuwbouw voor ’t Susterhuus voor 27 gebruikers met woonondersteuning (15 capaciteitsvervanging en 12 capaciteitsuitbreiding) en voor 23,48 gebruikers met collectieve zorg (15 capaciteitsvervanging en 8,48 capaciteitsuitbreiding) in de Grauwe Zusterstraat 2 in Wervik</t>
  </si>
  <si>
    <t>Poperinge</t>
  </si>
  <si>
    <t>24K040</t>
  </si>
  <si>
    <t>nieuwbouw van een lokaal dienstencentrum in de Koolskampstraat 42-44 in Pittem</t>
  </si>
  <si>
    <t>OCMW Pittem</t>
  </si>
  <si>
    <t>Lokaal Dienstencentrum Pittem</t>
  </si>
  <si>
    <t>24K056</t>
  </si>
  <si>
    <t>André Dumont vzw</t>
  </si>
  <si>
    <t>A.D. Wombat</t>
  </si>
  <si>
    <t>uitbreiding van Kinderopvang A.D. Wombat in Synaps Park 1920 in Genk</t>
  </si>
  <si>
    <t>23K050</t>
  </si>
  <si>
    <t>Centrum voor Ambulante Revalidatie D.A.T. vzw</t>
  </si>
  <si>
    <t>Centrum voor Ambulante Revalidatie D.A.T.</t>
  </si>
  <si>
    <t>nieuwbouw van een revalidatiecentrum in de Houtemstraat 115b in Tienen</t>
  </si>
  <si>
    <t>gewijzigde belofte 9/03/2026</t>
  </si>
  <si>
    <t>gewijzigde belofte 9/3/2026</t>
  </si>
  <si>
    <t>21K019</t>
  </si>
  <si>
    <t>De Hummeltjes vzw</t>
  </si>
  <si>
    <t>De Hummeltjes</t>
  </si>
  <si>
    <t>nieuwbouw voor het Kinderdagverblijf Het Hummelhof met 35 plaatsen (capaciteitsvervanging) in de Steenaartberg 3 in Sint-Truiden</t>
  </si>
  <si>
    <t>Nieuwpoort</t>
  </si>
  <si>
    <t>Engelbewaarder vzw</t>
  </si>
  <si>
    <t>De Marientjes</t>
  </si>
  <si>
    <t>25K072</t>
  </si>
  <si>
    <t>Lokeren</t>
  </si>
  <si>
    <t>EVA Gezinswelzijn vzw</t>
  </si>
  <si>
    <t>Patjoepelke Eksaarde</t>
  </si>
  <si>
    <t>24K082</t>
  </si>
  <si>
    <t>Zorgbedrijf Sint-Truiden</t>
  </si>
  <si>
    <t>De Rakkertjes</t>
  </si>
  <si>
    <t>Lokaal Dienstencentrum Cicindriahuis</t>
  </si>
  <si>
    <t>PH917-A-IDB</t>
  </si>
  <si>
    <t>Kapellen</t>
  </si>
  <si>
    <t>Albe vzw</t>
  </si>
  <si>
    <t>Albe</t>
  </si>
  <si>
    <t>verbouwing en uitbreiding voor 5 gebruikers met woonondersteuning (2 capaciteitsvervanging en 3 capaciteitsuitbreiding) en voor 7,65 gebruikers met collectieve zorg (2 capaciteitsvervanging en 5,65 capaciteitsuitbreiding) in de Lobelialaan 14 in Kapellen</t>
  </si>
  <si>
    <t>aanvullende belofte
door indexering
na ingebruikname
11/03/2026</t>
  </si>
  <si>
    <t>24K081</t>
  </si>
  <si>
    <t>25K066</t>
  </si>
  <si>
    <t>Oostkamp</t>
  </si>
  <si>
    <t>Ter Luchte vzw</t>
  </si>
  <si>
    <t>Lokaal Dienstencentrum De Leuning</t>
  </si>
  <si>
    <t>24K060</t>
  </si>
  <si>
    <t>Den Engel vzw</t>
  </si>
  <si>
    <t>PH921-B-IDB</t>
  </si>
  <si>
    <t>Kampenhout</t>
  </si>
  <si>
    <t>nieuwbouw voor 11 gebruikers met woonondersteuning en voor 8,43 gebruikers met collectieve zorg (capaciteitsuitbreiding) in Zuurhage II in Kampenhout</t>
  </si>
  <si>
    <t>Ons Tehuis Brabant vzw</t>
  </si>
  <si>
    <t>Ons Tehuis Brabant</t>
  </si>
  <si>
    <t>nieuwbouw voor het Lokaal Dienstencentrum De Leuning in de Sint-Elooistraat 87 in Oostkamp</t>
  </si>
  <si>
    <t>nieuwbouw voor Kinderopvang De Rakkertjes met 64 plaatsen (capaciteitsuitbreiding) in Schurhoven 74 in Sint-Truiden</t>
  </si>
  <si>
    <t>nieuwbouw voor het Lokaal Dienstencentrum Cicindriahuis (capaciteitsvervanging) in Schurhoven 74 in Sint-Truiden</t>
  </si>
  <si>
    <t>verbouwing en uitbreiding van het Kinderdagverblijf De Marientjes met 54 plaatsen (31 capaciteitsuitbreiding en 23 capaciteitsvervanging) in de Sint-Sebastiaanstraat 2 in Nieuwpoort</t>
  </si>
  <si>
    <t>uitbreiding van het Kinderdagverblijf Patjoepelke Eksaarde met een extra leefgroep voor 14 plaatsen (capaciteitsuitbreiding) in Eksaarde-Dorp 86 in Lokeren (Eksaarde)</t>
  </si>
  <si>
    <t>ingrijpende energetische renovatie en beperkte uitbreiding van een bestaand winkelpand naar 6 studio’s en een gemeenschappelijke ruimte voor 6 jongeren van 16 tot 25 jaar (2 capaciteitsuitbreiding en 4 capaciteitsvervanging) in de Turnhoutsebaan 12-14 in Antwerpen (Deurne)</t>
  </si>
  <si>
    <t>aanvullende belofte
door indexering
na aanvangsbevel
17/03/2026</t>
  </si>
  <si>
    <t>Voorzieningen Opgroeien - Sector Bijzondere Jeugdbijstand</t>
  </si>
  <si>
    <t>Voorzieningen Opgroeien - Sector Kinderopvang</t>
  </si>
  <si>
    <t>Organisatie voor Bijzondere Jeugdzorg Den Engel</t>
  </si>
  <si>
    <t>24K143</t>
  </si>
  <si>
    <t>25BU051</t>
  </si>
  <si>
    <t>Centrum voor Ambulante Revalidatie Ter Kouter vzw</t>
  </si>
  <si>
    <t>Centrum voor Ambulante Revalidatie Ter Kouter</t>
  </si>
  <si>
    <t>aankoop van bijzondere uitrusting: audiometer in functie van de gehoorrevalidatie voor het Centrum voor Ambulante Revalidatie Ter Kouter in Aaltersesteenweg 2 in Deinze</t>
  </si>
  <si>
    <t>aanvullende belofte
door indexering
na aanvangsbevel
14/04/2026</t>
  </si>
  <si>
    <t>nieuwbouw voor de Organisatie voor Bijzondere Jeugdzorg in een modulair kader De Wiekslag voor een leefgroep van 10 meisjes van 12 tot 18 jaar (capaciteitsvervanging) in de Jukstraat 33 in Hasselt</t>
  </si>
  <si>
    <t>Alken</t>
  </si>
  <si>
    <t>Organisatie voor Bijzondere Jeugdzorg De Wiekslag</t>
  </si>
  <si>
    <t>De Wiekslag vzw</t>
  </si>
  <si>
    <t>23K004</t>
  </si>
  <si>
    <t>aanvullende belofte
door indexering
na aanvangsbevel
naar SG op 28/04/2026</t>
  </si>
  <si>
    <t>Goedgekeurde projecten instandhoudingsforfait van 1 januari tot 30 april 2026</t>
  </si>
  <si>
    <t>Goedgekeurde projecten toestelfinanciering van 1 januari tot 30 april 2026</t>
  </si>
  <si>
    <t>Goedgekeurde projecten strategisch forfait van 1 januari tot 30 april 2026</t>
  </si>
  <si>
    <t>Goedgekeurde projecten persoonsvolgende financiering van 1 januari tot 30 april 2026</t>
  </si>
  <si>
    <t>Goedgekeurde projecten klimaatsubsidies van 1 januari tot 30 april 2026</t>
  </si>
  <si>
    <t>Verleende agressiesubsidies van 1 januari tot 30 april 2026</t>
  </si>
  <si>
    <t>Goedgekeurde projecten klassieke subsidies van 1 januari tot 30 april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</si>
</sst>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43" x14ac:knownFonts="1">
    <font>
      <sz val="11"/>
      <color theme="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18"/>
      <color rgb="FF83A729"/>
      <name val="Calibri"/>
      <family val="2"/>
      <scheme val="minor"/>
    </font>
    <font>
      <sz val="10"/>
      <name val="Calibri"/>
      <family val="2"/>
      <scheme val="minor"/>
    </font>
    <font>
      <sz val="10"/>
      <color theme="1"/>
      <name val="Calibri"/>
      <family val="2"/>
      <scheme val="minor"/>
    </font>
    <font>
      <b/>
      <sz val="10"/>
      <color theme="0" tint="-4.9989318521683403E-2"/>
      <name val="Calibri"/>
      <family val="2"/>
      <scheme val="minor"/>
    </font>
    <font>
      <sz val="8"/>
      <color theme="1"/>
      <name val="Calibri"/>
      <family val="2"/>
      <scheme val="minor"/>
    </font>
    <font>
      <sz val="11"/>
      <name val="Calibri"/>
      <family val="2"/>
      <scheme val="minor"/>
    </font>
    <font>
      <sz val="10"/>
      <color theme="1"/>
      <name val="Calibri"/>
      <family val="2"/>
    </font>
    <font>
      <sz val="10"/>
      <name val="Calibri"/>
      <family val="2"/>
    </font>
    <font>
      <b/>
      <sz val="12"/>
      <color rgb="FFFFFF99"/>
      <name val="Calibri"/>
      <family val="2"/>
      <scheme val="minor"/>
    </font>
    <font>
      <b/>
      <sz val="10"/>
      <color theme="0"/>
      <name val="Calibri"/>
      <family val="2"/>
      <scheme val="minor"/>
    </font>
    <font>
      <b/>
      <sz val="11"/>
      <name val="Calibri"/>
      <family val="2"/>
      <scheme val="minor"/>
    </font>
    <font>
      <sz val="10"/>
      <color theme="1"/>
      <name val="Calibri"/>
      <family val="2"/>
    </font>
    <font>
      <b/>
      <sz val="10"/>
      <color theme="1"/>
      <name val="Calibri"/>
      <family val="2"/>
      <scheme val="minor"/>
    </font>
    <font>
      <sz val="10"/>
      <color rgb="FF000000"/>
      <name val="Calibri"/>
      <family val="2"/>
      <scheme val="minor"/>
    </font>
    <font>
      <sz val="11"/>
      <color theme="1"/>
      <name val="Calibri"/>
      <family val="2"/>
    </font>
    <font>
      <b/>
      <sz val="10"/>
      <color rgb="FFFFFFFF"/>
      <name val="Calibri"/>
      <family val="2"/>
      <scheme val="minor"/>
    </font>
    <font>
      <b/>
      <sz val="10"/>
      <color rgb="FF000000"/>
      <name val="Calibri"/>
      <family val="2"/>
      <scheme val="minor"/>
    </font>
    <font>
      <sz val="11"/>
      <color rgb="FF000000"/>
      <name val="Calibri"/>
      <family val="2"/>
      <scheme val="minor"/>
    </font>
    <font>
      <b/>
      <i/>
      <sz val="10"/>
      <color theme="1"/>
      <name val="Calibri"/>
      <family val="2"/>
      <scheme val="minor"/>
    </font>
    <font>
      <sz val="8"/>
      <name val="Calibri"/>
      <family val="2"/>
      <scheme val="minor"/>
    </font>
    <font>
      <b/>
      <i/>
      <sz val="11"/>
      <color theme="1"/>
      <name val="Calibri"/>
      <family val="2"/>
      <scheme val="minor"/>
    </font>
  </fonts>
  <fills count="4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rgb="FF83A729"/>
        <bgColor indexed="64"/>
      </patternFill>
    </fill>
    <fill>
      <patternFill patternType="solid">
        <fgColor theme="0" tint="-0.249977111117893"/>
        <bgColor indexed="64"/>
      </patternFill>
    </fill>
    <fill>
      <patternFill patternType="solid">
        <fgColor theme="0"/>
        <bgColor indexed="64"/>
      </patternFill>
    </fill>
    <fill>
      <patternFill patternType="solid">
        <fgColor rgb="FFFFFF99"/>
        <bgColor indexed="64"/>
      </patternFill>
    </fill>
    <fill>
      <patternFill patternType="solid">
        <fgColor rgb="FF83A729"/>
        <bgColor rgb="FF000000"/>
      </patternFill>
    </fill>
    <fill>
      <patternFill patternType="solid">
        <fgColor rgb="FFB7DEE8"/>
        <bgColor rgb="FF000000"/>
      </patternFill>
    </fill>
    <fill>
      <patternFill patternType="solid">
        <fgColor rgb="FF92D050"/>
        <bgColor indexed="64"/>
      </patternFill>
    </fill>
    <fill>
      <patternFill patternType="solid">
        <fgColor theme="6" tint="0.59999389629810485"/>
        <bgColor indexed="64"/>
      </patternFill>
    </fill>
    <fill>
      <patternFill patternType="solid">
        <fgColor rgb="FFCCFF33"/>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s>
  <cellStyleXfs count="43">
    <xf numFmtId="0" fontId="0" fillId="0" borderId="0"/>
    <xf numFmtId="0" fontId="1" fillId="0" borderId="0"/>
    <xf numFmtId="0" fontId="3" fillId="0" borderId="0" applyNumberFormat="0" applyFill="0" applyBorder="0" applyAlignment="0" applyProtection="0"/>
    <xf numFmtId="0" fontId="4" fillId="0" borderId="2" applyNumberFormat="0" applyFill="0" applyAlignment="0" applyProtection="0"/>
    <xf numFmtId="0" fontId="5" fillId="0" borderId="3" applyNumberFormat="0" applyFill="0" applyAlignment="0" applyProtection="0"/>
    <xf numFmtId="0" fontId="6" fillId="0" borderId="4"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5" applyNumberFormat="0" applyAlignment="0" applyProtection="0"/>
    <xf numFmtId="0" fontId="11" fillId="6" borderId="6" applyNumberFormat="0" applyAlignment="0" applyProtection="0"/>
    <xf numFmtId="0" fontId="12" fillId="6" borderId="5" applyNumberFormat="0" applyAlignment="0" applyProtection="0"/>
    <xf numFmtId="0" fontId="13" fillId="0" borderId="7" applyNumberFormat="0" applyFill="0" applyAlignment="0" applyProtection="0"/>
    <xf numFmtId="0" fontId="14" fillId="7" borderId="8" applyNumberFormat="0" applyAlignment="0" applyProtection="0"/>
    <xf numFmtId="0" fontId="15" fillId="0" borderId="0" applyNumberFormat="0" applyFill="0" applyBorder="0" applyAlignment="0" applyProtection="0"/>
    <xf numFmtId="0" fontId="2" fillId="8" borderId="9" applyNumberFormat="0" applyFont="0" applyAlignment="0" applyProtection="0"/>
    <xf numFmtId="0" fontId="16" fillId="0" borderId="0" applyNumberFormat="0" applyFill="0" applyBorder="0" applyAlignment="0" applyProtection="0"/>
    <xf numFmtId="0" fontId="17" fillId="0" borderId="10"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cellStyleXfs>
  <cellXfs count="230">
    <xf numFmtId="0" fontId="0" fillId="0" borderId="0" xfId="0"/>
    <xf numFmtId="0" fontId="24" fillId="0" borderId="0" xfId="0" applyFont="1" applyAlignment="1">
      <alignment horizontal="left" vertical="center"/>
    </xf>
    <xf numFmtId="0" fontId="24" fillId="36" borderId="1" xfId="0" applyFont="1" applyFill="1" applyBorder="1" applyAlignment="1">
      <alignment horizontal="left" vertical="center" wrapText="1"/>
    </xf>
    <xf numFmtId="0" fontId="2" fillId="0" borderId="0" xfId="0" applyFont="1" applyAlignment="1">
      <alignment horizontal="left" vertical="center"/>
    </xf>
    <xf numFmtId="0" fontId="24" fillId="0" borderId="0" xfId="0" applyFont="1" applyAlignment="1">
      <alignment horizontal="left" vertical="center" wrapText="1"/>
    </xf>
    <xf numFmtId="0" fontId="26" fillId="0" borderId="0" xfId="0" applyFont="1" applyAlignment="1">
      <alignment horizontal="left" vertical="center"/>
    </xf>
    <xf numFmtId="4" fontId="2" fillId="0" borderId="0" xfId="0" applyNumberFormat="1" applyFont="1" applyAlignment="1">
      <alignment horizontal="left" vertical="center"/>
    </xf>
    <xf numFmtId="4" fontId="24" fillId="0" borderId="0" xfId="0" applyNumberFormat="1" applyFont="1" applyAlignment="1">
      <alignment horizontal="right" vertical="center"/>
    </xf>
    <xf numFmtId="4" fontId="2" fillId="0" borderId="0" xfId="0" applyNumberFormat="1" applyFont="1" applyAlignment="1">
      <alignment horizontal="right" vertical="center"/>
    </xf>
    <xf numFmtId="0" fontId="27" fillId="0" borderId="0" xfId="0" applyFont="1" applyAlignment="1">
      <alignment horizontal="right" vertical="center"/>
    </xf>
    <xf numFmtId="4" fontId="24" fillId="0" borderId="0" xfId="0" applyNumberFormat="1" applyFont="1" applyAlignment="1">
      <alignment horizontal="left" vertical="center"/>
    </xf>
    <xf numFmtId="4" fontId="24" fillId="0" borderId="0" xfId="0" applyNumberFormat="1" applyFont="1" applyAlignment="1">
      <alignment horizontal="left" vertical="center" wrapText="1"/>
    </xf>
    <xf numFmtId="4" fontId="19" fillId="33" borderId="1" xfId="1" applyNumberFormat="1" applyFont="1" applyFill="1" applyBorder="1" applyAlignment="1">
      <alignment horizontal="right" vertical="center" wrapText="1"/>
    </xf>
    <xf numFmtId="4" fontId="24" fillId="0" borderId="1" xfId="0" applyNumberFormat="1" applyFont="1" applyBorder="1" applyAlignment="1">
      <alignment horizontal="right" vertical="center"/>
    </xf>
    <xf numFmtId="0" fontId="23" fillId="0" borderId="0" xfId="0" applyFont="1" applyAlignment="1">
      <alignment horizontal="right" vertical="center"/>
    </xf>
    <xf numFmtId="0" fontId="20" fillId="0" borderId="0" xfId="0" applyFont="1" applyAlignment="1">
      <alignment horizontal="left" vertical="center" wrapText="1"/>
    </xf>
    <xf numFmtId="0" fontId="19" fillId="35" borderId="1" xfId="1" applyFont="1" applyFill="1" applyBorder="1" applyAlignment="1">
      <alignment horizontal="right" vertical="center" wrapText="1"/>
    </xf>
    <xf numFmtId="0" fontId="20" fillId="0" borderId="0" xfId="0" applyFont="1" applyAlignment="1">
      <alignment horizontal="left" vertical="center"/>
    </xf>
    <xf numFmtId="0" fontId="20" fillId="0" borderId="0" xfId="0" applyFont="1" applyAlignment="1">
      <alignment horizontal="right" vertical="center" wrapText="1"/>
    </xf>
    <xf numFmtId="0" fontId="19" fillId="35" borderId="14" xfId="1" applyFont="1" applyFill="1" applyBorder="1" applyAlignment="1">
      <alignment horizontal="right" vertical="center" wrapText="1"/>
    </xf>
    <xf numFmtId="0" fontId="0" fillId="0" borderId="0" xfId="0" applyAlignment="1">
      <alignment horizontal="center" vertical="center" wrapText="1"/>
    </xf>
    <xf numFmtId="0" fontId="24" fillId="0" borderId="0" xfId="0" applyFont="1"/>
    <xf numFmtId="0" fontId="0" fillId="0" borderId="0" xfId="0" applyAlignment="1">
      <alignment horizontal="left" vertical="center" wrapText="1"/>
    </xf>
    <xf numFmtId="0" fontId="0" fillId="0" borderId="0" xfId="0" applyAlignment="1">
      <alignment horizontal="left"/>
    </xf>
    <xf numFmtId="4" fontId="24" fillId="36" borderId="1" xfId="0" applyNumberFormat="1" applyFont="1" applyFill="1" applyBorder="1" applyAlignment="1">
      <alignment horizontal="right" vertical="center" wrapText="1"/>
    </xf>
    <xf numFmtId="0" fontId="0" fillId="0" borderId="0" xfId="0" applyAlignment="1">
      <alignment horizontal="left" vertical="top" wrapText="1"/>
    </xf>
    <xf numFmtId="0" fontId="2" fillId="0" borderId="0" xfId="0" applyFont="1" applyAlignment="1">
      <alignment horizontal="left" vertical="center" wrapText="1"/>
    </xf>
    <xf numFmtId="0" fontId="24" fillId="0" borderId="1" xfId="0" applyFont="1" applyBorder="1" applyAlignment="1">
      <alignment horizontal="left" vertical="center"/>
    </xf>
    <xf numFmtId="0" fontId="24" fillId="0" borderId="1" xfId="0" applyFont="1" applyBorder="1"/>
    <xf numFmtId="4" fontId="24" fillId="0" borderId="1" xfId="0" applyNumberFormat="1" applyFont="1" applyBorder="1"/>
    <xf numFmtId="4" fontId="33" fillId="0" borderId="0" xfId="0" applyNumberFormat="1" applyFont="1" applyAlignment="1">
      <alignment horizontal="left" vertical="center"/>
    </xf>
    <xf numFmtId="4" fontId="21" fillId="33" borderId="14" xfId="0" applyNumberFormat="1" applyFont="1" applyFill="1" applyBorder="1" applyAlignment="1">
      <alignment horizontal="right" vertical="center" wrapText="1"/>
    </xf>
    <xf numFmtId="4" fontId="34" fillId="0" borderId="1" xfId="0" applyNumberFormat="1" applyFont="1" applyBorder="1"/>
    <xf numFmtId="0" fontId="34" fillId="0" borderId="1" xfId="0" applyFont="1" applyBorder="1" applyAlignment="1">
      <alignment horizontal="center"/>
    </xf>
    <xf numFmtId="4" fontId="34" fillId="0" borderId="1" xfId="0" applyNumberFormat="1" applyFont="1" applyBorder="1" applyAlignment="1">
      <alignment horizontal="right" vertical="center"/>
    </xf>
    <xf numFmtId="0" fontId="21" fillId="33" borderId="14" xfId="0" applyFont="1" applyFill="1" applyBorder="1" applyAlignment="1">
      <alignment horizontal="center" vertical="center" wrapText="1"/>
    </xf>
    <xf numFmtId="4" fontId="0" fillId="0" borderId="0" xfId="0" applyNumberFormat="1" applyAlignment="1">
      <alignment horizontal="center" vertical="center" wrapText="1"/>
    </xf>
    <xf numFmtId="0" fontId="31" fillId="34" borderId="1" xfId="1" applyFont="1" applyFill="1" applyBorder="1" applyAlignment="1">
      <alignment horizontal="left" vertical="top" wrapText="1"/>
    </xf>
    <xf numFmtId="0" fontId="25" fillId="34" borderId="15" xfId="1" applyFont="1" applyFill="1" applyBorder="1" applyAlignment="1">
      <alignment horizontal="left" vertical="top" wrapText="1"/>
    </xf>
    <xf numFmtId="4" fontId="25" fillId="34" borderId="15" xfId="1" applyNumberFormat="1" applyFont="1" applyFill="1" applyBorder="1" applyAlignment="1">
      <alignment horizontal="left" vertical="top" wrapText="1"/>
    </xf>
    <xf numFmtId="0" fontId="25" fillId="34" borderId="1" xfId="1" applyFont="1" applyFill="1" applyBorder="1" applyAlignment="1">
      <alignment horizontal="left" vertical="top" wrapText="1"/>
    </xf>
    <xf numFmtId="0" fontId="36" fillId="0" borderId="0" xfId="0" applyFont="1" applyAlignment="1">
      <alignment horizontal="left" vertical="center"/>
    </xf>
    <xf numFmtId="4" fontId="36" fillId="0" borderId="0" xfId="0" applyNumberFormat="1" applyFont="1" applyAlignment="1">
      <alignment horizontal="right" vertical="center"/>
    </xf>
    <xf numFmtId="4" fontId="2" fillId="0" borderId="0" xfId="0" applyNumberFormat="1" applyFont="1" applyAlignment="1">
      <alignment horizontal="right" vertical="center" wrapTex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6" fillId="0" borderId="0" xfId="0" applyFont="1" applyAlignment="1">
      <alignment horizontal="left" vertical="center" wrapText="1"/>
    </xf>
    <xf numFmtId="0" fontId="25" fillId="34" borderId="15" xfId="1" applyFont="1" applyFill="1" applyBorder="1" applyAlignment="1">
      <alignment vertical="top" wrapText="1"/>
    </xf>
    <xf numFmtId="4" fontId="28" fillId="0" borderId="0" xfId="0" applyNumberFormat="1" applyFont="1" applyAlignment="1">
      <alignment vertical="center"/>
    </xf>
    <xf numFmtId="0" fontId="28" fillId="0" borderId="0" xfId="0" applyFont="1" applyAlignment="1">
      <alignment vertical="center"/>
    </xf>
    <xf numFmtId="4" fontId="19" fillId="33" borderId="14" xfId="1" applyNumberFormat="1" applyFont="1" applyFill="1" applyBorder="1" applyAlignment="1">
      <alignment horizontal="right" vertical="center" wrapText="1"/>
    </xf>
    <xf numFmtId="164" fontId="25" fillId="34" borderId="15" xfId="1" applyNumberFormat="1" applyFont="1" applyFill="1" applyBorder="1" applyAlignment="1">
      <alignment horizontal="left" vertical="top" wrapText="1"/>
    </xf>
    <xf numFmtId="164" fontId="24" fillId="0" borderId="0" xfId="0" applyNumberFormat="1" applyFont="1" applyAlignment="1">
      <alignment horizontal="right" vertical="center" wrapText="1"/>
    </xf>
    <xf numFmtId="164" fontId="27" fillId="0" borderId="0" xfId="0" applyNumberFormat="1" applyFont="1" applyAlignment="1">
      <alignment horizontal="right" vertical="center"/>
    </xf>
    <xf numFmtId="164" fontId="2" fillId="0" borderId="0" xfId="0" applyNumberFormat="1" applyFont="1" applyAlignment="1">
      <alignment horizontal="left" vertical="center"/>
    </xf>
    <xf numFmtId="164" fontId="28" fillId="0" borderId="0" xfId="0" applyNumberFormat="1" applyFont="1" applyAlignment="1">
      <alignment horizontal="right" vertical="center"/>
    </xf>
    <xf numFmtId="164" fontId="29" fillId="0" borderId="0" xfId="0" applyNumberFormat="1" applyFont="1" applyAlignment="1">
      <alignment horizontal="right" vertical="center"/>
    </xf>
    <xf numFmtId="164" fontId="24"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164" fontId="2" fillId="0" borderId="0" xfId="0" applyNumberFormat="1" applyFont="1" applyAlignment="1">
      <alignment horizontal="right" vertical="center" wrapText="1"/>
    </xf>
    <xf numFmtId="164" fontId="27" fillId="0" borderId="0" xfId="0" applyNumberFormat="1" applyFont="1" applyAlignment="1">
      <alignment horizontal="right" vertical="center" wrapText="1"/>
    </xf>
    <xf numFmtId="0" fontId="19" fillId="33" borderId="14" xfId="1" applyFont="1" applyFill="1" applyBorder="1" applyAlignment="1">
      <alignment horizontal="center" vertical="center" wrapText="1"/>
    </xf>
    <xf numFmtId="0" fontId="24" fillId="36" borderId="0" xfId="0" applyFont="1" applyFill="1" applyAlignment="1">
      <alignment horizontal="left" vertical="center" wrapText="1"/>
    </xf>
    <xf numFmtId="4" fontId="24" fillId="0" borderId="0" xfId="0" applyNumberFormat="1" applyFont="1"/>
    <xf numFmtId="0" fontId="24" fillId="36" borderId="0" xfId="0" applyFont="1" applyFill="1" applyAlignment="1">
      <alignment horizontal="left" vertical="center"/>
    </xf>
    <xf numFmtId="0" fontId="30" fillId="35" borderId="15" xfId="1" applyFont="1" applyFill="1" applyBorder="1" applyAlignment="1">
      <alignment horizontal="right" vertical="center" wrapText="1"/>
    </xf>
    <xf numFmtId="0" fontId="19" fillId="33" borderId="1" xfId="1" applyFont="1" applyFill="1" applyBorder="1" applyAlignment="1">
      <alignment horizontal="left" vertical="center" wrapText="1"/>
    </xf>
    <xf numFmtId="4" fontId="24" fillId="36" borderId="0" xfId="0" applyNumberFormat="1" applyFont="1" applyFill="1" applyAlignment="1">
      <alignment horizontal="left" vertical="center"/>
    </xf>
    <xf numFmtId="3" fontId="25" fillId="34" borderId="15" xfId="1" applyNumberFormat="1" applyFont="1" applyFill="1" applyBorder="1" applyAlignment="1">
      <alignment horizontal="left" vertical="top" wrapText="1"/>
    </xf>
    <xf numFmtId="3" fontId="19" fillId="33" borderId="14" xfId="1" applyNumberFormat="1" applyFont="1" applyFill="1" applyBorder="1" applyAlignment="1">
      <alignment horizontal="right" vertical="center" wrapText="1"/>
    </xf>
    <xf numFmtId="3" fontId="36" fillId="0" borderId="0" xfId="0" applyNumberFormat="1" applyFont="1" applyAlignment="1">
      <alignment horizontal="right" vertical="center"/>
    </xf>
    <xf numFmtId="3" fontId="26" fillId="0" borderId="0" xfId="0" applyNumberFormat="1" applyFont="1" applyAlignment="1">
      <alignment horizontal="right" vertical="center"/>
    </xf>
    <xf numFmtId="3" fontId="24" fillId="0" borderId="0" xfId="0" applyNumberFormat="1" applyFont="1" applyAlignment="1">
      <alignment horizontal="right" vertical="center" wrapText="1"/>
    </xf>
    <xf numFmtId="3" fontId="2" fillId="0" borderId="0" xfId="0" applyNumberFormat="1" applyFont="1" applyAlignment="1">
      <alignment horizontal="right" vertical="center" wrapText="1"/>
    </xf>
    <xf numFmtId="3" fontId="2" fillId="0" borderId="0" xfId="0" applyNumberFormat="1" applyFont="1" applyAlignment="1">
      <alignment horizontal="right" vertical="center"/>
    </xf>
    <xf numFmtId="3" fontId="21" fillId="33" borderId="14" xfId="0" applyNumberFormat="1" applyFont="1" applyFill="1" applyBorder="1" applyAlignment="1">
      <alignment horizontal="right" vertical="center" wrapText="1"/>
    </xf>
    <xf numFmtId="3" fontId="24" fillId="0" borderId="0" xfId="0" applyNumberFormat="1" applyFont="1" applyAlignment="1">
      <alignment horizontal="right" vertical="center"/>
    </xf>
    <xf numFmtId="3" fontId="23" fillId="0" borderId="0" xfId="0" applyNumberFormat="1" applyFont="1" applyAlignment="1">
      <alignment horizontal="right" vertical="center"/>
    </xf>
    <xf numFmtId="3" fontId="27" fillId="0" borderId="0" xfId="0" applyNumberFormat="1" applyFont="1" applyAlignment="1">
      <alignment horizontal="right" vertical="center"/>
    </xf>
    <xf numFmtId="4" fontId="34" fillId="0" borderId="0" xfId="0" applyNumberFormat="1" applyFont="1"/>
    <xf numFmtId="4" fontId="34" fillId="0" borderId="0" xfId="0" applyNumberFormat="1" applyFont="1" applyAlignment="1">
      <alignment horizontal="right" vertical="center"/>
    </xf>
    <xf numFmtId="0" fontId="34" fillId="0" borderId="1" xfId="0" applyFont="1" applyBorder="1"/>
    <xf numFmtId="0" fontId="0" fillId="0" borderId="0" xfId="0" applyAlignment="1">
      <alignment vertical="center"/>
    </xf>
    <xf numFmtId="4" fontId="0" fillId="0" borderId="0" xfId="0" applyNumberFormat="1" applyAlignment="1">
      <alignment horizontal="left"/>
    </xf>
    <xf numFmtId="0" fontId="37" fillId="38" borderId="1" xfId="0" applyFont="1" applyFill="1" applyBorder="1" applyAlignment="1">
      <alignment horizontal="left" vertical="top" wrapText="1"/>
    </xf>
    <xf numFmtId="0" fontId="37" fillId="38" borderId="1" xfId="0" applyFont="1" applyFill="1" applyBorder="1" applyAlignment="1">
      <alignment horizontal="right" vertical="top" wrapText="1"/>
    </xf>
    <xf numFmtId="0" fontId="35" fillId="0" borderId="0" xfId="0" applyFont="1"/>
    <xf numFmtId="0" fontId="35" fillId="0" borderId="1" xfId="0" applyFont="1" applyBorder="1"/>
    <xf numFmtId="4" fontId="35" fillId="0" borderId="1" xfId="0" applyNumberFormat="1" applyFont="1" applyBorder="1"/>
    <xf numFmtId="0" fontId="38" fillId="39" borderId="1" xfId="0" applyFont="1" applyFill="1" applyBorder="1"/>
    <xf numFmtId="4" fontId="38" fillId="39" borderId="1" xfId="0" applyNumberFormat="1" applyFont="1" applyFill="1" applyBorder="1"/>
    <xf numFmtId="0" fontId="38" fillId="39" borderId="1" xfId="0" applyFont="1" applyFill="1" applyBorder="1" applyAlignment="1">
      <alignment horizontal="left"/>
    </xf>
    <xf numFmtId="0" fontId="37" fillId="38" borderId="1" xfId="0" applyFont="1" applyFill="1" applyBorder="1" applyAlignment="1">
      <alignment horizontal="left" vertical="top"/>
    </xf>
    <xf numFmtId="0" fontId="39" fillId="0" borderId="0" xfId="0" applyFont="1"/>
    <xf numFmtId="4" fontId="0" fillId="0" borderId="0" xfId="0" applyNumberFormat="1"/>
    <xf numFmtId="4" fontId="31" fillId="34" borderId="1" xfId="1" applyNumberFormat="1" applyFont="1" applyFill="1" applyBorder="1" applyAlignment="1">
      <alignment horizontal="left" vertical="top" wrapText="1"/>
    </xf>
    <xf numFmtId="0" fontId="34" fillId="40" borderId="13" xfId="0" applyFont="1" applyFill="1" applyBorder="1" applyAlignment="1">
      <alignment horizontal="center"/>
    </xf>
    <xf numFmtId="14" fontId="31" fillId="34" borderId="1" xfId="1" applyNumberFormat="1" applyFont="1" applyFill="1" applyBorder="1" applyAlignment="1">
      <alignment horizontal="left" vertical="top" wrapText="1"/>
    </xf>
    <xf numFmtId="14" fontId="0" fillId="0" borderId="0" xfId="0" applyNumberFormat="1"/>
    <xf numFmtId="0" fontId="2" fillId="0" borderId="0" xfId="0" applyFont="1" applyAlignment="1">
      <alignment horizontal="center" vertical="center" wrapText="1"/>
    </xf>
    <xf numFmtId="0" fontId="2" fillId="0" borderId="0" xfId="0" applyFont="1"/>
    <xf numFmtId="0" fontId="21" fillId="33" borderId="1" xfId="0" applyFont="1" applyFill="1" applyBorder="1" applyAlignment="1">
      <alignment horizontal="center" vertical="center" wrapText="1"/>
    </xf>
    <xf numFmtId="4" fontId="21" fillId="33" borderId="1" xfId="0" applyNumberFormat="1" applyFont="1" applyFill="1" applyBorder="1" applyAlignment="1" applyProtection="1">
      <alignment horizontal="right" vertical="center" wrapText="1"/>
      <protection locked="0"/>
    </xf>
    <xf numFmtId="4" fontId="25" fillId="34" borderId="1" xfId="1" applyNumberFormat="1" applyFont="1" applyFill="1" applyBorder="1" applyAlignment="1">
      <alignment vertical="top" wrapText="1"/>
    </xf>
    <xf numFmtId="4" fontId="19" fillId="35" borderId="1" xfId="1" applyNumberFormat="1" applyFont="1" applyFill="1" applyBorder="1" applyAlignment="1">
      <alignment vertical="center"/>
    </xf>
    <xf numFmtId="4" fontId="19" fillId="35" borderId="14" xfId="1" applyNumberFormat="1" applyFont="1" applyFill="1" applyBorder="1" applyAlignment="1">
      <alignment vertical="center"/>
    </xf>
    <xf numFmtId="4" fontId="19" fillId="33" borderId="1" xfId="1" applyNumberFormat="1" applyFont="1" applyFill="1" applyBorder="1" applyAlignment="1">
      <alignment vertical="center"/>
    </xf>
    <xf numFmtId="4" fontId="2" fillId="0" borderId="0" xfId="0" applyNumberFormat="1" applyFont="1" applyAlignment="1">
      <alignment vertical="center"/>
    </xf>
    <xf numFmtId="0" fontId="42" fillId="0" borderId="0" xfId="0" applyFont="1" applyAlignment="1">
      <alignment vertical="center"/>
    </xf>
    <xf numFmtId="4" fontId="40" fillId="0" borderId="0" xfId="0" applyNumberFormat="1" applyFont="1" applyAlignment="1">
      <alignment vertical="center"/>
    </xf>
    <xf numFmtId="4" fontId="35" fillId="0" borderId="0" xfId="0" applyNumberFormat="1" applyFont="1"/>
    <xf numFmtId="0" fontId="25" fillId="34" borderId="1" xfId="1" applyFont="1" applyFill="1" applyBorder="1" applyAlignment="1">
      <alignment horizontal="right" vertical="top" wrapText="1"/>
    </xf>
    <xf numFmtId="0" fontId="24" fillId="0" borderId="0" xfId="0" applyFont="1" applyAlignment="1">
      <alignment horizontal="right"/>
    </xf>
    <xf numFmtId="49" fontId="23" fillId="36" borderId="1" xfId="0" applyNumberFormat="1" applyFont="1" applyFill="1" applyBorder="1" applyAlignment="1">
      <alignment horizontal="left" vertical="center" wrapText="1"/>
    </xf>
    <xf numFmtId="0" fontId="24" fillId="36" borderId="1" xfId="0" applyFont="1" applyFill="1" applyBorder="1" applyAlignment="1">
      <alignment horizontal="left" vertical="center"/>
    </xf>
    <xf numFmtId="0" fontId="24" fillId="0" borderId="1" xfId="0" applyFont="1" applyBorder="1" applyAlignment="1">
      <alignment horizontal="left" vertical="center" wrapText="1"/>
    </xf>
    <xf numFmtId="0" fontId="28" fillId="36" borderId="1" xfId="0" applyFont="1" applyFill="1" applyBorder="1" applyAlignment="1">
      <alignment horizontal="left" vertical="center" wrapText="1"/>
    </xf>
    <xf numFmtId="0" fontId="28" fillId="36" borderId="1" xfId="0" applyFont="1" applyFill="1" applyBorder="1" applyAlignment="1">
      <alignment horizontal="left" vertical="center"/>
    </xf>
    <xf numFmtId="0" fontId="28" fillId="0" borderId="1" xfId="0" applyFont="1" applyBorder="1" applyAlignment="1">
      <alignment horizontal="left" vertical="center" wrapText="1"/>
    </xf>
    <xf numFmtId="0" fontId="28" fillId="36" borderId="0" xfId="0" applyFont="1" applyFill="1" applyAlignment="1">
      <alignment horizontal="left" vertical="center"/>
    </xf>
    <xf numFmtId="4" fontId="24" fillId="0" borderId="1" xfId="0" applyNumberFormat="1" applyFont="1" applyBorder="1" applyAlignment="1">
      <alignment horizontal="right" vertical="center" wrapText="1"/>
    </xf>
    <xf numFmtId="0" fontId="24" fillId="43" borderId="1" xfId="0" applyFont="1" applyFill="1" applyBorder="1" applyAlignment="1">
      <alignment horizontal="left" vertical="center" wrapText="1"/>
    </xf>
    <xf numFmtId="0" fontId="24" fillId="0" borderId="0" xfId="0" applyFont="1" applyAlignment="1">
      <alignment horizontal="left" wrapText="1"/>
    </xf>
    <xf numFmtId="4" fontId="42" fillId="0" borderId="0" xfId="0" applyNumberFormat="1" applyFont="1" applyAlignment="1">
      <alignment vertical="center"/>
    </xf>
    <xf numFmtId="0" fontId="28" fillId="0" borderId="0" xfId="0" applyFont="1" applyAlignment="1">
      <alignment horizontal="left" vertical="center"/>
    </xf>
    <xf numFmtId="49" fontId="23" fillId="0" borderId="1" xfId="0" quotePrefix="1" applyNumberFormat="1" applyFont="1" applyBorder="1" applyAlignment="1">
      <alignment horizontal="left" vertical="center" wrapText="1"/>
    </xf>
    <xf numFmtId="49" fontId="23" fillId="0" borderId="1" xfId="0" applyNumberFormat="1" applyFont="1" applyBorder="1" applyAlignment="1">
      <alignment horizontal="left" vertical="center" wrapText="1"/>
    </xf>
    <xf numFmtId="49" fontId="24" fillId="0" borderId="1" xfId="0" applyNumberFormat="1" applyFont="1" applyBorder="1" applyAlignment="1">
      <alignment horizontal="left" vertical="center" wrapText="1"/>
    </xf>
    <xf numFmtId="4" fontId="24" fillId="0" borderId="0" xfId="0" applyNumberFormat="1" applyFont="1" applyAlignment="1">
      <alignment vertical="center"/>
    </xf>
    <xf numFmtId="0" fontId="24" fillId="0" borderId="0" xfId="0" applyFont="1" applyAlignment="1">
      <alignment vertical="center"/>
    </xf>
    <xf numFmtId="164" fontId="24" fillId="0" borderId="1" xfId="0" applyNumberFormat="1" applyFont="1" applyBorder="1" applyAlignment="1">
      <alignment horizontal="right" vertical="center" wrapText="1"/>
    </xf>
    <xf numFmtId="164" fontId="24" fillId="0" borderId="0" xfId="0" applyNumberFormat="1" applyFont="1" applyAlignment="1">
      <alignment horizontal="right" vertical="center"/>
    </xf>
    <xf numFmtId="164" fontId="0" fillId="0" borderId="0" xfId="0" applyNumberFormat="1" applyAlignment="1">
      <alignment horizontal="center" vertical="center" wrapText="1"/>
    </xf>
    <xf numFmtId="164" fontId="0" fillId="0" borderId="0" xfId="0" applyNumberFormat="1"/>
    <xf numFmtId="164" fontId="24" fillId="0" borderId="0" xfId="0" applyNumberFormat="1" applyFont="1"/>
    <xf numFmtId="4" fontId="24" fillId="0" borderId="11" xfId="0" applyNumberFormat="1" applyFont="1" applyBorder="1" applyAlignment="1" applyProtection="1">
      <alignment horizontal="right" vertical="center" wrapText="1"/>
      <protection locked="0"/>
    </xf>
    <xf numFmtId="4" fontId="0" fillId="0" borderId="0" xfId="0" applyNumberFormat="1" applyAlignment="1">
      <alignment horizontal="left" vertical="top" wrapText="1"/>
    </xf>
    <xf numFmtId="49" fontId="23" fillId="36" borderId="1" xfId="0" quotePrefix="1" applyNumberFormat="1" applyFont="1" applyFill="1" applyBorder="1" applyAlignment="1">
      <alignment horizontal="left" vertical="center" wrapText="1"/>
    </xf>
    <xf numFmtId="0" fontId="32" fillId="0" borderId="0" xfId="0" applyFont="1" applyAlignment="1">
      <alignment vertical="center" wrapText="1"/>
    </xf>
    <xf numFmtId="0" fontId="32" fillId="0" borderId="12" xfId="0" applyFont="1" applyBorder="1" applyAlignment="1">
      <alignment vertical="center" wrapText="1"/>
    </xf>
    <xf numFmtId="0" fontId="39" fillId="0" borderId="19" xfId="0" applyFont="1" applyBorder="1"/>
    <xf numFmtId="0" fontId="27" fillId="0" borderId="19" xfId="0" applyFont="1" applyBorder="1"/>
    <xf numFmtId="4" fontId="27" fillId="0" borderId="19" xfId="0" applyNumberFormat="1" applyFont="1" applyBorder="1"/>
    <xf numFmtId="14" fontId="27" fillId="0" borderId="19" xfId="0" applyNumberFormat="1" applyFont="1" applyBorder="1"/>
    <xf numFmtId="4" fontId="39" fillId="0" borderId="19" xfId="0" applyNumberFormat="1" applyFont="1" applyBorder="1"/>
    <xf numFmtId="0" fontId="34" fillId="40" borderId="11" xfId="0" applyFont="1" applyFill="1" applyBorder="1" applyAlignment="1">
      <alignment horizontal="center" vertical="center"/>
    </xf>
    <xf numFmtId="0" fontId="27" fillId="0" borderId="0" xfId="0" applyFont="1" applyAlignment="1">
      <alignment horizontal="left" vertical="center"/>
    </xf>
    <xf numFmtId="0" fontId="35" fillId="0" borderId="1" xfId="0" quotePrefix="1" applyFont="1" applyBorder="1"/>
    <xf numFmtId="14" fontId="24" fillId="0" borderId="1" xfId="0" applyNumberFormat="1" applyFont="1" applyBorder="1" applyAlignment="1">
      <alignment horizontal="right" vertical="center" wrapText="1"/>
    </xf>
    <xf numFmtId="0" fontId="24" fillId="0" borderId="1" xfId="0" applyFont="1" applyBorder="1" applyAlignment="1">
      <alignment horizontal="right" vertical="center" wrapText="1"/>
    </xf>
    <xf numFmtId="0" fontId="23" fillId="0" borderId="0" xfId="0" applyFont="1" applyAlignment="1">
      <alignment horizontal="left" vertical="center" wrapText="1"/>
    </xf>
    <xf numFmtId="0" fontId="23" fillId="0" borderId="1" xfId="1" applyFont="1" applyBorder="1" applyAlignment="1">
      <alignment horizontal="left" vertical="center" wrapText="1"/>
    </xf>
    <xf numFmtId="14" fontId="19" fillId="35" borderId="14" xfId="1" applyNumberFormat="1" applyFont="1" applyFill="1" applyBorder="1" applyAlignment="1">
      <alignment horizontal="right" vertical="center" wrapText="1"/>
    </xf>
    <xf numFmtId="0" fontId="35" fillId="0" borderId="1" xfId="0" applyFont="1" applyBorder="1" applyAlignment="1">
      <alignment horizontal="left" vertical="center" wrapText="1"/>
    </xf>
    <xf numFmtId="0" fontId="23" fillId="37" borderId="1" xfId="1" applyFont="1" applyFill="1" applyBorder="1" applyAlignment="1">
      <alignment horizontal="right" vertical="center" wrapText="1"/>
    </xf>
    <xf numFmtId="14" fontId="24" fillId="37" borderId="1" xfId="0" applyNumberFormat="1" applyFont="1" applyFill="1" applyBorder="1" applyAlignment="1">
      <alignment horizontal="right" vertical="center" wrapText="1"/>
    </xf>
    <xf numFmtId="4" fontId="23" fillId="37" borderId="0" xfId="0" applyNumberFormat="1" applyFont="1" applyFill="1" applyAlignment="1">
      <alignment horizontal="right" vertical="center"/>
    </xf>
    <xf numFmtId="4" fontId="23" fillId="37" borderId="1" xfId="0" applyNumberFormat="1" applyFont="1" applyFill="1" applyBorder="1" applyAlignment="1">
      <alignment horizontal="right" vertical="center"/>
    </xf>
    <xf numFmtId="0" fontId="23" fillId="37" borderId="1" xfId="0" applyFont="1" applyFill="1" applyBorder="1" applyAlignment="1">
      <alignment horizontal="right" vertical="center" wrapText="1"/>
    </xf>
    <xf numFmtId="4" fontId="24" fillId="44" borderId="1" xfId="0" applyNumberFormat="1" applyFont="1" applyFill="1" applyBorder="1" applyAlignment="1">
      <alignment horizontal="right" vertical="center"/>
    </xf>
    <xf numFmtId="0" fontId="28" fillId="36" borderId="15" xfId="0" applyFont="1" applyFill="1" applyBorder="1" applyAlignment="1">
      <alignment horizontal="left" vertical="center" wrapText="1"/>
    </xf>
    <xf numFmtId="0" fontId="28" fillId="0" borderId="15" xfId="0" applyFont="1" applyBorder="1" applyAlignment="1">
      <alignment horizontal="left" vertical="center" wrapText="1"/>
    </xf>
    <xf numFmtId="0" fontId="23" fillId="37" borderId="15" xfId="0" applyFont="1" applyFill="1" applyBorder="1" applyAlignment="1">
      <alignment horizontal="right" vertical="center" wrapText="1"/>
    </xf>
    <xf numFmtId="4" fontId="23" fillId="37" borderId="15" xfId="0" applyNumberFormat="1" applyFont="1" applyFill="1" applyBorder="1" applyAlignment="1">
      <alignment horizontal="right" vertical="center"/>
    </xf>
    <xf numFmtId="0" fontId="23" fillId="45" borderId="1" xfId="0" applyFont="1" applyFill="1" applyBorder="1" applyAlignment="1">
      <alignment horizontal="left" vertical="center" wrapText="1"/>
    </xf>
    <xf numFmtId="0" fontId="28" fillId="0" borderId="1" xfId="0" applyFont="1" applyBorder="1" applyAlignment="1">
      <alignment horizontal="left" vertical="center"/>
    </xf>
    <xf numFmtId="0" fontId="23" fillId="44" borderId="1" xfId="0" applyFont="1" applyFill="1" applyBorder="1" applyAlignment="1">
      <alignment horizontal="right" vertical="center" wrapText="1"/>
    </xf>
    <xf numFmtId="14" fontId="24" fillId="44" borderId="1" xfId="0" applyNumberFormat="1" applyFont="1" applyFill="1" applyBorder="1" applyAlignment="1">
      <alignment horizontal="right" vertical="center" wrapText="1"/>
    </xf>
    <xf numFmtId="14" fontId="23" fillId="42" borderId="1" xfId="0" applyNumberFormat="1" applyFont="1" applyFill="1" applyBorder="1" applyAlignment="1">
      <alignment horizontal="right" vertical="center" wrapText="1"/>
    </xf>
    <xf numFmtId="4" fontId="23" fillId="42" borderId="0" xfId="0" applyNumberFormat="1" applyFont="1" applyFill="1" applyAlignment="1">
      <alignment horizontal="right" vertical="center"/>
    </xf>
    <xf numFmtId="4" fontId="23" fillId="41" borderId="1" xfId="0" applyNumberFormat="1" applyFont="1" applyFill="1" applyBorder="1" applyAlignment="1">
      <alignment horizontal="right" vertical="center"/>
    </xf>
    <xf numFmtId="0" fontId="28" fillId="0" borderId="15" xfId="0" applyFont="1" applyBorder="1" applyAlignment="1">
      <alignment horizontal="left" vertical="center"/>
    </xf>
    <xf numFmtId="0" fontId="23" fillId="0" borderId="1" xfId="0" applyFont="1" applyBorder="1" applyAlignment="1">
      <alignment horizontal="left" vertical="center" wrapText="1"/>
    </xf>
    <xf numFmtId="0" fontId="23" fillId="41" borderId="1" xfId="0" applyFont="1" applyFill="1" applyBorder="1" applyAlignment="1">
      <alignment horizontal="right" vertical="center" wrapText="1"/>
    </xf>
    <xf numFmtId="4" fontId="28" fillId="36" borderId="1" xfId="0" applyNumberFormat="1" applyFont="1" applyFill="1" applyBorder="1" applyAlignment="1">
      <alignment horizontal="right" vertical="center"/>
    </xf>
    <xf numFmtId="14" fontId="23" fillId="37" borderId="1" xfId="0" applyNumberFormat="1" applyFont="1" applyFill="1" applyBorder="1" applyAlignment="1">
      <alignment horizontal="right" vertical="center" wrapText="1"/>
    </xf>
    <xf numFmtId="4" fontId="23" fillId="42" borderId="1" xfId="0" applyNumberFormat="1" applyFont="1" applyFill="1" applyBorder="1" applyAlignment="1">
      <alignment horizontal="right" vertical="center"/>
    </xf>
    <xf numFmtId="14" fontId="23" fillId="42" borderId="1" xfId="1" applyNumberFormat="1" applyFont="1" applyFill="1" applyBorder="1" applyAlignment="1">
      <alignment horizontal="right" vertical="center" wrapText="1"/>
    </xf>
    <xf numFmtId="14" fontId="24" fillId="42" borderId="1" xfId="0" applyNumberFormat="1" applyFont="1" applyFill="1" applyBorder="1" applyAlignment="1">
      <alignment horizontal="right" vertical="center" wrapText="1"/>
    </xf>
    <xf numFmtId="14" fontId="23" fillId="42" borderId="15" xfId="0" applyNumberFormat="1" applyFont="1" applyFill="1" applyBorder="1" applyAlignment="1">
      <alignment horizontal="right" vertical="center" wrapText="1"/>
    </xf>
    <xf numFmtId="2" fontId="24" fillId="36" borderId="1" xfId="0" applyNumberFormat="1" applyFont="1" applyFill="1" applyBorder="1" applyAlignment="1">
      <alignment horizontal="left" vertical="center" wrapText="1"/>
    </xf>
    <xf numFmtId="14" fontId="28" fillId="0" borderId="1" xfId="0" applyNumberFormat="1" applyFont="1" applyBorder="1" applyAlignment="1">
      <alignment horizontal="right" vertical="center" wrapText="1"/>
    </xf>
    <xf numFmtId="0" fontId="23" fillId="0" borderId="15" xfId="1" applyFont="1" applyBorder="1" applyAlignment="1">
      <alignment horizontal="left" vertical="center" wrapText="1"/>
    </xf>
    <xf numFmtId="4" fontId="23" fillId="0" borderId="15" xfId="1" applyNumberFormat="1" applyFont="1" applyBorder="1" applyAlignment="1">
      <alignment horizontal="right" vertical="center" wrapText="1"/>
    </xf>
    <xf numFmtId="14" fontId="23" fillId="0" borderId="15" xfId="1" applyNumberFormat="1" applyFont="1" applyBorder="1" applyAlignment="1">
      <alignment horizontal="right" vertical="center" wrapText="1"/>
    </xf>
    <xf numFmtId="0" fontId="24" fillId="0" borderId="1" xfId="0" applyFont="1" applyBorder="1" applyAlignment="1">
      <alignment vertical="center" wrapText="1"/>
    </xf>
    <xf numFmtId="0" fontId="24" fillId="0" borderId="0" xfId="0" applyFont="1" applyAlignment="1">
      <alignment horizontal="right" vertical="center"/>
    </xf>
    <xf numFmtId="4" fontId="24" fillId="37" borderId="0" xfId="0" applyNumberFormat="1" applyFont="1" applyFill="1" applyAlignment="1">
      <alignment horizontal="right" vertical="center"/>
    </xf>
    <xf numFmtId="0" fontId="19" fillId="35" borderId="1" xfId="1" applyFont="1" applyFill="1" applyBorder="1" applyAlignment="1">
      <alignment horizontal="center" vertical="center" wrapText="1"/>
    </xf>
    <xf numFmtId="0" fontId="22" fillId="0" borderId="11" xfId="1" applyFont="1" applyBorder="1" applyAlignment="1">
      <alignment horizontal="center" vertical="center"/>
    </xf>
    <xf numFmtId="0" fontId="22" fillId="0" borderId="12" xfId="1" applyFont="1" applyBorder="1" applyAlignment="1">
      <alignment horizontal="center" vertical="center"/>
    </xf>
    <xf numFmtId="0" fontId="22" fillId="0" borderId="13" xfId="1" applyFont="1" applyBorder="1" applyAlignment="1">
      <alignment horizontal="center" vertical="center"/>
    </xf>
    <xf numFmtId="0" fontId="34" fillId="37" borderId="11" xfId="0" applyFont="1" applyFill="1" applyBorder="1" applyAlignment="1">
      <alignment horizontal="center"/>
    </xf>
    <xf numFmtId="0" fontId="34" fillId="37" borderId="13" xfId="0" applyFont="1" applyFill="1" applyBorder="1" applyAlignment="1">
      <alignment horizontal="center"/>
    </xf>
    <xf numFmtId="0" fontId="19" fillId="35" borderId="20" xfId="1" applyFont="1" applyFill="1" applyBorder="1" applyAlignment="1">
      <alignment horizontal="center" vertical="center" wrapText="1"/>
    </xf>
    <xf numFmtId="0" fontId="19" fillId="35" borderId="17" xfId="1" applyFont="1" applyFill="1" applyBorder="1" applyAlignment="1">
      <alignment horizontal="center" vertical="center" wrapText="1"/>
    </xf>
    <xf numFmtId="0" fontId="19" fillId="35" borderId="11" xfId="1" applyFont="1" applyFill="1" applyBorder="1" applyAlignment="1">
      <alignment horizontal="center" vertical="center" wrapText="1"/>
    </xf>
    <xf numFmtId="0" fontId="19" fillId="35" borderId="12" xfId="1" applyFont="1" applyFill="1" applyBorder="1" applyAlignment="1">
      <alignment horizontal="center" vertical="center" wrapText="1"/>
    </xf>
    <xf numFmtId="0" fontId="19" fillId="35" borderId="13" xfId="1" applyFont="1" applyFill="1" applyBorder="1" applyAlignment="1">
      <alignment horizontal="center" vertical="center" wrapText="1"/>
    </xf>
    <xf numFmtId="0" fontId="19" fillId="35" borderId="24" xfId="1" applyFont="1" applyFill="1" applyBorder="1" applyAlignment="1">
      <alignment horizontal="center" vertical="center" wrapText="1"/>
    </xf>
    <xf numFmtId="0" fontId="19" fillId="35" borderId="16" xfId="1" applyFont="1" applyFill="1" applyBorder="1" applyAlignment="1">
      <alignment horizontal="center" vertical="center" wrapText="1"/>
    </xf>
    <xf numFmtId="0" fontId="27" fillId="0" borderId="15" xfId="1" applyFont="1" applyBorder="1" applyAlignment="1">
      <alignment horizontal="left" vertical="center" wrapText="1"/>
    </xf>
    <xf numFmtId="0" fontId="32" fillId="0" borderId="1" xfId="0" applyFont="1" applyBorder="1" applyAlignment="1">
      <alignment horizontal="left" vertical="center" wrapText="1"/>
    </xf>
    <xf numFmtId="0" fontId="32" fillId="0" borderId="21" xfId="0" applyFont="1" applyBorder="1" applyAlignment="1">
      <alignment horizontal="left" vertical="center" wrapText="1"/>
    </xf>
    <xf numFmtId="0" fontId="32" fillId="0" borderId="20" xfId="0" applyFont="1" applyBorder="1" applyAlignment="1">
      <alignment horizontal="left" vertical="center" wrapText="1"/>
    </xf>
    <xf numFmtId="0" fontId="32" fillId="0" borderId="17" xfId="0" applyFont="1" applyBorder="1" applyAlignment="1">
      <alignment horizontal="left" vertical="center" wrapText="1"/>
    </xf>
    <xf numFmtId="0" fontId="34" fillId="37" borderId="1" xfId="0" applyFont="1" applyFill="1" applyBorder="1" applyAlignment="1">
      <alignment horizontal="center"/>
    </xf>
    <xf numFmtId="0" fontId="22" fillId="0" borderId="1" xfId="1" applyFont="1" applyBorder="1" applyAlignment="1">
      <alignment horizontal="center" vertical="center"/>
    </xf>
    <xf numFmtId="0" fontId="21" fillId="33" borderId="25" xfId="0" applyFont="1" applyFill="1" applyBorder="1" applyAlignment="1">
      <alignment horizontal="center" vertical="center" wrapText="1"/>
    </xf>
    <xf numFmtId="0" fontId="21" fillId="33" borderId="26" xfId="0" applyFont="1" applyFill="1" applyBorder="1" applyAlignment="1">
      <alignment horizontal="center" vertical="center" wrapText="1"/>
    </xf>
    <xf numFmtId="0" fontId="27" fillId="0" borderId="1" xfId="1" applyFont="1" applyBorder="1" applyAlignment="1">
      <alignment horizontal="left" vertical="center" wrapText="1"/>
    </xf>
    <xf numFmtId="0" fontId="32" fillId="0" borderId="11" xfId="0" applyFont="1" applyBorder="1" applyAlignment="1">
      <alignment horizontal="left" vertical="center" wrapText="1"/>
    </xf>
    <xf numFmtId="0" fontId="19" fillId="33" borderId="11" xfId="1" applyFont="1" applyFill="1" applyBorder="1" applyAlignment="1">
      <alignment horizontal="center" vertical="center" wrapText="1"/>
    </xf>
    <xf numFmtId="0" fontId="19" fillId="33" borderId="12" xfId="1" applyFont="1" applyFill="1" applyBorder="1" applyAlignment="1">
      <alignment horizontal="center" vertical="center" wrapText="1"/>
    </xf>
    <xf numFmtId="0" fontId="19" fillId="33" borderId="13" xfId="1" applyFont="1" applyFill="1" applyBorder="1" applyAlignment="1">
      <alignment horizontal="center" vertical="center" wrapText="1"/>
    </xf>
    <xf numFmtId="0" fontId="32" fillId="0" borderId="12" xfId="0" applyFont="1" applyBorder="1" applyAlignment="1">
      <alignment horizontal="left" vertical="center" wrapText="1"/>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7" fillId="0" borderId="22" xfId="0" applyFont="1" applyBorder="1" applyAlignment="1">
      <alignment horizontal="left" vertical="center" wrapText="1"/>
    </xf>
    <xf numFmtId="0" fontId="27" fillId="0" borderId="0" xfId="0" applyFont="1" applyAlignment="1">
      <alignment horizontal="left" vertical="center" wrapText="1"/>
    </xf>
    <xf numFmtId="0" fontId="27" fillId="0" borderId="23" xfId="0" applyFont="1" applyBorder="1" applyAlignment="1">
      <alignment horizontal="left" vertical="center" wrapText="1"/>
    </xf>
    <xf numFmtId="0" fontId="27" fillId="0" borderId="18" xfId="0" applyFont="1" applyBorder="1" applyAlignment="1">
      <alignment horizontal="left" vertical="center" wrapText="1"/>
    </xf>
    <xf numFmtId="0" fontId="27" fillId="0" borderId="24" xfId="0" applyFont="1" applyBorder="1" applyAlignment="1">
      <alignment horizontal="left" vertical="center" wrapText="1"/>
    </xf>
    <xf numFmtId="0" fontId="27" fillId="0" borderId="16" xfId="0" applyFont="1" applyBorder="1" applyAlignment="1">
      <alignment horizontal="left" vertical="center" wrapText="1"/>
    </xf>
    <xf numFmtId="0" fontId="35" fillId="0" borderId="0" xfId="0" applyFont="1"/>
    <xf numFmtId="0" fontId="22" fillId="0" borderId="1" xfId="0" applyFont="1" applyBorder="1" applyAlignment="1">
      <alignment horizontal="center" vertical="center"/>
    </xf>
    <xf numFmtId="0" fontId="32" fillId="0" borderId="13" xfId="0" applyFont="1" applyBorder="1" applyAlignment="1">
      <alignment horizontal="left" vertical="center" wrapText="1"/>
    </xf>
    <xf numFmtId="0" fontId="35" fillId="0" borderId="20" xfId="0" applyFont="1" applyBorder="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erekening" xfId="12" builtinId="22" customBuiltin="1"/>
    <cellStyle name="Controlecel" xfId="14" builtinId="23" customBuiltin="1"/>
    <cellStyle name="Gekoppelde cel" xfId="13" builtinId="24" customBuiltin="1"/>
    <cellStyle name="Goed" xfId="7" builtinId="26" customBuiltin="1"/>
    <cellStyle name="Invoer" xfId="10" builtinId="20" customBuiltin="1"/>
    <cellStyle name="Kop 1" xfId="3" builtinId="16" customBuiltin="1"/>
    <cellStyle name="Kop 2" xfId="4" builtinId="17" customBuiltin="1"/>
    <cellStyle name="Kop 3" xfId="5" builtinId="18" customBuiltin="1"/>
    <cellStyle name="Kop 4" xfId="6" builtinId="19" customBuiltin="1"/>
    <cellStyle name="Neutraal" xfId="9" builtinId="28" customBuiltin="1"/>
    <cellStyle name="Notitie" xfId="16" builtinId="10" customBuiltin="1"/>
    <cellStyle name="Ongeldig" xfId="8" builtinId="27" customBuiltin="1"/>
    <cellStyle name="Standaard" xfId="0" builtinId="0"/>
    <cellStyle name="Standaard 2" xfId="1" xr:uid="{00000000-0005-0000-0000-000025000000}"/>
    <cellStyle name="Titel" xfId="2" builtinId="15" customBuiltin="1"/>
    <cellStyle name="Totaal" xfId="18" builtinId="25" customBuiltin="1"/>
    <cellStyle name="Uitvoer" xfId="11" builtinId="21" customBuiltin="1"/>
    <cellStyle name="Verklarende tekst" xfId="17" builtinId="53" customBuiltin="1"/>
    <cellStyle name="Waarschuwingstekst" xfId="15" builtinId="11" customBuiltin="1"/>
  </cellStyles>
  <dxfs count="18">
    <dxf>
      <fill>
        <patternFill>
          <bgColor theme="0" tint="-0.34998626667073579"/>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39994506668294322"/>
        </patternFill>
      </fill>
    </dxf>
    <dxf>
      <fill>
        <patternFill>
          <bgColor theme="4" tint="-0.24994659260841701"/>
        </patternFill>
      </fill>
    </dxf>
    <dxf>
      <fill>
        <patternFill>
          <bgColor theme="9" tint="0.59996337778862885"/>
        </patternFill>
      </fill>
    </dxf>
    <dxf>
      <fill>
        <patternFill>
          <bgColor theme="9" tint="0.39994506668294322"/>
        </patternFill>
      </fill>
    </dxf>
    <dxf>
      <fill>
        <patternFill>
          <bgColor theme="9" tint="-0.24994659260841701"/>
        </patternFill>
      </fill>
    </dxf>
    <dxf>
      <fill>
        <patternFill>
          <bgColor theme="0" tint="-0.34998626667073579"/>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39994506668294322"/>
        </patternFill>
      </fill>
    </dxf>
    <dxf>
      <fill>
        <patternFill>
          <bgColor theme="4" tint="-0.24994659260841701"/>
        </patternFill>
      </fill>
    </dxf>
    <dxf>
      <fill>
        <patternFill>
          <bgColor theme="9" tint="0.59996337778862885"/>
        </patternFill>
      </fill>
    </dxf>
    <dxf>
      <fill>
        <patternFill>
          <bgColor theme="9" tint="0.39994506668294322"/>
        </patternFill>
      </fill>
    </dxf>
    <dxf>
      <fill>
        <patternFill>
          <bgColor theme="9" tint="-0.24994659260841701"/>
        </patternFill>
      </fill>
    </dxf>
  </dxfs>
  <tableStyles count="0" defaultTableStyle="TableStyleMedium2" defaultPivotStyle="PivotStyleLight16"/>
  <colors>
    <mruColors>
      <color rgb="FF00FFFF"/>
      <color rgb="FFFFFF99"/>
      <color rgb="FFCCFF33"/>
      <color rgb="FFFFCCFF"/>
      <color rgb="FF66FF33"/>
      <color rgb="FFFF99FF"/>
      <color rgb="FFFF66FF"/>
      <color rgb="FFFFFF00"/>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57613-8FED-4444-91E4-1EE64B44AC19}">
  <sheetPr codeName="Blad2">
    <pageSetUpPr fitToPage="1"/>
  </sheetPr>
  <dimension ref="A1:S63"/>
  <sheetViews>
    <sheetView tabSelected="1" zoomScale="99" zoomScaleNormal="99" workbookViewId="0">
      <pane xSplit="1" ySplit="1" topLeftCell="B2" activePane="bottomRight" state="frozen"/>
      <selection pane="topRight" activeCell="B1" sqref="B1"/>
      <selection pane="bottomLeft" activeCell="A2" sqref="A2"/>
      <selection pane="bottomRight" activeCell="G26" sqref="G26"/>
    </sheetView>
  </sheetViews>
  <sheetFormatPr defaultColWidth="8.88671875" defaultRowHeight="14.4" x14ac:dyDescent="0.3"/>
  <cols>
    <col min="1" max="1" width="17.88671875" style="3" customWidth="1"/>
    <col min="2" max="2" width="15.6640625" style="3" customWidth="1"/>
    <col min="3" max="3" width="13.44140625" style="3" customWidth="1"/>
    <col min="4" max="5" width="23.109375" style="3" customWidth="1"/>
    <col min="6" max="6" width="47.6640625" style="26" customWidth="1"/>
    <col min="7" max="7" width="14.6640625" style="108" customWidth="1"/>
    <col min="8" max="8" width="23.33203125" style="9" customWidth="1"/>
    <col min="9" max="9" width="34.33203125" style="109" customWidth="1"/>
    <col min="10" max="10" width="12.88671875" style="3" customWidth="1"/>
    <col min="11" max="13" width="14.77734375" style="3" bestFit="1" customWidth="1"/>
    <col min="14" max="14" width="10.77734375" style="3" bestFit="1" customWidth="1"/>
    <col min="15" max="15" width="10.6640625" style="3" bestFit="1" customWidth="1"/>
    <col min="16" max="16384" width="8.88671875" style="3"/>
  </cols>
  <sheetData>
    <row r="1" spans="1:19" ht="18.600000000000001" customHeight="1" x14ac:dyDescent="0.3">
      <c r="A1" s="190" t="s">
        <v>472</v>
      </c>
      <c r="B1" s="191"/>
      <c r="C1" s="191"/>
      <c r="D1" s="191"/>
      <c r="E1" s="191"/>
      <c r="F1" s="191"/>
      <c r="G1" s="191"/>
      <c r="H1" s="192"/>
    </row>
    <row r="2" spans="1:19" ht="51" customHeight="1" x14ac:dyDescent="0.3">
      <c r="A2" s="202" t="s">
        <v>1</v>
      </c>
      <c r="B2" s="202"/>
      <c r="C2" s="202"/>
      <c r="D2" s="202"/>
      <c r="E2" s="202"/>
      <c r="F2" s="202"/>
      <c r="G2" s="202"/>
      <c r="H2" s="202"/>
      <c r="I2" s="110"/>
      <c r="J2" s="1"/>
      <c r="K2" s="1"/>
    </row>
    <row r="3" spans="1:19" x14ac:dyDescent="0.3">
      <c r="A3" s="203" t="s">
        <v>88</v>
      </c>
      <c r="B3" s="203"/>
      <c r="C3" s="203"/>
      <c r="D3" s="203"/>
      <c r="E3" s="203"/>
      <c r="F3" s="203"/>
      <c r="G3" s="203"/>
      <c r="H3" s="203"/>
      <c r="I3" s="139"/>
      <c r="J3" s="94"/>
      <c r="K3" s="94"/>
      <c r="L3" s="94"/>
      <c r="M3" s="94"/>
      <c r="N3" s="94"/>
      <c r="O3" s="94"/>
      <c r="P3" s="94"/>
    </row>
    <row r="4" spans="1:19" s="4" customFormat="1" ht="27.6" x14ac:dyDescent="0.3">
      <c r="A4" s="40" t="s">
        <v>2</v>
      </c>
      <c r="B4" s="40" t="s">
        <v>3</v>
      </c>
      <c r="C4" s="40" t="s">
        <v>4</v>
      </c>
      <c r="D4" s="37" t="s">
        <v>5</v>
      </c>
      <c r="E4" s="40" t="s">
        <v>6</v>
      </c>
      <c r="F4" s="40" t="s">
        <v>7</v>
      </c>
      <c r="G4" s="104" t="s">
        <v>8</v>
      </c>
      <c r="H4" s="112" t="s">
        <v>9</v>
      </c>
      <c r="I4" s="110"/>
      <c r="J4" s="1"/>
      <c r="K4" s="1"/>
    </row>
    <row r="5" spans="1:19" s="15" customFormat="1" ht="18.600000000000001" customHeight="1" x14ac:dyDescent="0.3">
      <c r="A5" s="195" t="s">
        <v>451</v>
      </c>
      <c r="B5" s="195"/>
      <c r="C5" s="195"/>
      <c r="D5" s="195"/>
      <c r="E5" s="195"/>
      <c r="F5" s="196"/>
      <c r="G5" s="105">
        <f>SUM(G6:G14)</f>
        <v>3631498.0352724395</v>
      </c>
      <c r="H5" s="66"/>
      <c r="I5" s="110"/>
      <c r="J5" s="10"/>
      <c r="K5" s="1"/>
      <c r="L5" s="3"/>
    </row>
    <row r="6" spans="1:19" s="65" customFormat="1" ht="69" x14ac:dyDescent="0.3">
      <c r="A6" s="2" t="s">
        <v>309</v>
      </c>
      <c r="B6" s="2" t="s">
        <v>11</v>
      </c>
      <c r="C6" s="2" t="s">
        <v>86</v>
      </c>
      <c r="D6" s="2" t="s">
        <v>310</v>
      </c>
      <c r="E6" s="2" t="s">
        <v>311</v>
      </c>
      <c r="F6" s="116" t="s">
        <v>312</v>
      </c>
      <c r="G6" s="158">
        <v>22298.82</v>
      </c>
      <c r="H6" s="159" t="s">
        <v>313</v>
      </c>
      <c r="I6" s="110"/>
      <c r="J6" s="1"/>
      <c r="K6" s="1"/>
      <c r="L6" s="4"/>
    </row>
    <row r="7" spans="1:19" s="65" customFormat="1" ht="68.400000000000006" customHeight="1" x14ac:dyDescent="0.3">
      <c r="A7" s="162" t="s">
        <v>370</v>
      </c>
      <c r="B7" s="161" t="s">
        <v>11</v>
      </c>
      <c r="C7" s="161" t="s">
        <v>61</v>
      </c>
      <c r="D7" s="161" t="s">
        <v>371</v>
      </c>
      <c r="E7" s="161" t="s">
        <v>372</v>
      </c>
      <c r="F7" s="162" t="s">
        <v>373</v>
      </c>
      <c r="G7" s="158">
        <v>20531.87</v>
      </c>
      <c r="H7" s="163" t="s">
        <v>387</v>
      </c>
      <c r="I7" s="110"/>
      <c r="J7" s="1"/>
      <c r="K7" s="1"/>
      <c r="L7" s="4"/>
    </row>
    <row r="8" spans="1:19" s="65" customFormat="1" ht="55.2" x14ac:dyDescent="0.3">
      <c r="A8" s="116" t="s">
        <v>374</v>
      </c>
      <c r="B8" s="116" t="s">
        <v>13</v>
      </c>
      <c r="C8" s="116" t="s">
        <v>77</v>
      </c>
      <c r="D8" s="116" t="s">
        <v>375</v>
      </c>
      <c r="E8" s="116" t="s">
        <v>376</v>
      </c>
      <c r="F8" s="116" t="s">
        <v>377</v>
      </c>
      <c r="G8" s="158">
        <v>37617.440000000002</v>
      </c>
      <c r="H8" s="159" t="s">
        <v>387</v>
      </c>
      <c r="I8" s="110"/>
      <c r="J8" s="1"/>
      <c r="K8" s="1"/>
      <c r="L8" s="4"/>
    </row>
    <row r="9" spans="1:19" s="65" customFormat="1" ht="52.2" customHeight="1" x14ac:dyDescent="0.3">
      <c r="A9" s="116" t="s">
        <v>378</v>
      </c>
      <c r="B9" s="116" t="s">
        <v>13</v>
      </c>
      <c r="C9" s="116" t="s">
        <v>77</v>
      </c>
      <c r="D9" s="116" t="s">
        <v>379</v>
      </c>
      <c r="E9" s="116" t="s">
        <v>380</v>
      </c>
      <c r="F9" s="116" t="s">
        <v>381</v>
      </c>
      <c r="G9" s="158">
        <v>694653.39</v>
      </c>
      <c r="H9" s="159" t="s">
        <v>387</v>
      </c>
      <c r="I9" s="110"/>
      <c r="J9" s="1"/>
      <c r="K9" s="1"/>
      <c r="L9" s="4"/>
    </row>
    <row r="10" spans="1:19" s="65" customFormat="1" ht="55.2" x14ac:dyDescent="0.3">
      <c r="A10" s="119" t="s">
        <v>339</v>
      </c>
      <c r="B10" s="117" t="s">
        <v>15</v>
      </c>
      <c r="C10" s="117" t="s">
        <v>198</v>
      </c>
      <c r="D10" s="117" t="s">
        <v>340</v>
      </c>
      <c r="E10" s="117" t="s">
        <v>341</v>
      </c>
      <c r="F10" s="119" t="s">
        <v>342</v>
      </c>
      <c r="G10" s="160">
        <v>193493.75</v>
      </c>
      <c r="H10" s="167" t="s">
        <v>409</v>
      </c>
      <c r="I10" s="110"/>
      <c r="J10" s="1"/>
      <c r="K10" s="1"/>
      <c r="L10" s="4"/>
    </row>
    <row r="11" spans="1:19" s="65" customFormat="1" ht="27.6" x14ac:dyDescent="0.3">
      <c r="A11" s="119" t="s">
        <v>343</v>
      </c>
      <c r="B11" s="117" t="s">
        <v>15</v>
      </c>
      <c r="C11" s="117" t="s">
        <v>87</v>
      </c>
      <c r="D11" s="117" t="s">
        <v>344</v>
      </c>
      <c r="E11" s="117" t="s">
        <v>345</v>
      </c>
      <c r="F11" s="119" t="s">
        <v>346</v>
      </c>
      <c r="G11" s="160">
        <v>351692.9</v>
      </c>
      <c r="H11" s="167" t="s">
        <v>409</v>
      </c>
      <c r="I11" s="110"/>
      <c r="J11" s="1"/>
      <c r="K11" s="1"/>
      <c r="L11" s="4"/>
    </row>
    <row r="12" spans="1:19" s="65" customFormat="1" ht="43.8" customHeight="1" x14ac:dyDescent="0.3">
      <c r="A12" s="2" t="s">
        <v>350</v>
      </c>
      <c r="B12" s="117" t="s">
        <v>10</v>
      </c>
      <c r="C12" s="2" t="s">
        <v>351</v>
      </c>
      <c r="D12" s="2" t="s">
        <v>352</v>
      </c>
      <c r="E12" s="2" t="s">
        <v>353</v>
      </c>
      <c r="F12" s="2" t="s">
        <v>354</v>
      </c>
      <c r="G12" s="177">
        <v>1810023.6</v>
      </c>
      <c r="H12" s="169">
        <v>46096</v>
      </c>
      <c r="I12" s="110"/>
      <c r="J12" s="1"/>
      <c r="K12" s="1"/>
      <c r="L12" s="4"/>
    </row>
    <row r="13" spans="1:19" s="65" customFormat="1" ht="75" customHeight="1" x14ac:dyDescent="0.3">
      <c r="A13" s="119" t="s">
        <v>437</v>
      </c>
      <c r="B13" s="119" t="s">
        <v>11</v>
      </c>
      <c r="C13" s="119" t="s">
        <v>11</v>
      </c>
      <c r="D13" s="166" t="s">
        <v>438</v>
      </c>
      <c r="E13" s="119" t="s">
        <v>453</v>
      </c>
      <c r="F13" s="119" t="s">
        <v>449</v>
      </c>
      <c r="G13" s="177">
        <v>476672.16</v>
      </c>
      <c r="H13" s="169">
        <v>46122</v>
      </c>
      <c r="I13" s="110"/>
      <c r="J13" s="187"/>
      <c r="K13" s="1"/>
      <c r="L13" s="4"/>
    </row>
    <row r="14" spans="1:19" s="1" customFormat="1" ht="59.4" customHeight="1" x14ac:dyDescent="0.3">
      <c r="A14" s="2" t="s">
        <v>464</v>
      </c>
      <c r="B14" s="2" t="s">
        <v>10</v>
      </c>
      <c r="C14" s="2" t="s">
        <v>461</v>
      </c>
      <c r="D14" s="115" t="s">
        <v>463</v>
      </c>
      <c r="E14" s="2" t="s">
        <v>462</v>
      </c>
      <c r="F14" s="116" t="s">
        <v>460</v>
      </c>
      <c r="G14" s="188">
        <v>24514.105272439425</v>
      </c>
      <c r="H14" s="159" t="s">
        <v>465</v>
      </c>
      <c r="K14" s="4"/>
      <c r="L14" s="65"/>
      <c r="M14" s="65"/>
      <c r="N14" s="65"/>
      <c r="O14" s="65"/>
      <c r="P14" s="65"/>
      <c r="Q14" s="65"/>
      <c r="R14" s="65"/>
    </row>
    <row r="15" spans="1:19" s="15" customFormat="1" ht="15.6" x14ac:dyDescent="0.3">
      <c r="A15" s="195" t="s">
        <v>452</v>
      </c>
      <c r="B15" s="195"/>
      <c r="C15" s="195"/>
      <c r="D15" s="195"/>
      <c r="E15" s="195"/>
      <c r="F15" s="196"/>
      <c r="G15" s="105">
        <f>SUM(G16:G23)</f>
        <v>4529194.66</v>
      </c>
      <c r="H15" s="66"/>
      <c r="I15" s="110"/>
      <c r="J15" s="1"/>
      <c r="K15" s="1"/>
      <c r="L15" s="4"/>
      <c r="M15" s="65"/>
      <c r="N15" s="65"/>
      <c r="O15" s="65"/>
      <c r="P15" s="65"/>
      <c r="Q15" s="65"/>
      <c r="R15" s="65"/>
      <c r="S15" s="65"/>
    </row>
    <row r="16" spans="1:19" s="65" customFormat="1" ht="55.2" x14ac:dyDescent="0.3">
      <c r="A16" s="2" t="s">
        <v>334</v>
      </c>
      <c r="B16" s="117" t="s">
        <v>13</v>
      </c>
      <c r="C16" s="2" t="s">
        <v>55</v>
      </c>
      <c r="D16" s="2" t="s">
        <v>335</v>
      </c>
      <c r="E16" s="2" t="s">
        <v>336</v>
      </c>
      <c r="F16" s="2" t="s">
        <v>337</v>
      </c>
      <c r="G16" s="158">
        <v>7796.74</v>
      </c>
      <c r="H16" s="163" t="s">
        <v>369</v>
      </c>
      <c r="I16" s="110"/>
      <c r="J16" s="1"/>
      <c r="K16" s="1"/>
      <c r="L16" s="4"/>
    </row>
    <row r="17" spans="1:13" s="65" customFormat="1" ht="61.2" customHeight="1" x14ac:dyDescent="0.3">
      <c r="A17" s="119" t="s">
        <v>388</v>
      </c>
      <c r="B17" s="117" t="s">
        <v>15</v>
      </c>
      <c r="C17" s="119" t="s">
        <v>87</v>
      </c>
      <c r="D17" s="166" t="s">
        <v>389</v>
      </c>
      <c r="E17" s="119" t="s">
        <v>390</v>
      </c>
      <c r="F17" s="119" t="s">
        <v>391</v>
      </c>
      <c r="G17" s="158">
        <v>2718.77</v>
      </c>
      <c r="H17" s="159" t="s">
        <v>387</v>
      </c>
      <c r="I17" s="110"/>
      <c r="J17" s="1"/>
      <c r="K17" s="1"/>
      <c r="L17" s="4"/>
    </row>
    <row r="18" spans="1:13" s="4" customFormat="1" ht="61.2" customHeight="1" x14ac:dyDescent="0.3">
      <c r="A18" s="152" t="s">
        <v>304</v>
      </c>
      <c r="B18" s="152" t="s">
        <v>14</v>
      </c>
      <c r="C18" s="152" t="s">
        <v>305</v>
      </c>
      <c r="D18" s="152" t="s">
        <v>306</v>
      </c>
      <c r="E18" s="152" t="s">
        <v>307</v>
      </c>
      <c r="F18" s="152" t="s">
        <v>308</v>
      </c>
      <c r="G18" s="177">
        <v>1067485.56</v>
      </c>
      <c r="H18" s="178">
        <v>46084</v>
      </c>
      <c r="I18" s="110"/>
      <c r="J18" s="10"/>
      <c r="K18" s="1"/>
      <c r="L18" s="1"/>
    </row>
    <row r="19" spans="1:13" s="65" customFormat="1" ht="61.2" customHeight="1" x14ac:dyDescent="0.3">
      <c r="A19" s="162" t="s">
        <v>401</v>
      </c>
      <c r="B19" s="161" t="s">
        <v>10</v>
      </c>
      <c r="C19" s="162" t="s">
        <v>52</v>
      </c>
      <c r="D19" s="172" t="s">
        <v>402</v>
      </c>
      <c r="E19" s="119" t="s">
        <v>403</v>
      </c>
      <c r="F19" s="119" t="s">
        <v>404</v>
      </c>
      <c r="G19" s="177">
        <v>280617.62</v>
      </c>
      <c r="H19" s="169">
        <v>46090</v>
      </c>
      <c r="I19" s="110"/>
      <c r="J19" s="1"/>
      <c r="K19" s="1"/>
      <c r="L19" s="4"/>
    </row>
    <row r="20" spans="1:13" s="65" customFormat="1" ht="61.2" customHeight="1" x14ac:dyDescent="0.3">
      <c r="A20" s="119" t="s">
        <v>411</v>
      </c>
      <c r="B20" s="117" t="s">
        <v>10</v>
      </c>
      <c r="C20" s="119" t="s">
        <v>67</v>
      </c>
      <c r="D20" s="166" t="s">
        <v>412</v>
      </c>
      <c r="E20" s="119" t="s">
        <v>413</v>
      </c>
      <c r="F20" s="119" t="s">
        <v>414</v>
      </c>
      <c r="G20" s="158">
        <v>17179.05</v>
      </c>
      <c r="H20" s="176" t="s">
        <v>450</v>
      </c>
      <c r="I20" s="110"/>
      <c r="J20" s="1"/>
      <c r="K20" s="1"/>
      <c r="L20" s="4"/>
    </row>
    <row r="21" spans="1:13" s="65" customFormat="1" ht="61.2" customHeight="1" x14ac:dyDescent="0.3">
      <c r="A21" s="162" t="s">
        <v>422</v>
      </c>
      <c r="B21" s="162" t="s">
        <v>10</v>
      </c>
      <c r="C21" s="162" t="s">
        <v>71</v>
      </c>
      <c r="D21" s="172" t="s">
        <v>423</v>
      </c>
      <c r="E21" s="162" t="s">
        <v>424</v>
      </c>
      <c r="F21" s="162" t="s">
        <v>445</v>
      </c>
      <c r="G21" s="177">
        <v>1649365.05</v>
      </c>
      <c r="H21" s="180">
        <v>46119</v>
      </c>
      <c r="I21" s="110"/>
      <c r="J21" s="1"/>
      <c r="K21" s="1"/>
      <c r="L21" s="4"/>
    </row>
    <row r="22" spans="1:13" s="65" customFormat="1" ht="61.2" customHeight="1" x14ac:dyDescent="0.3">
      <c r="A22" s="119" t="s">
        <v>454</v>
      </c>
      <c r="B22" s="117" t="s">
        <v>13</v>
      </c>
      <c r="C22" s="119" t="s">
        <v>415</v>
      </c>
      <c r="D22" s="166" t="s">
        <v>416</v>
      </c>
      <c r="E22" s="119" t="s">
        <v>417</v>
      </c>
      <c r="F22" s="119" t="s">
        <v>447</v>
      </c>
      <c r="G22" s="177">
        <v>1389500.52</v>
      </c>
      <c r="H22" s="169">
        <v>46122</v>
      </c>
      <c r="I22" s="110"/>
      <c r="J22" s="1"/>
      <c r="K22" s="1"/>
      <c r="L22" s="4"/>
    </row>
    <row r="23" spans="1:13" s="65" customFormat="1" ht="61.2" customHeight="1" x14ac:dyDescent="0.3">
      <c r="A23" s="119" t="s">
        <v>418</v>
      </c>
      <c r="B23" s="117" t="s">
        <v>12</v>
      </c>
      <c r="C23" s="119" t="s">
        <v>419</v>
      </c>
      <c r="D23" s="166" t="s">
        <v>420</v>
      </c>
      <c r="E23" s="119" t="s">
        <v>421</v>
      </c>
      <c r="F23" s="119" t="s">
        <v>448</v>
      </c>
      <c r="G23" s="177">
        <v>114531.35</v>
      </c>
      <c r="H23" s="169">
        <v>46122</v>
      </c>
      <c r="I23" s="110"/>
      <c r="J23" s="1"/>
      <c r="K23" s="1"/>
      <c r="L23" s="4"/>
    </row>
    <row r="24" spans="1:13" s="63" customFormat="1" ht="15.6" x14ac:dyDescent="0.3">
      <c r="A24" s="197" t="s">
        <v>16</v>
      </c>
      <c r="B24" s="198"/>
      <c r="C24" s="198"/>
      <c r="D24" s="198"/>
      <c r="E24" s="198"/>
      <c r="F24" s="199"/>
      <c r="G24" s="105">
        <f>SUM(G25:G25)</f>
        <v>77221.25</v>
      </c>
      <c r="H24" s="16"/>
      <c r="I24" s="110"/>
      <c r="J24" s="1"/>
      <c r="K24" s="1"/>
      <c r="L24" s="3"/>
    </row>
    <row r="25" spans="1:13" s="1" customFormat="1" ht="55.2" customHeight="1" x14ac:dyDescent="0.3">
      <c r="A25" s="2" t="s">
        <v>347</v>
      </c>
      <c r="B25" s="117" t="s">
        <v>12</v>
      </c>
      <c r="C25" s="2"/>
      <c r="D25" s="2" t="s">
        <v>348</v>
      </c>
      <c r="E25" s="2" t="s">
        <v>349</v>
      </c>
      <c r="F25" s="2" t="s">
        <v>355</v>
      </c>
      <c r="G25" s="160">
        <v>77221.25</v>
      </c>
      <c r="H25" s="168" t="s">
        <v>409</v>
      </c>
      <c r="I25" s="110"/>
    </row>
    <row r="26" spans="1:13" s="68" customFormat="1" ht="18.600000000000001" customHeight="1" x14ac:dyDescent="0.3">
      <c r="A26" s="200" t="s">
        <v>17</v>
      </c>
      <c r="B26" s="200"/>
      <c r="C26" s="200"/>
      <c r="D26" s="200"/>
      <c r="E26" s="200"/>
      <c r="F26" s="201"/>
      <c r="G26" s="106">
        <f>SUM(G27:G34)</f>
        <v>3462293.93</v>
      </c>
      <c r="H26" s="153"/>
      <c r="I26" s="110"/>
      <c r="J26" s="1"/>
      <c r="K26" s="1"/>
      <c r="L26" s="3"/>
    </row>
    <row r="27" spans="1:13" s="68" customFormat="1" ht="52.8" customHeight="1" x14ac:dyDescent="0.3">
      <c r="A27" s="116" t="s">
        <v>329</v>
      </c>
      <c r="B27" s="2" t="s">
        <v>11</v>
      </c>
      <c r="C27" s="2" t="s">
        <v>330</v>
      </c>
      <c r="D27" s="2" t="s">
        <v>331</v>
      </c>
      <c r="E27" s="2" t="s">
        <v>332</v>
      </c>
      <c r="F27" s="116" t="s">
        <v>333</v>
      </c>
      <c r="G27" s="158">
        <v>154312.48000000001</v>
      </c>
      <c r="H27" s="159" t="s">
        <v>338</v>
      </c>
      <c r="I27" s="110"/>
      <c r="J27" s="1"/>
      <c r="K27" s="1"/>
      <c r="L27" s="3"/>
    </row>
    <row r="28" spans="1:13" s="68" customFormat="1" ht="52.8" customHeight="1" x14ac:dyDescent="0.3">
      <c r="A28" s="116" t="s">
        <v>361</v>
      </c>
      <c r="B28" s="2" t="s">
        <v>11</v>
      </c>
      <c r="C28" s="2" t="s">
        <v>330</v>
      </c>
      <c r="D28" s="2" t="s">
        <v>362</v>
      </c>
      <c r="E28" s="2" t="s">
        <v>363</v>
      </c>
      <c r="F28" s="116" t="s">
        <v>364</v>
      </c>
      <c r="G28" s="158">
        <v>8421.44</v>
      </c>
      <c r="H28" s="159" t="s">
        <v>360</v>
      </c>
      <c r="I28" s="110"/>
      <c r="J28" s="1"/>
      <c r="K28" s="1"/>
      <c r="L28" s="3"/>
    </row>
    <row r="29" spans="1:13" s="68" customFormat="1" ht="52.8" customHeight="1" x14ac:dyDescent="0.3">
      <c r="A29" s="161" t="s">
        <v>365</v>
      </c>
      <c r="B29" s="162" t="s">
        <v>13</v>
      </c>
      <c r="C29" s="161" t="s">
        <v>77</v>
      </c>
      <c r="D29" s="161" t="s">
        <v>366</v>
      </c>
      <c r="E29" s="161" t="s">
        <v>367</v>
      </c>
      <c r="F29" s="44" t="s">
        <v>368</v>
      </c>
      <c r="G29" s="164">
        <v>5545.81</v>
      </c>
      <c r="H29" s="163" t="s">
        <v>369</v>
      </c>
      <c r="I29" s="110"/>
      <c r="J29" s="1"/>
      <c r="K29" s="1"/>
      <c r="L29" s="1"/>
    </row>
    <row r="30" spans="1:13" s="68" customFormat="1" ht="52.8" customHeight="1" x14ac:dyDescent="0.3">
      <c r="A30" s="165" t="s">
        <v>382</v>
      </c>
      <c r="B30" s="165" t="s">
        <v>12</v>
      </c>
      <c r="C30" s="165" t="s">
        <v>383</v>
      </c>
      <c r="D30" s="165" t="s">
        <v>384</v>
      </c>
      <c r="E30" s="165" t="s">
        <v>385</v>
      </c>
      <c r="F30" s="165" t="s">
        <v>386</v>
      </c>
      <c r="G30" s="160">
        <v>66481.240000000005</v>
      </c>
      <c r="H30" s="167" t="s">
        <v>410</v>
      </c>
      <c r="I30" s="110"/>
      <c r="J30" s="1"/>
      <c r="K30" s="1"/>
      <c r="L30" s="1"/>
    </row>
    <row r="31" spans="1:13" s="68" customFormat="1" ht="52.8" customHeight="1" x14ac:dyDescent="0.3">
      <c r="A31" s="165" t="s">
        <v>397</v>
      </c>
      <c r="B31" s="165" t="s">
        <v>13</v>
      </c>
      <c r="C31" s="165" t="s">
        <v>69</v>
      </c>
      <c r="D31" s="165" t="s">
        <v>399</v>
      </c>
      <c r="E31" s="165" t="s">
        <v>400</v>
      </c>
      <c r="F31" s="165" t="s">
        <v>398</v>
      </c>
      <c r="G31" s="170">
        <v>1052316.02</v>
      </c>
      <c r="H31" s="169">
        <v>46090</v>
      </c>
      <c r="I31" s="110"/>
      <c r="J31" s="1"/>
      <c r="K31" s="1"/>
      <c r="L31" s="1"/>
    </row>
    <row r="32" spans="1:13" s="1" customFormat="1" ht="55.2" x14ac:dyDescent="0.3">
      <c r="A32" s="165" t="s">
        <v>382</v>
      </c>
      <c r="B32" s="165" t="s">
        <v>12</v>
      </c>
      <c r="C32" s="165" t="s">
        <v>383</v>
      </c>
      <c r="D32" s="165" t="s">
        <v>384</v>
      </c>
      <c r="E32" s="165" t="s">
        <v>385</v>
      </c>
      <c r="F32" s="165" t="s">
        <v>386</v>
      </c>
      <c r="G32" s="171">
        <v>70584.899999999994</v>
      </c>
      <c r="H32" s="174" t="s">
        <v>431</v>
      </c>
      <c r="I32" s="110"/>
      <c r="K32" s="10"/>
      <c r="L32" s="4"/>
      <c r="M32" s="63"/>
    </row>
    <row r="33" spans="1:16" s="1" customFormat="1" ht="31.8" customHeight="1" x14ac:dyDescent="0.3">
      <c r="A33" s="173" t="s">
        <v>432</v>
      </c>
      <c r="B33" s="173" t="s">
        <v>10</v>
      </c>
      <c r="C33" s="173" t="s">
        <v>71</v>
      </c>
      <c r="D33" s="173" t="s">
        <v>423</v>
      </c>
      <c r="E33" s="173" t="s">
        <v>425</v>
      </c>
      <c r="F33" s="173" t="s">
        <v>446</v>
      </c>
      <c r="G33" s="177">
        <v>1052316.02</v>
      </c>
      <c r="H33" s="179">
        <v>46112</v>
      </c>
      <c r="I33" s="110"/>
      <c r="K33" s="10"/>
      <c r="L33" s="4"/>
      <c r="M33" s="63"/>
    </row>
    <row r="34" spans="1:16" s="1" customFormat="1" ht="31.2" customHeight="1" x14ac:dyDescent="0.3">
      <c r="A34" s="173" t="s">
        <v>433</v>
      </c>
      <c r="B34" s="173" t="s">
        <v>13</v>
      </c>
      <c r="C34" s="173" t="s">
        <v>434</v>
      </c>
      <c r="D34" s="173" t="s">
        <v>435</v>
      </c>
      <c r="E34" s="173" t="s">
        <v>436</v>
      </c>
      <c r="F34" s="173" t="s">
        <v>444</v>
      </c>
      <c r="G34" s="177">
        <v>1052316.02</v>
      </c>
      <c r="H34" s="179">
        <v>46122</v>
      </c>
      <c r="I34" s="110"/>
      <c r="K34" s="10"/>
      <c r="L34" s="4"/>
      <c r="M34" s="63"/>
    </row>
    <row r="35" spans="1:16" s="68" customFormat="1" ht="15" customHeight="1" x14ac:dyDescent="0.3">
      <c r="A35" s="200" t="s">
        <v>18</v>
      </c>
      <c r="B35" s="200"/>
      <c r="C35" s="200"/>
      <c r="D35" s="200"/>
      <c r="E35" s="200"/>
      <c r="F35" s="201"/>
      <c r="G35" s="106">
        <f>SUM(G36:G37)</f>
        <v>36550.76</v>
      </c>
      <c r="H35" s="19"/>
      <c r="I35" s="110"/>
      <c r="J35" s="1"/>
      <c r="K35" s="1"/>
      <c r="L35" s="4"/>
    </row>
    <row r="36" spans="1:16" s="68" customFormat="1" ht="55.2" x14ac:dyDescent="0.3">
      <c r="A36" s="2" t="s">
        <v>314</v>
      </c>
      <c r="B36" s="2" t="s">
        <v>15</v>
      </c>
      <c r="C36" s="2" t="s">
        <v>87</v>
      </c>
      <c r="D36" s="2" t="s">
        <v>315</v>
      </c>
      <c r="E36" s="2" t="s">
        <v>316</v>
      </c>
      <c r="F36" s="154" t="s">
        <v>317</v>
      </c>
      <c r="G36" s="158">
        <v>7794.76</v>
      </c>
      <c r="H36" s="155" t="s">
        <v>322</v>
      </c>
      <c r="I36" s="110"/>
      <c r="J36" s="1"/>
      <c r="K36" s="1"/>
      <c r="L36" s="4"/>
    </row>
    <row r="37" spans="1:16" s="65" customFormat="1" ht="55.2" x14ac:dyDescent="0.3">
      <c r="A37" s="2" t="s">
        <v>318</v>
      </c>
      <c r="B37" s="2" t="s">
        <v>15</v>
      </c>
      <c r="C37" s="2" t="s">
        <v>87</v>
      </c>
      <c r="D37" s="2" t="s">
        <v>319</v>
      </c>
      <c r="E37" s="2" t="s">
        <v>320</v>
      </c>
      <c r="F37" s="116" t="s">
        <v>321</v>
      </c>
      <c r="G37" s="158">
        <v>28756</v>
      </c>
      <c r="H37" s="156" t="s">
        <v>322</v>
      </c>
      <c r="J37" s="68"/>
    </row>
    <row r="38" spans="1:16" s="123" customFormat="1" ht="15.6" x14ac:dyDescent="0.3">
      <c r="A38" s="198" t="s">
        <v>19</v>
      </c>
      <c r="B38" s="198"/>
      <c r="C38" s="198"/>
      <c r="D38" s="198"/>
      <c r="E38" s="198"/>
      <c r="F38" s="199"/>
      <c r="G38" s="105">
        <f>SUM(G39:G41)</f>
        <v>44146.999805958745</v>
      </c>
      <c r="H38" s="16"/>
      <c r="I38" s="110"/>
      <c r="J38" s="1"/>
      <c r="K38" s="1"/>
      <c r="L38" s="4"/>
      <c r="M38" s="63"/>
      <c r="N38" s="63"/>
      <c r="O38" s="63"/>
      <c r="P38" s="63"/>
    </row>
    <row r="39" spans="1:16" s="123" customFormat="1" ht="55.2" x14ac:dyDescent="0.3">
      <c r="A39" s="2" t="s">
        <v>323</v>
      </c>
      <c r="B39" s="2" t="s">
        <v>11</v>
      </c>
      <c r="C39" s="2" t="s">
        <v>324</v>
      </c>
      <c r="D39" s="2" t="s">
        <v>325</v>
      </c>
      <c r="E39" s="2" t="s">
        <v>326</v>
      </c>
      <c r="F39" s="2" t="s">
        <v>327</v>
      </c>
      <c r="G39" s="158">
        <v>32589.759999999998</v>
      </c>
      <c r="H39" s="155" t="s">
        <v>328</v>
      </c>
      <c r="I39" s="110"/>
      <c r="J39" s="1"/>
      <c r="K39" s="1"/>
      <c r="L39" s="4"/>
      <c r="M39" s="63"/>
      <c r="N39" s="63"/>
      <c r="O39" s="63"/>
      <c r="P39" s="63"/>
    </row>
    <row r="40" spans="1:16" s="4" customFormat="1" ht="55.2" x14ac:dyDescent="0.3">
      <c r="A40" s="122" t="s">
        <v>405</v>
      </c>
      <c r="B40" s="122" t="s">
        <v>15</v>
      </c>
      <c r="C40" s="122" t="s">
        <v>64</v>
      </c>
      <c r="D40" s="2" t="s">
        <v>406</v>
      </c>
      <c r="E40" s="2" t="s">
        <v>407</v>
      </c>
      <c r="F40" s="122" t="s">
        <v>408</v>
      </c>
      <c r="G40" s="158">
        <v>11464.82</v>
      </c>
      <c r="H40" s="156" t="s">
        <v>450</v>
      </c>
      <c r="I40" s="110"/>
      <c r="J40" s="123"/>
      <c r="K40" s="123"/>
      <c r="L40" s="123"/>
      <c r="M40" s="123"/>
      <c r="N40" s="123"/>
      <c r="O40" s="123"/>
      <c r="P40" s="123"/>
    </row>
    <row r="41" spans="1:16" s="1" customFormat="1" ht="55.2" x14ac:dyDescent="0.3">
      <c r="A41" s="116" t="s">
        <v>455</v>
      </c>
      <c r="B41" s="2" t="s">
        <v>12</v>
      </c>
      <c r="C41" s="2" t="s">
        <v>65</v>
      </c>
      <c r="D41" s="2" t="s">
        <v>456</v>
      </c>
      <c r="E41" s="2" t="s">
        <v>457</v>
      </c>
      <c r="F41" s="181" t="s">
        <v>458</v>
      </c>
      <c r="G41" s="157">
        <v>92.419805958741108</v>
      </c>
      <c r="H41" s="156" t="s">
        <v>459</v>
      </c>
      <c r="I41" s="110"/>
      <c r="J41" s="123"/>
      <c r="K41" s="123"/>
      <c r="L41" s="123"/>
      <c r="M41" s="123"/>
      <c r="N41" s="123"/>
      <c r="O41" s="123"/>
      <c r="P41" s="123"/>
    </row>
    <row r="42" spans="1:16" s="4" customFormat="1" ht="15.6" x14ac:dyDescent="0.3">
      <c r="A42" s="197" t="s">
        <v>20</v>
      </c>
      <c r="B42" s="198"/>
      <c r="C42" s="198"/>
      <c r="D42" s="198"/>
      <c r="E42" s="198"/>
      <c r="F42" s="199"/>
      <c r="G42" s="105">
        <f>SUM(G43:G43)</f>
        <v>0</v>
      </c>
      <c r="H42" s="16"/>
      <c r="J42" s="123"/>
      <c r="K42" s="123"/>
      <c r="L42" s="123"/>
      <c r="M42" s="123"/>
      <c r="N42" s="123"/>
      <c r="O42" s="123"/>
      <c r="P42" s="123"/>
    </row>
    <row r="43" spans="1:16" s="1" customFormat="1" ht="24.6" customHeight="1" x14ac:dyDescent="0.3">
      <c r="A43" s="2"/>
      <c r="B43" s="2"/>
      <c r="C43" s="2"/>
      <c r="D43" s="2"/>
      <c r="E43" s="2"/>
      <c r="F43" s="2"/>
      <c r="G43" s="121"/>
      <c r="H43" s="149"/>
    </row>
    <row r="44" spans="1:16" s="4" customFormat="1" ht="15.6" x14ac:dyDescent="0.3">
      <c r="A44" s="189" t="s">
        <v>90</v>
      </c>
      <c r="B44" s="189"/>
      <c r="C44" s="189"/>
      <c r="D44" s="189"/>
      <c r="E44" s="189"/>
      <c r="F44" s="189"/>
      <c r="G44" s="105">
        <f>SUM(G45)</f>
        <v>188023.82</v>
      </c>
      <c r="H44" s="16"/>
      <c r="I44" s="125"/>
      <c r="J44" s="125"/>
      <c r="K44" s="1"/>
      <c r="M44" s="11"/>
      <c r="N44" s="11"/>
      <c r="O44" s="11"/>
      <c r="P44" s="11"/>
    </row>
    <row r="45" spans="1:16" s="4" customFormat="1" ht="55.2" x14ac:dyDescent="0.3">
      <c r="A45" s="116" t="s">
        <v>356</v>
      </c>
      <c r="B45" s="2" t="s">
        <v>11</v>
      </c>
      <c r="C45" s="2" t="s">
        <v>330</v>
      </c>
      <c r="D45" s="2" t="s">
        <v>357</v>
      </c>
      <c r="E45" s="2" t="s">
        <v>358</v>
      </c>
      <c r="F45" s="116" t="s">
        <v>359</v>
      </c>
      <c r="G45" s="157">
        <v>188023.82</v>
      </c>
      <c r="H45" s="155" t="s">
        <v>360</v>
      </c>
      <c r="I45" s="125"/>
      <c r="J45" s="125"/>
      <c r="K45" s="1"/>
      <c r="M45" s="11"/>
      <c r="N45" s="11"/>
      <c r="O45" s="11"/>
      <c r="P45" s="11"/>
    </row>
    <row r="46" spans="1:16" ht="15.6" x14ac:dyDescent="0.3">
      <c r="A46" s="17"/>
      <c r="B46" s="17"/>
      <c r="C46" s="17"/>
      <c r="D46" s="17"/>
      <c r="E46" s="17"/>
      <c r="F46" s="67" t="s">
        <v>21</v>
      </c>
      <c r="G46" s="107">
        <f>SUM(G5,G15,G24,G26,G35,G38,G42,G44)</f>
        <v>11968929.455078399</v>
      </c>
      <c r="H46" s="18"/>
      <c r="I46" s="125"/>
      <c r="J46" s="125"/>
      <c r="K46" s="1"/>
      <c r="L46" s="4"/>
      <c r="M46" s="10"/>
      <c r="N46" s="10"/>
      <c r="O46" s="10"/>
      <c r="P46" s="10"/>
    </row>
    <row r="47" spans="1:16" x14ac:dyDescent="0.3">
      <c r="I47" s="125"/>
      <c r="J47" s="125"/>
      <c r="K47" s="1"/>
    </row>
    <row r="48" spans="1:16" x14ac:dyDescent="0.3">
      <c r="B48" s="193" t="s">
        <v>22</v>
      </c>
      <c r="C48" s="194"/>
      <c r="F48" s="3"/>
      <c r="G48" s="3"/>
      <c r="H48" s="3"/>
      <c r="I48" s="110"/>
      <c r="J48" s="1"/>
      <c r="K48" s="1"/>
      <c r="L48" s="4"/>
    </row>
    <row r="49" spans="1:16" x14ac:dyDescent="0.3">
      <c r="B49" s="28" t="s">
        <v>11</v>
      </c>
      <c r="C49" s="29">
        <f>SUMIF($B$6:$B$47,B49,$G$6:$G$47)</f>
        <v>902850.34999999986</v>
      </c>
      <c r="D49" s="6"/>
      <c r="F49" s="3"/>
      <c r="G49" s="3"/>
      <c r="H49" s="3"/>
    </row>
    <row r="50" spans="1:16" x14ac:dyDescent="0.3">
      <c r="B50" s="28" t="s">
        <v>10</v>
      </c>
      <c r="C50" s="29">
        <f>SUMIF($B$6:$B$47,B50,$G$6:$G$47)</f>
        <v>4834015.4452724401</v>
      </c>
      <c r="D50" s="6"/>
      <c r="F50" s="3"/>
      <c r="G50" s="3"/>
      <c r="H50" s="3"/>
    </row>
    <row r="51" spans="1:16" x14ac:dyDescent="0.3">
      <c r="B51" s="28" t="s">
        <v>12</v>
      </c>
      <c r="C51" s="29">
        <f>SUMIF($B$6:$B$47,B51,$G$6:$G$47)</f>
        <v>328911.15980595874</v>
      </c>
      <c r="D51" s="6"/>
      <c r="F51" s="3"/>
      <c r="G51" s="3"/>
      <c r="H51" s="3"/>
      <c r="I51" s="124"/>
      <c r="J51" s="124"/>
    </row>
    <row r="52" spans="1:16" x14ac:dyDescent="0.3">
      <c r="B52" s="28" t="s">
        <v>15</v>
      </c>
      <c r="C52" s="29">
        <f>SUMIF($B$6:$B$47,B52,$G$6:$G$47)</f>
        <v>595921</v>
      </c>
      <c r="D52" s="6"/>
      <c r="F52" s="3"/>
      <c r="G52" s="3"/>
      <c r="H52" s="3"/>
      <c r="I52" s="124"/>
      <c r="J52" s="124"/>
    </row>
    <row r="53" spans="1:16" x14ac:dyDescent="0.3">
      <c r="B53" s="28" t="s">
        <v>13</v>
      </c>
      <c r="C53" s="29">
        <f>SUMIF($B$6:$B$47,B53,$G$6:$G$47)</f>
        <v>4239745.9399999995</v>
      </c>
      <c r="D53" s="6"/>
      <c r="F53" s="3"/>
      <c r="G53" s="3"/>
      <c r="H53" s="3"/>
      <c r="I53" s="147"/>
    </row>
    <row r="54" spans="1:16" x14ac:dyDescent="0.3">
      <c r="B54" s="33" t="s">
        <v>23</v>
      </c>
      <c r="C54" s="32">
        <f>SUM(C49:C53)</f>
        <v>10901443.895078398</v>
      </c>
      <c r="F54" s="3"/>
      <c r="G54" s="3"/>
      <c r="H54" s="3"/>
    </row>
    <row r="55" spans="1:16" customFormat="1" x14ac:dyDescent="0.3">
      <c r="A55" s="3"/>
      <c r="B55" s="20"/>
      <c r="C55" s="22"/>
      <c r="D55" s="3"/>
      <c r="E55" s="3"/>
      <c r="F55" s="3"/>
      <c r="G55" s="3"/>
      <c r="H55" s="3"/>
      <c r="I55" s="147"/>
      <c r="J55" s="3"/>
      <c r="K55" s="3"/>
      <c r="L55" s="3"/>
      <c r="M55" s="3"/>
      <c r="N55" s="3"/>
      <c r="O55" s="3"/>
      <c r="P55" s="3"/>
    </row>
    <row r="56" spans="1:16" customFormat="1" x14ac:dyDescent="0.3">
      <c r="B56" s="27" t="s">
        <v>14</v>
      </c>
      <c r="C56" s="13">
        <f>SUMIF($B$6:$B$47,B56,$G$6:$G$47)</f>
        <v>1067485.56</v>
      </c>
      <c r="D56" s="84"/>
      <c r="E56" s="25"/>
      <c r="F56" s="26"/>
      <c r="G56" s="108"/>
      <c r="H56" s="9"/>
      <c r="I56" s="109"/>
      <c r="J56" s="3"/>
    </row>
    <row r="57" spans="1:16" x14ac:dyDescent="0.3">
      <c r="A57"/>
      <c r="B57" s="27" t="s">
        <v>24</v>
      </c>
      <c r="C57" s="34">
        <f>SUM(C54,C56)</f>
        <v>11968929.455078399</v>
      </c>
      <c r="D57" s="84"/>
      <c r="E57" s="25"/>
      <c r="I57" s="147"/>
    </row>
    <row r="58" spans="1:16" x14ac:dyDescent="0.3">
      <c r="H58" s="113"/>
      <c r="K58"/>
      <c r="L58"/>
      <c r="M58"/>
      <c r="N58"/>
      <c r="O58"/>
      <c r="P58"/>
    </row>
    <row r="59" spans="1:16" x14ac:dyDescent="0.3">
      <c r="I59" s="147"/>
    </row>
    <row r="61" spans="1:16" x14ac:dyDescent="0.3">
      <c r="I61" s="147"/>
    </row>
    <row r="63" spans="1:16" x14ac:dyDescent="0.3">
      <c r="I63" s="147"/>
    </row>
  </sheetData>
  <autoFilter ref="A4:H46" xr:uid="{237012A7-CC10-4948-AE3F-F83C9C9B2868}"/>
  <mergeCells count="12">
    <mergeCell ref="A44:F44"/>
    <mergeCell ref="A1:H1"/>
    <mergeCell ref="B48:C48"/>
    <mergeCell ref="A5:F5"/>
    <mergeCell ref="A24:F24"/>
    <mergeCell ref="A26:F26"/>
    <mergeCell ref="A2:H2"/>
    <mergeCell ref="A35:F35"/>
    <mergeCell ref="A38:F38"/>
    <mergeCell ref="A42:F42"/>
    <mergeCell ref="A3:H3"/>
    <mergeCell ref="A15:F15"/>
  </mergeCells>
  <phoneticPr fontId="41" type="noConversion"/>
  <pageMargins left="0.31496062992125984" right="0.31496062992125984" top="0.35433070866141736" bottom="0.35433070866141736" header="0.31496062992125984" footer="0.31496062992125984"/>
  <pageSetup paperSize="9" scale="3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0F8ED-CF60-46E2-A1D4-982EE3F3D712}">
  <sheetPr codeName="Blad3"/>
  <dimension ref="A1:I20"/>
  <sheetViews>
    <sheetView workbookViewId="0">
      <pane ySplit="4" topLeftCell="A5" activePane="bottomLeft" state="frozen"/>
      <selection pane="bottomLeft" activeCell="A2" sqref="A2:I2"/>
    </sheetView>
  </sheetViews>
  <sheetFormatPr defaultRowHeight="14.4" x14ac:dyDescent="0.3"/>
  <cols>
    <col min="1" max="1" width="15.77734375" bestFit="1" customWidth="1"/>
    <col min="2" max="2" width="14.6640625" style="101" customWidth="1"/>
    <col min="3" max="3" width="16.5546875" style="23" bestFit="1" customWidth="1"/>
    <col min="4" max="5" width="25.6640625" style="23" customWidth="1"/>
    <col min="6" max="6" width="9.5546875" customWidth="1"/>
    <col min="7" max="7" width="49.33203125" style="25" customWidth="1"/>
    <col min="8" max="8" width="13.88671875" style="137" customWidth="1"/>
    <col min="9" max="9" width="11.6640625" style="134" customWidth="1"/>
  </cols>
  <sheetData>
    <row r="1" spans="1:9" ht="23.25" customHeight="1" x14ac:dyDescent="0.3">
      <c r="A1" s="190" t="s">
        <v>471</v>
      </c>
      <c r="B1" s="191"/>
      <c r="C1" s="191"/>
      <c r="D1" s="191"/>
      <c r="E1" s="191"/>
      <c r="F1" s="191"/>
      <c r="G1" s="191"/>
      <c r="H1" s="191"/>
      <c r="I1" s="192"/>
    </row>
    <row r="2" spans="1:9" ht="46.8" customHeight="1" x14ac:dyDescent="0.3">
      <c r="A2" s="204" t="s">
        <v>25</v>
      </c>
      <c r="B2" s="205"/>
      <c r="C2" s="205"/>
      <c r="D2" s="205"/>
      <c r="E2" s="205"/>
      <c r="F2" s="205"/>
      <c r="G2" s="205"/>
      <c r="H2" s="205"/>
      <c r="I2" s="206"/>
    </row>
    <row r="3" spans="1:9" x14ac:dyDescent="0.3">
      <c r="A3" s="203" t="s">
        <v>89</v>
      </c>
      <c r="B3" s="203"/>
      <c r="C3" s="203"/>
      <c r="D3" s="203"/>
      <c r="E3" s="203"/>
      <c r="F3" s="203"/>
      <c r="G3" s="203"/>
      <c r="H3" s="203"/>
      <c r="I3" s="203"/>
    </row>
    <row r="4" spans="1:9" s="21" customFormat="1" ht="48.6" customHeight="1" x14ac:dyDescent="0.3">
      <c r="A4" s="38" t="s">
        <v>2</v>
      </c>
      <c r="B4" s="38" t="s">
        <v>3</v>
      </c>
      <c r="C4" s="38" t="s">
        <v>26</v>
      </c>
      <c r="D4" s="38" t="s">
        <v>5</v>
      </c>
      <c r="E4" s="38" t="s">
        <v>6</v>
      </c>
      <c r="F4" s="39" t="s">
        <v>0</v>
      </c>
      <c r="G4" s="38" t="s">
        <v>7</v>
      </c>
      <c r="H4" s="39" t="s">
        <v>50</v>
      </c>
      <c r="I4" s="52" t="s">
        <v>9</v>
      </c>
    </row>
    <row r="5" spans="1:9" s="4" customFormat="1" ht="13.8" x14ac:dyDescent="0.3">
      <c r="A5" s="115"/>
      <c r="B5" s="115"/>
      <c r="C5" s="114"/>
      <c r="D5" s="138"/>
      <c r="E5" s="127"/>
      <c r="F5" s="128"/>
      <c r="G5" s="126"/>
      <c r="H5" s="136"/>
      <c r="I5" s="131"/>
    </row>
    <row r="6" spans="1:9" s="4" customFormat="1" ht="13.8" x14ac:dyDescent="0.3">
      <c r="A6" s="115"/>
      <c r="B6" s="27"/>
      <c r="C6" s="128"/>
      <c r="D6" s="128"/>
      <c r="E6" s="128"/>
      <c r="F6" s="128"/>
      <c r="G6" s="128"/>
      <c r="H6" s="136"/>
      <c r="I6" s="131"/>
    </row>
    <row r="7" spans="1:9" s="83" customFormat="1" ht="15.6" x14ac:dyDescent="0.3">
      <c r="A7" s="20"/>
      <c r="B7" s="100"/>
      <c r="C7" s="22"/>
      <c r="D7" s="22"/>
      <c r="E7" s="22"/>
      <c r="F7" s="129"/>
      <c r="G7" s="102" t="s">
        <v>21</v>
      </c>
      <c r="H7" s="103">
        <f>SUM(H5:H6)</f>
        <v>0</v>
      </c>
      <c r="I7" s="132"/>
    </row>
    <row r="8" spans="1:9" ht="14.4" customHeight="1" x14ac:dyDescent="0.3">
      <c r="A8" s="20"/>
      <c r="B8" s="100"/>
      <c r="C8" s="22"/>
      <c r="D8" s="22"/>
      <c r="E8" s="22"/>
      <c r="F8" s="20"/>
      <c r="I8" s="133"/>
    </row>
    <row r="9" spans="1:9" x14ac:dyDescent="0.3">
      <c r="A9" s="20"/>
      <c r="B9" s="207" t="s">
        <v>22</v>
      </c>
      <c r="C9" s="207"/>
      <c r="D9" s="20"/>
      <c r="E9" s="36"/>
      <c r="F9" s="64"/>
      <c r="G9" s="21"/>
      <c r="H9" s="64"/>
    </row>
    <row r="10" spans="1:9" x14ac:dyDescent="0.3">
      <c r="A10" s="20"/>
      <c r="B10" s="28" t="s">
        <v>11</v>
      </c>
      <c r="C10" s="29">
        <f>SUMIF($B$5:$B$6,B10,$H$5:$H$6)</f>
        <v>0</v>
      </c>
      <c r="D10" s="20"/>
      <c r="E10" s="21"/>
      <c r="G10" s="21"/>
      <c r="H10" s="64"/>
    </row>
    <row r="11" spans="1:9" x14ac:dyDescent="0.3">
      <c r="A11" s="20"/>
      <c r="B11" s="28" t="s">
        <v>10</v>
      </c>
      <c r="C11" s="29">
        <f>SUMIF($B$5:$B$6,B11,$H$5:$H$6)</f>
        <v>0</v>
      </c>
      <c r="D11" s="20"/>
      <c r="E11" s="21"/>
      <c r="G11" s="21"/>
      <c r="H11" s="64"/>
    </row>
    <row r="12" spans="1:9" x14ac:dyDescent="0.3">
      <c r="A12" s="20"/>
      <c r="B12" s="28" t="s">
        <v>12</v>
      </c>
      <c r="C12" s="29">
        <f>SUMIF($B$5:$B$6,B12,$H$5:$H$6)</f>
        <v>0</v>
      </c>
      <c r="D12" s="20"/>
      <c r="E12" s="21"/>
      <c r="G12" s="21"/>
      <c r="H12" s="64"/>
    </row>
    <row r="13" spans="1:9" x14ac:dyDescent="0.3">
      <c r="B13" s="28" t="s">
        <v>15</v>
      </c>
      <c r="C13" s="29">
        <f>SUMIF($B$5:$B$6,B13,$H$5:$H$6)</f>
        <v>0</v>
      </c>
      <c r="D13"/>
      <c r="E13" s="21"/>
      <c r="G13" s="21"/>
      <c r="H13" s="64"/>
    </row>
    <row r="14" spans="1:9" x14ac:dyDescent="0.3">
      <c r="B14" s="28" t="s">
        <v>13</v>
      </c>
      <c r="C14" s="29">
        <f>SUMIF($B$5:$B$6,B14,$H$5:$H$6)</f>
        <v>0</v>
      </c>
      <c r="D14"/>
      <c r="E14" s="21"/>
      <c r="G14" s="21"/>
      <c r="H14" s="64"/>
    </row>
    <row r="15" spans="1:9" x14ac:dyDescent="0.3">
      <c r="B15" s="33" t="s">
        <v>23</v>
      </c>
      <c r="C15" s="32">
        <f>SUM(C10:C14)</f>
        <v>0</v>
      </c>
      <c r="E15" s="25"/>
      <c r="G15"/>
      <c r="H15" s="95"/>
      <c r="I15" s="135"/>
    </row>
    <row r="16" spans="1:9" x14ac:dyDescent="0.3">
      <c r="B16" s="100"/>
      <c r="C16" s="22"/>
      <c r="E16" s="25"/>
      <c r="G16"/>
      <c r="H16" s="95"/>
      <c r="I16" s="135"/>
    </row>
    <row r="17" spans="2:9" x14ac:dyDescent="0.3">
      <c r="B17" s="27" t="s">
        <v>14</v>
      </c>
      <c r="C17" s="29">
        <f>SUMIF($B$5:$B$6,B17,$H$5:$H$6)</f>
        <v>0</v>
      </c>
      <c r="E17" s="25"/>
      <c r="G17"/>
      <c r="H17" s="95"/>
      <c r="I17" s="135"/>
    </row>
    <row r="18" spans="2:9" x14ac:dyDescent="0.3">
      <c r="B18" s="27" t="s">
        <v>24</v>
      </c>
      <c r="C18" s="34">
        <f>SUM(C17,C15)</f>
        <v>0</v>
      </c>
      <c r="E18" s="25"/>
      <c r="G18"/>
      <c r="H18" s="95"/>
      <c r="I18" s="135"/>
    </row>
    <row r="19" spans="2:9" x14ac:dyDescent="0.3">
      <c r="B19" s="100"/>
      <c r="D19" s="22"/>
    </row>
    <row r="20" spans="2:9" x14ac:dyDescent="0.3">
      <c r="B20" s="100"/>
      <c r="D20" s="22"/>
    </row>
  </sheetData>
  <autoFilter ref="A4:I7" xr:uid="{B8DA2C90-5CE1-4280-A2E3-2E5AF98C5427}"/>
  <mergeCells count="4">
    <mergeCell ref="A1:I1"/>
    <mergeCell ref="A2:I2"/>
    <mergeCell ref="B9:C9"/>
    <mergeCell ref="A3:I3"/>
  </mergeCells>
  <conditionalFormatting sqref="H7">
    <cfRule type="expression" dxfId="17" priority="3">
      <formula>#REF!="9. afgerond"</formula>
    </cfRule>
    <cfRule type="expression" dxfId="16" priority="4">
      <formula>#REF!="8. zelfevaluatie"</formula>
    </cfRule>
    <cfRule type="expression" dxfId="15" priority="5">
      <formula>#REF!="7. betaald"</formula>
    </cfRule>
    <cfRule type="expression" dxfId="14" priority="6">
      <formula>#REF!="6. aanvraag uitbetaling"</formula>
    </cfRule>
    <cfRule type="expression" dxfId="13" priority="7">
      <formula>#REF!="5. verlenging termijn"</formula>
    </cfRule>
    <cfRule type="expression" dxfId="12" priority="8">
      <formula>#REF!="4. beslissing "</formula>
    </cfRule>
    <cfRule type="expression" dxfId="11" priority="9">
      <formula>#REF!="2. evaluatie klaar"</formula>
    </cfRule>
    <cfRule type="expression" dxfId="10" priority="10">
      <formula>#REF!="1. ontvankelijk"</formula>
    </cfRule>
    <cfRule type="expression" dxfId="9" priority="11">
      <formula>#REF!="3. naar IF"</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84DD-45C7-4E8E-901E-1C414C43D199}">
  <sheetPr codeName="Blad6"/>
  <dimension ref="A1:K7"/>
  <sheetViews>
    <sheetView workbookViewId="0">
      <selection activeCell="A2" sqref="A2:H2"/>
    </sheetView>
  </sheetViews>
  <sheetFormatPr defaultRowHeight="14.4" x14ac:dyDescent="0.3"/>
  <cols>
    <col min="1" max="1" width="10.5546875" bestFit="1" customWidth="1"/>
    <col min="2" max="2" width="34.44140625" bestFit="1" customWidth="1"/>
    <col min="3" max="3" width="39.21875" customWidth="1"/>
    <col min="4" max="4" width="32.88671875" customWidth="1"/>
    <col min="5" max="5" width="33" bestFit="1" customWidth="1"/>
    <col min="6" max="6" width="28.88671875" bestFit="1" customWidth="1"/>
    <col min="7" max="7" width="14" style="95" customWidth="1"/>
    <col min="8" max="8" width="12.5546875" style="99" customWidth="1"/>
    <col min="10" max="10" width="25.6640625" bestFit="1" customWidth="1"/>
    <col min="11" max="11" width="12.33203125" bestFit="1" customWidth="1"/>
  </cols>
  <sheetData>
    <row r="1" spans="1:11" ht="23.4" x14ac:dyDescent="0.3">
      <c r="A1" s="208" t="s">
        <v>470</v>
      </c>
      <c r="B1" s="208"/>
      <c r="C1" s="208"/>
      <c r="D1" s="208"/>
      <c r="E1" s="208"/>
      <c r="F1" s="208"/>
      <c r="G1" s="208"/>
      <c r="H1" s="208"/>
    </row>
    <row r="2" spans="1:11" ht="35.4" customHeight="1" x14ac:dyDescent="0.3">
      <c r="A2" s="202" t="s">
        <v>45</v>
      </c>
      <c r="B2" s="202"/>
      <c r="C2" s="202"/>
      <c r="D2" s="202"/>
      <c r="E2" s="202"/>
      <c r="F2" s="202"/>
      <c r="G2" s="202"/>
      <c r="H2" s="202"/>
    </row>
    <row r="3" spans="1:11" x14ac:dyDescent="0.3">
      <c r="A3" s="203" t="s">
        <v>89</v>
      </c>
      <c r="B3" s="203"/>
      <c r="C3" s="203"/>
      <c r="D3" s="203"/>
      <c r="E3" s="203"/>
      <c r="F3" s="203"/>
      <c r="G3" s="203"/>
      <c r="H3" s="203"/>
      <c r="I3" s="140"/>
    </row>
    <row r="4" spans="1:11" ht="41.4" x14ac:dyDescent="0.3">
      <c r="A4" s="37" t="s">
        <v>2</v>
      </c>
      <c r="B4" s="37" t="s">
        <v>46</v>
      </c>
      <c r="C4" s="37" t="s">
        <v>5</v>
      </c>
      <c r="D4" s="37" t="s">
        <v>47</v>
      </c>
      <c r="E4" s="37" t="s">
        <v>48</v>
      </c>
      <c r="F4" s="37" t="s">
        <v>3</v>
      </c>
      <c r="G4" s="96" t="s">
        <v>49</v>
      </c>
      <c r="H4" s="98" t="s">
        <v>9</v>
      </c>
      <c r="J4" s="146" t="s">
        <v>22</v>
      </c>
      <c r="K4" s="97"/>
    </row>
    <row r="5" spans="1:11" x14ac:dyDescent="0.3">
      <c r="A5" s="141"/>
      <c r="B5" s="141"/>
      <c r="C5" s="142"/>
      <c r="D5" s="142"/>
      <c r="E5" s="142"/>
      <c r="F5" s="141"/>
      <c r="G5" s="143"/>
      <c r="H5" s="144"/>
      <c r="J5" s="130"/>
      <c r="K5" s="83"/>
    </row>
    <row r="6" spans="1:11" x14ac:dyDescent="0.3">
      <c r="A6" s="141"/>
      <c r="B6" s="141"/>
      <c r="C6" s="141"/>
      <c r="D6" s="141"/>
      <c r="E6" s="141"/>
      <c r="F6" s="141"/>
      <c r="G6" s="145"/>
      <c r="H6" s="144"/>
    </row>
    <row r="7" spans="1:11" s="83" customFormat="1" ht="31.2" customHeight="1" x14ac:dyDescent="0.3">
      <c r="A7" s="20"/>
      <c r="B7" s="20"/>
      <c r="C7" s="22"/>
      <c r="D7" s="22"/>
      <c r="E7" s="209" t="s">
        <v>21</v>
      </c>
      <c r="F7" s="210"/>
      <c r="G7" s="103">
        <f>SUM(G5:G6)</f>
        <v>0</v>
      </c>
      <c r="I7" s="132"/>
      <c r="J7"/>
      <c r="K7"/>
    </row>
  </sheetData>
  <autoFilter ref="A4:H4" xr:uid="{DA4C84DD-45C7-4E8E-901E-1C414C43D199}"/>
  <mergeCells count="4">
    <mergeCell ref="A1:H1"/>
    <mergeCell ref="A2:H2"/>
    <mergeCell ref="A3:H3"/>
    <mergeCell ref="E7:F7"/>
  </mergeCells>
  <conditionalFormatting sqref="G7">
    <cfRule type="expression" dxfId="8" priority="1">
      <formula>#REF!="9. afgerond"</formula>
    </cfRule>
    <cfRule type="expression" dxfId="7" priority="2">
      <formula>#REF!="8. zelfevaluatie"</formula>
    </cfRule>
    <cfRule type="expression" dxfId="6" priority="3">
      <formula>#REF!="7. betaald"</formula>
    </cfRule>
    <cfRule type="expression" dxfId="5" priority="4">
      <formula>#REF!="6. aanvraag uitbetaling"</formula>
    </cfRule>
    <cfRule type="expression" dxfId="4" priority="5">
      <formula>#REF!="5. verlenging termijn"</formula>
    </cfRule>
    <cfRule type="expression" dxfId="3" priority="6">
      <formula>#REF!="4. beslissing "</formula>
    </cfRule>
    <cfRule type="expression" dxfId="2" priority="7">
      <formula>#REF!="2. evaluatie klaar"</formula>
    </cfRule>
    <cfRule type="expression" dxfId="1" priority="8">
      <formula>#REF!="1. ontvankelijk"</formula>
    </cfRule>
    <cfRule type="expression" dxfId="0" priority="9">
      <formula>#REF!="3. naar IF"</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0BF18-D044-4F3A-901C-6C582781997C}">
  <sheetPr codeName="Blad4">
    <pageSetUpPr fitToPage="1"/>
  </sheetPr>
  <dimension ref="A1:I21"/>
  <sheetViews>
    <sheetView zoomScale="102" zoomScaleNormal="102" workbookViewId="0">
      <pane xSplit="1" ySplit="1" topLeftCell="D2" activePane="bottomRight" state="frozen"/>
      <selection pane="topRight" activeCell="B1" sqref="B1"/>
      <selection pane="bottomLeft" activeCell="A2" sqref="A2"/>
      <selection pane="bottomRight" activeCell="D7" sqref="D7"/>
    </sheetView>
  </sheetViews>
  <sheetFormatPr defaultColWidth="8.88671875" defaultRowHeight="14.4" x14ac:dyDescent="0.3"/>
  <cols>
    <col min="1" max="1" width="15.6640625" style="3" customWidth="1"/>
    <col min="2" max="2" width="16.44140625" style="5" customWidth="1"/>
    <col min="3" max="3" width="14.33203125" style="3" customWidth="1"/>
    <col min="4" max="5" width="23.109375" style="3" customWidth="1"/>
    <col min="6" max="6" width="47.6640625" style="3" customWidth="1"/>
    <col min="7" max="7" width="28.109375" style="75" customWidth="1"/>
    <col min="8" max="8" width="18.109375" style="8" customWidth="1"/>
    <col min="9" max="9" width="15.44140625" style="9" customWidth="1"/>
    <col min="10" max="10" width="10.5546875" style="3" bestFit="1" customWidth="1"/>
    <col min="11" max="11" width="8.88671875" style="3"/>
    <col min="12" max="12" width="10.6640625" style="3" bestFit="1" customWidth="1"/>
    <col min="13" max="13" width="10.5546875" style="3" bestFit="1" customWidth="1"/>
    <col min="14" max="14" width="10.6640625" style="3" bestFit="1" customWidth="1"/>
    <col min="15" max="15" width="10.5546875" style="3" bestFit="1" customWidth="1"/>
    <col min="16" max="16384" width="8.88671875" style="3"/>
  </cols>
  <sheetData>
    <row r="1" spans="1:9" ht="23.4" customHeight="1" x14ac:dyDescent="0.3">
      <c r="A1" s="190" t="s">
        <v>469</v>
      </c>
      <c r="B1" s="191"/>
      <c r="C1" s="191"/>
      <c r="D1" s="191"/>
      <c r="E1" s="191"/>
      <c r="F1" s="191"/>
      <c r="G1" s="191"/>
      <c r="H1" s="191"/>
      <c r="I1" s="192"/>
    </row>
    <row r="2" spans="1:9" ht="79.2" customHeight="1" x14ac:dyDescent="0.3">
      <c r="A2" s="202" t="s">
        <v>299</v>
      </c>
      <c r="B2" s="202"/>
      <c r="C2" s="202"/>
      <c r="D2" s="202"/>
      <c r="E2" s="202"/>
      <c r="F2" s="202"/>
      <c r="G2" s="202"/>
      <c r="H2" s="202"/>
      <c r="I2" s="202"/>
    </row>
    <row r="3" spans="1:9" x14ac:dyDescent="0.3">
      <c r="A3" s="203" t="s">
        <v>89</v>
      </c>
      <c r="B3" s="203"/>
      <c r="C3" s="203"/>
      <c r="D3" s="203"/>
      <c r="E3" s="203"/>
      <c r="F3" s="203"/>
      <c r="G3" s="203"/>
      <c r="H3" s="203"/>
      <c r="I3" s="203"/>
    </row>
    <row r="4" spans="1:9" s="4" customFormat="1" ht="41.4" customHeight="1" x14ac:dyDescent="0.3">
      <c r="A4" s="38" t="s">
        <v>2</v>
      </c>
      <c r="B4" s="38" t="s">
        <v>3</v>
      </c>
      <c r="C4" s="38" t="s">
        <v>26</v>
      </c>
      <c r="D4" s="38" t="s">
        <v>5</v>
      </c>
      <c r="E4" s="38" t="s">
        <v>6</v>
      </c>
      <c r="F4" s="38" t="s">
        <v>7</v>
      </c>
      <c r="G4" s="69" t="s">
        <v>27</v>
      </c>
      <c r="H4" s="39" t="s">
        <v>28</v>
      </c>
      <c r="I4" s="38" t="s">
        <v>9</v>
      </c>
    </row>
    <row r="5" spans="1:9" s="151" customFormat="1" ht="61.8" customHeight="1" x14ac:dyDescent="0.3">
      <c r="A5" s="183" t="s">
        <v>300</v>
      </c>
      <c r="B5" s="183" t="s">
        <v>11</v>
      </c>
      <c r="C5" s="183" t="s">
        <v>60</v>
      </c>
      <c r="D5" s="183" t="s">
        <v>301</v>
      </c>
      <c r="E5" s="183" t="s">
        <v>302</v>
      </c>
      <c r="F5" s="183" t="s">
        <v>303</v>
      </c>
      <c r="G5" s="184">
        <v>2200000.56</v>
      </c>
      <c r="H5" s="184">
        <v>33348.720000000001</v>
      </c>
      <c r="I5" s="185">
        <v>46056</v>
      </c>
    </row>
    <row r="6" spans="1:9" s="151" customFormat="1" ht="72.599999999999994" customHeight="1" x14ac:dyDescent="0.3">
      <c r="A6" s="183" t="s">
        <v>392</v>
      </c>
      <c r="B6" s="183" t="s">
        <v>13</v>
      </c>
      <c r="C6" s="183" t="s">
        <v>396</v>
      </c>
      <c r="D6" s="183" t="s">
        <v>393</v>
      </c>
      <c r="E6" s="183" t="s">
        <v>394</v>
      </c>
      <c r="F6" s="152" t="s">
        <v>395</v>
      </c>
      <c r="G6" s="184">
        <v>6000000</v>
      </c>
      <c r="H6" s="184">
        <v>102437.52</v>
      </c>
      <c r="I6" s="185">
        <v>46090</v>
      </c>
    </row>
    <row r="7" spans="1:9" s="151" customFormat="1" ht="72.599999999999994" customHeight="1" x14ac:dyDescent="0.3">
      <c r="A7" s="118" t="s">
        <v>426</v>
      </c>
      <c r="B7" s="118" t="s">
        <v>11</v>
      </c>
      <c r="C7" s="119" t="s">
        <v>427</v>
      </c>
      <c r="D7" s="119" t="s">
        <v>428</v>
      </c>
      <c r="E7" s="117" t="s">
        <v>429</v>
      </c>
      <c r="F7" s="186" t="s">
        <v>430</v>
      </c>
      <c r="G7" s="13">
        <v>1316403</v>
      </c>
      <c r="H7" s="13">
        <v>25631.79</v>
      </c>
      <c r="I7" s="182">
        <v>46122</v>
      </c>
    </row>
    <row r="8" spans="1:9" s="120" customFormat="1" ht="73.8" customHeight="1" x14ac:dyDescent="0.3">
      <c r="A8" s="118" t="s">
        <v>439</v>
      </c>
      <c r="B8" s="118" t="s">
        <v>15</v>
      </c>
      <c r="C8" s="118" t="s">
        <v>440</v>
      </c>
      <c r="D8" s="118" t="s">
        <v>442</v>
      </c>
      <c r="E8" s="118" t="s">
        <v>443</v>
      </c>
      <c r="F8" s="117" t="s">
        <v>441</v>
      </c>
      <c r="G8" s="175">
        <v>2800000</v>
      </c>
      <c r="H8" s="175">
        <v>39441.94</v>
      </c>
      <c r="I8" s="182">
        <v>46122</v>
      </c>
    </row>
    <row r="9" spans="1:9" s="10" customFormat="1" ht="15.6" x14ac:dyDescent="0.3">
      <c r="A9" s="1"/>
      <c r="B9" s="1"/>
      <c r="C9" s="1"/>
      <c r="D9" s="1"/>
      <c r="E9" s="1"/>
      <c r="F9" s="35" t="s">
        <v>21</v>
      </c>
      <c r="G9" s="76"/>
      <c r="H9" s="31">
        <f>SUM(H5:H8)</f>
        <v>200859.97</v>
      </c>
    </row>
    <row r="10" spans="1:9" s="10" customFormat="1" ht="13.8" x14ac:dyDescent="0.3">
      <c r="A10" s="1"/>
      <c r="B10" s="1"/>
      <c r="E10" s="1"/>
      <c r="G10" s="77"/>
    </row>
    <row r="11" spans="1:9" s="1" customFormat="1" ht="13.8" x14ac:dyDescent="0.3">
      <c r="B11" s="193" t="s">
        <v>22</v>
      </c>
      <c r="C11" s="194"/>
      <c r="E11" s="7"/>
      <c r="F11" s="14"/>
      <c r="G11" s="78"/>
      <c r="H11" s="78"/>
    </row>
    <row r="12" spans="1:9" s="1" customFormat="1" ht="13.8" x14ac:dyDescent="0.3">
      <c r="B12" s="28" t="s">
        <v>11</v>
      </c>
      <c r="C12" s="29">
        <f>SUMIF($B$5:$B$10,B12,$H$5:$H$10)</f>
        <v>58980.51</v>
      </c>
      <c r="E12" s="7"/>
      <c r="F12" s="7"/>
      <c r="G12" s="77"/>
      <c r="H12" s="7"/>
    </row>
    <row r="13" spans="1:9" s="1" customFormat="1" ht="13.8" x14ac:dyDescent="0.3">
      <c r="B13" s="28" t="s">
        <v>10</v>
      </c>
      <c r="C13" s="29">
        <f>SUMIF($B$5:$B$10,B13,$H$5:$H$10)</f>
        <v>0</v>
      </c>
      <c r="E13" s="7"/>
      <c r="F13" s="7"/>
      <c r="G13" s="77"/>
      <c r="H13" s="7"/>
    </row>
    <row r="14" spans="1:9" s="1" customFormat="1" ht="13.8" x14ac:dyDescent="0.3">
      <c r="B14" s="28" t="s">
        <v>12</v>
      </c>
      <c r="C14" s="29">
        <f>SUMIF($B$5:$B$10,B14,$H$5:$H$10)</f>
        <v>0</v>
      </c>
      <c r="E14" s="7"/>
      <c r="F14" s="7"/>
      <c r="G14" s="77"/>
      <c r="H14" s="7"/>
    </row>
    <row r="15" spans="1:9" s="1" customFormat="1" ht="13.8" x14ac:dyDescent="0.3">
      <c r="B15" s="28" t="s">
        <v>15</v>
      </c>
      <c r="C15" s="29">
        <f>SUMIF($B$5:$B$10,B15,$H$5:$H$10)</f>
        <v>39441.94</v>
      </c>
      <c r="E15" s="7"/>
      <c r="F15" s="7"/>
      <c r="G15" s="77"/>
      <c r="H15" s="7"/>
    </row>
    <row r="16" spans="1:9" s="1" customFormat="1" x14ac:dyDescent="0.3">
      <c r="B16" s="28" t="s">
        <v>13</v>
      </c>
      <c r="C16" s="29">
        <f>SUMIF($B$5:$B$10,B16,$H$5:$H$10)</f>
        <v>102437.52</v>
      </c>
      <c r="E16" s="7"/>
      <c r="F16" s="7"/>
      <c r="G16" s="77"/>
      <c r="H16" s="3"/>
    </row>
    <row r="17" spans="1:9" s="1" customFormat="1" x14ac:dyDescent="0.3">
      <c r="B17" s="33" t="s">
        <v>23</v>
      </c>
      <c r="C17" s="32">
        <f>SUM(C12:C16)</f>
        <v>200859.97000000003</v>
      </c>
      <c r="E17" s="7"/>
      <c r="F17" s="9"/>
      <c r="G17" s="79"/>
      <c r="H17" s="3"/>
    </row>
    <row r="18" spans="1:9" s="1" customFormat="1" x14ac:dyDescent="0.3">
      <c r="B18" s="20"/>
      <c r="C18" s="22"/>
      <c r="E18" s="7"/>
      <c r="F18" s="14"/>
      <c r="G18" s="78"/>
    </row>
    <row r="19" spans="1:9" s="1" customFormat="1" ht="13.8" x14ac:dyDescent="0.3">
      <c r="B19" s="27" t="s">
        <v>14</v>
      </c>
      <c r="C19" s="29">
        <f>SUMIF($B$5:$B$10,B19,$H$5:$H$10)</f>
        <v>0</v>
      </c>
      <c r="E19" s="7"/>
      <c r="F19" s="14"/>
      <c r="G19" s="78"/>
    </row>
    <row r="20" spans="1:9" x14ac:dyDescent="0.3">
      <c r="A20" s="1"/>
      <c r="B20" s="27" t="s">
        <v>24</v>
      </c>
      <c r="C20" s="34">
        <f>SUM(C19,C17)</f>
        <v>200859.97000000003</v>
      </c>
      <c r="D20" s="1"/>
      <c r="E20" s="7"/>
      <c r="F20" s="14"/>
      <c r="G20" s="78"/>
      <c r="H20" s="3"/>
      <c r="I20" s="3"/>
    </row>
    <row r="21" spans="1:9" x14ac:dyDescent="0.3">
      <c r="B21" s="3"/>
      <c r="E21" s="8"/>
      <c r="F21" s="9"/>
      <c r="G21" s="79"/>
      <c r="H21" s="3"/>
      <c r="I21" s="3"/>
    </row>
  </sheetData>
  <autoFilter ref="A4:I4" xr:uid="{F07DE385-2592-4751-8D1E-6D024BFBA824}"/>
  <mergeCells count="4">
    <mergeCell ref="A1:I1"/>
    <mergeCell ref="A2:I2"/>
    <mergeCell ref="B11:C11"/>
    <mergeCell ref="A3:I3"/>
  </mergeCells>
  <phoneticPr fontId="41" type="noConversion"/>
  <pageMargins left="0.31496062992125984" right="0.31496062992125984" top="0.35433070866141736" bottom="0.35433070866141736" header="0.31496062992125984" footer="0.31496062992125984"/>
  <pageSetup paperSize="9" scale="6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D7D14-3EA4-4AA5-A6C4-2DA2B58752EE}">
  <sheetPr codeName="Blad5">
    <pageSetUpPr fitToPage="1"/>
  </sheetPr>
  <dimension ref="A1:J43"/>
  <sheetViews>
    <sheetView zoomScaleNormal="100" workbookViewId="0">
      <pane xSplit="1" ySplit="1" topLeftCell="B2" activePane="bottomRight" state="frozen"/>
      <selection pane="topRight" activeCell="B1" sqref="B1"/>
      <selection pane="bottomLeft" activeCell="A2" sqref="A2"/>
      <selection pane="bottomRight" activeCell="A2" sqref="A2:J2"/>
    </sheetView>
  </sheetViews>
  <sheetFormatPr defaultColWidth="8.88671875" defaultRowHeight="14.4" x14ac:dyDescent="0.3"/>
  <cols>
    <col min="1" max="1" width="14.33203125" style="45" customWidth="1"/>
    <col min="2" max="2" width="16.44140625" style="5" customWidth="1"/>
    <col min="3" max="3" width="13.44140625" style="3" customWidth="1"/>
    <col min="4" max="4" width="9.33203125" style="3" customWidth="1"/>
    <col min="5" max="6" width="23.109375" style="3" customWidth="1"/>
    <col min="7" max="7" width="47.6640625" style="3" customWidth="1"/>
    <col min="8" max="8" width="27.6640625" style="75" customWidth="1"/>
    <col min="9" max="9" width="16.5546875" style="8" customWidth="1"/>
    <col min="10" max="10" width="13.44140625" style="54" customWidth="1"/>
    <col min="11" max="11" width="9.88671875" style="3" bestFit="1" customWidth="1"/>
    <col min="12" max="13" width="10.6640625" style="3" bestFit="1" customWidth="1"/>
    <col min="14" max="14" width="10.5546875" style="3" bestFit="1" customWidth="1"/>
    <col min="15" max="16384" width="8.88671875" style="3"/>
  </cols>
  <sheetData>
    <row r="1" spans="1:10" ht="23.4" customHeight="1" x14ac:dyDescent="0.3">
      <c r="A1" s="190" t="s">
        <v>468</v>
      </c>
      <c r="B1" s="190"/>
      <c r="C1" s="190"/>
      <c r="D1" s="190"/>
      <c r="E1" s="190"/>
      <c r="F1" s="190"/>
      <c r="G1" s="190"/>
      <c r="H1" s="190"/>
      <c r="I1" s="190"/>
      <c r="J1" s="190"/>
    </row>
    <row r="2" spans="1:10" ht="81.599999999999994" customHeight="1" x14ac:dyDescent="0.3">
      <c r="A2" s="211" t="s">
        <v>298</v>
      </c>
      <c r="B2" s="211"/>
      <c r="C2" s="211"/>
      <c r="D2" s="211"/>
      <c r="E2" s="211"/>
      <c r="F2" s="211"/>
      <c r="G2" s="211"/>
      <c r="H2" s="211"/>
      <c r="I2" s="211"/>
      <c r="J2" s="211"/>
    </row>
    <row r="3" spans="1:10" x14ac:dyDescent="0.3">
      <c r="A3" s="212" t="s">
        <v>88</v>
      </c>
      <c r="B3" s="212"/>
      <c r="C3" s="212"/>
      <c r="D3" s="212"/>
      <c r="E3" s="212"/>
      <c r="F3" s="212"/>
      <c r="G3" s="212"/>
      <c r="H3" s="212"/>
      <c r="I3" s="212"/>
      <c r="J3" s="212"/>
    </row>
    <row r="4" spans="1:10" s="4" customFormat="1" ht="58.95" customHeight="1" x14ac:dyDescent="0.3">
      <c r="A4" s="48" t="s">
        <v>2</v>
      </c>
      <c r="B4" s="38" t="s">
        <v>3</v>
      </c>
      <c r="C4" s="38" t="s">
        <v>26</v>
      </c>
      <c r="D4" s="38" t="s">
        <v>29</v>
      </c>
      <c r="E4" s="38" t="s">
        <v>5</v>
      </c>
      <c r="F4" s="38" t="s">
        <v>6</v>
      </c>
      <c r="G4" s="38" t="s">
        <v>7</v>
      </c>
      <c r="H4" s="69" t="s">
        <v>27</v>
      </c>
      <c r="I4" s="39" t="s">
        <v>30</v>
      </c>
      <c r="J4" s="52" t="s">
        <v>9</v>
      </c>
    </row>
    <row r="5" spans="1:10" s="1" customFormat="1" ht="13.8" x14ac:dyDescent="0.3">
      <c r="A5" s="2"/>
      <c r="B5" s="2"/>
      <c r="C5" s="2"/>
      <c r="D5" s="2"/>
      <c r="E5" s="2"/>
      <c r="F5" s="2"/>
      <c r="G5" s="2"/>
      <c r="H5" s="24"/>
      <c r="I5" s="121"/>
      <c r="J5" s="150"/>
    </row>
    <row r="6" spans="1:10" s="10" customFormat="1" ht="15.6" x14ac:dyDescent="0.3">
      <c r="A6" s="45"/>
      <c r="B6" s="5"/>
      <c r="C6" s="1"/>
      <c r="D6" s="1"/>
      <c r="E6" s="1"/>
      <c r="F6" s="1"/>
      <c r="G6" s="62" t="s">
        <v>21</v>
      </c>
      <c r="H6" s="70"/>
      <c r="I6" s="51">
        <f>SUM(I5:I5)</f>
        <v>0</v>
      </c>
      <c r="J6" s="53"/>
    </row>
    <row r="7" spans="1:10" s="10" customFormat="1" x14ac:dyDescent="0.3">
      <c r="A7" s="45"/>
      <c r="B7" s="5"/>
      <c r="C7" s="1"/>
      <c r="D7" s="1"/>
      <c r="F7" s="41"/>
      <c r="G7" s="41"/>
      <c r="H7" s="71"/>
      <c r="I7" s="42"/>
      <c r="J7" s="54"/>
    </row>
    <row r="8" spans="1:10" s="6" customFormat="1" x14ac:dyDescent="0.3">
      <c r="A8" s="45"/>
      <c r="B8" s="5"/>
      <c r="C8" s="5"/>
      <c r="D8" s="5"/>
      <c r="E8" s="5"/>
      <c r="F8" s="5"/>
      <c r="G8" s="5"/>
      <c r="H8" s="72"/>
      <c r="I8" s="8"/>
      <c r="J8" s="54"/>
    </row>
    <row r="9" spans="1:10" s="6" customFormat="1" ht="14.4" customHeight="1" x14ac:dyDescent="0.3">
      <c r="A9" s="45"/>
      <c r="B9" s="193" t="s">
        <v>22</v>
      </c>
      <c r="C9" s="194"/>
      <c r="D9" s="64"/>
      <c r="E9" s="193" t="s">
        <v>34</v>
      </c>
      <c r="F9" s="194">
        <v>2021</v>
      </c>
      <c r="G9" s="41"/>
      <c r="H9" s="71"/>
      <c r="I9" s="42"/>
      <c r="J9" s="55"/>
    </row>
    <row r="10" spans="1:10" s="30" customFormat="1" x14ac:dyDescent="0.3">
      <c r="A10" s="49"/>
      <c r="B10" s="28" t="s">
        <v>11</v>
      </c>
      <c r="C10" s="29">
        <f>SUMIF($B$5:$B$7,B10,$I$5:$I$7)</f>
        <v>0</v>
      </c>
      <c r="D10" s="64"/>
      <c r="E10" s="28" t="s">
        <v>31</v>
      </c>
      <c r="F10" s="29">
        <f>SUMIF($D$5:$D$7,E10,$I$5:$I$7)</f>
        <v>0</v>
      </c>
      <c r="G10" s="41"/>
      <c r="H10" s="71"/>
      <c r="I10" s="42"/>
      <c r="J10" s="56"/>
    </row>
    <row r="11" spans="1:10" s="30" customFormat="1" x14ac:dyDescent="0.3">
      <c r="A11" s="50"/>
      <c r="B11" s="28" t="s">
        <v>10</v>
      </c>
      <c r="C11" s="29">
        <f>SUMIF($B$5:$B$7,B11,$I$5:$I$7)</f>
        <v>0</v>
      </c>
      <c r="D11" s="64"/>
      <c r="E11" s="28" t="s">
        <v>32</v>
      </c>
      <c r="F11" s="29">
        <f>SUMIF($D$5:$D$7,E11,$I$5:$I$7)</f>
        <v>0</v>
      </c>
      <c r="G11" s="41"/>
      <c r="H11" s="71"/>
      <c r="I11" s="42"/>
      <c r="J11" s="57"/>
    </row>
    <row r="12" spans="1:10" s="30" customFormat="1" x14ac:dyDescent="0.3">
      <c r="A12" s="50"/>
      <c r="B12" s="28" t="s">
        <v>12</v>
      </c>
      <c r="C12" s="29">
        <f>SUMIF($B$5:$B$7,B12,$I$5:$I$7)</f>
        <v>0</v>
      </c>
      <c r="D12" s="64"/>
      <c r="E12" s="28" t="s">
        <v>35</v>
      </c>
      <c r="F12" s="29">
        <f>SUMIF($D$5:$D$7,E12,$I$5:$I$7)</f>
        <v>0</v>
      </c>
      <c r="G12" s="41"/>
      <c r="H12" s="71"/>
      <c r="I12" s="42"/>
      <c r="J12" s="57"/>
    </row>
    <row r="13" spans="1:10" s="30" customFormat="1" x14ac:dyDescent="0.3">
      <c r="A13" s="50"/>
      <c r="B13" s="28" t="s">
        <v>15</v>
      </c>
      <c r="C13" s="29">
        <f>SUMIF($B$5:$B$7,B13,$I$5:$I$7)</f>
        <v>0</v>
      </c>
      <c r="D13" s="64"/>
      <c r="E13" s="28" t="s">
        <v>33</v>
      </c>
      <c r="F13" s="29">
        <f>SUMIF($D$5:$D$7,E13,$I$5:$I$7)</f>
        <v>0</v>
      </c>
      <c r="G13" s="5"/>
      <c r="H13" s="72"/>
      <c r="I13" s="8"/>
      <c r="J13" s="57"/>
    </row>
    <row r="14" spans="1:10" s="30" customFormat="1" x14ac:dyDescent="0.3">
      <c r="A14" s="50"/>
      <c r="B14" s="28" t="s">
        <v>13</v>
      </c>
      <c r="C14" s="29">
        <f>SUMIF($B$5:$B$7,B14,$I$5:$I$7)</f>
        <v>0</v>
      </c>
      <c r="D14" s="64"/>
      <c r="E14" s="82" t="s">
        <v>24</v>
      </c>
      <c r="F14" s="32">
        <f>SUBTOTAL(9,F10:F13)</f>
        <v>0</v>
      </c>
      <c r="G14" s="41"/>
      <c r="H14" s="71"/>
      <c r="I14" s="42"/>
      <c r="J14" s="57"/>
    </row>
    <row r="15" spans="1:10" s="6" customFormat="1" x14ac:dyDescent="0.3">
      <c r="A15" s="45"/>
      <c r="B15" s="33" t="s">
        <v>23</v>
      </c>
      <c r="C15" s="32">
        <f>SUM(C10:C14)</f>
        <v>0</v>
      </c>
      <c r="D15" s="80"/>
      <c r="E15" s="5"/>
      <c r="F15" s="41"/>
      <c r="G15" s="41"/>
      <c r="H15" s="71"/>
      <c r="I15" s="42"/>
      <c r="J15" s="54"/>
    </row>
    <row r="16" spans="1:10" s="6" customFormat="1" x14ac:dyDescent="0.3">
      <c r="A16" s="45"/>
      <c r="B16" s="20"/>
      <c r="C16" s="22"/>
      <c r="D16" s="22"/>
      <c r="E16" s="5"/>
      <c r="F16" s="41"/>
      <c r="G16" s="41"/>
      <c r="H16" s="71"/>
      <c r="I16" s="42"/>
      <c r="J16" s="54"/>
    </row>
    <row r="17" spans="1:10" s="6" customFormat="1" x14ac:dyDescent="0.3">
      <c r="A17" s="45"/>
      <c r="B17" s="27" t="s">
        <v>14</v>
      </c>
      <c r="C17" s="29">
        <f>SUMIF($B$5:$B$7,B17,$I$5:$I$7)</f>
        <v>0</v>
      </c>
      <c r="D17" s="64"/>
      <c r="E17" s="5"/>
      <c r="F17" s="41"/>
      <c r="G17" s="41"/>
      <c r="H17" s="71"/>
      <c r="I17" s="42"/>
      <c r="J17" s="54"/>
    </row>
    <row r="18" spans="1:10" s="6" customFormat="1" x14ac:dyDescent="0.3">
      <c r="A18" s="45"/>
      <c r="B18" s="27" t="s">
        <v>24</v>
      </c>
      <c r="C18" s="34">
        <f>SUM(C17,C15)</f>
        <v>0</v>
      </c>
      <c r="D18" s="81"/>
      <c r="E18" s="5"/>
      <c r="F18" s="5"/>
      <c r="G18" s="5"/>
      <c r="H18" s="72"/>
      <c r="I18" s="8"/>
      <c r="J18" s="54"/>
    </row>
    <row r="19" spans="1:10" s="6" customFormat="1" x14ac:dyDescent="0.3">
      <c r="A19" s="45"/>
      <c r="B19" s="5"/>
      <c r="C19" s="5"/>
      <c r="D19" s="5"/>
      <c r="E19" s="5"/>
      <c r="F19" s="5"/>
      <c r="G19" s="5"/>
      <c r="H19" s="72"/>
      <c r="I19" s="8"/>
      <c r="J19" s="54"/>
    </row>
    <row r="20" spans="1:10" s="4" customFormat="1" ht="13.8" x14ac:dyDescent="0.3">
      <c r="A20" s="44"/>
      <c r="H20" s="73"/>
      <c r="J20" s="58"/>
    </row>
    <row r="22" spans="1:10" s="4" customFormat="1" ht="13.8" x14ac:dyDescent="0.3">
      <c r="A22" s="44"/>
      <c r="H22" s="73"/>
      <c r="J22" s="58"/>
    </row>
    <row r="23" spans="1:10" s="4" customFormat="1" ht="13.8" x14ac:dyDescent="0.3">
      <c r="A23" s="44"/>
      <c r="H23" s="73"/>
      <c r="J23" s="58"/>
    </row>
    <row r="24" spans="1:10" s="26" customFormat="1" x14ac:dyDescent="0.3">
      <c r="A24" s="46"/>
      <c r="E24" s="47"/>
      <c r="H24" s="74"/>
      <c r="J24" s="59"/>
    </row>
    <row r="25" spans="1:10" s="26" customFormat="1" x14ac:dyDescent="0.3">
      <c r="A25" s="46"/>
      <c r="E25" s="47"/>
      <c r="H25" s="74"/>
      <c r="J25" s="59"/>
    </row>
    <row r="26" spans="1:10" s="26" customFormat="1" x14ac:dyDescent="0.3">
      <c r="A26" s="46"/>
      <c r="C26" s="47"/>
      <c r="D26" s="47"/>
      <c r="H26" s="74"/>
      <c r="J26" s="59"/>
    </row>
    <row r="27" spans="1:10" s="26" customFormat="1" x14ac:dyDescent="0.3">
      <c r="A27" s="46"/>
      <c r="C27" s="47"/>
      <c r="D27" s="47"/>
      <c r="H27" s="74"/>
      <c r="J27" s="59"/>
    </row>
    <row r="28" spans="1:10" s="26" customFormat="1" x14ac:dyDescent="0.3">
      <c r="A28" s="46"/>
      <c r="C28" s="47"/>
      <c r="D28" s="47"/>
      <c r="H28" s="74"/>
      <c r="J28" s="59"/>
    </row>
    <row r="29" spans="1:10" s="26" customFormat="1" x14ac:dyDescent="0.3">
      <c r="A29" s="46"/>
      <c r="C29" s="47"/>
      <c r="D29" s="47"/>
      <c r="H29" s="74"/>
      <c r="J29" s="59"/>
    </row>
    <row r="30" spans="1:10" s="26" customFormat="1" x14ac:dyDescent="0.3">
      <c r="A30" s="46"/>
      <c r="C30" s="47"/>
      <c r="D30" s="47"/>
      <c r="H30" s="74"/>
      <c r="J30" s="59"/>
    </row>
    <row r="31" spans="1:10" s="26" customFormat="1" x14ac:dyDescent="0.3">
      <c r="A31" s="46"/>
      <c r="C31" s="47"/>
      <c r="D31" s="47"/>
      <c r="H31" s="74"/>
      <c r="J31" s="59"/>
    </row>
    <row r="32" spans="1:10" s="26" customFormat="1" x14ac:dyDescent="0.3">
      <c r="A32" s="46"/>
      <c r="C32" s="47"/>
      <c r="D32" s="47"/>
      <c r="H32" s="74"/>
      <c r="J32" s="59"/>
    </row>
    <row r="33" spans="1:10" s="26" customFormat="1" x14ac:dyDescent="0.3">
      <c r="A33" s="46"/>
      <c r="C33" s="47"/>
      <c r="D33" s="47"/>
      <c r="H33" s="74"/>
      <c r="J33" s="59"/>
    </row>
    <row r="34" spans="1:10" s="26" customFormat="1" x14ac:dyDescent="0.3">
      <c r="A34" s="46"/>
      <c r="C34" s="47"/>
      <c r="D34" s="47"/>
      <c r="H34" s="74"/>
      <c r="J34" s="59"/>
    </row>
    <row r="35" spans="1:10" s="26" customFormat="1" x14ac:dyDescent="0.3">
      <c r="A35" s="46"/>
      <c r="C35" s="47"/>
      <c r="D35" s="47"/>
      <c r="H35" s="74"/>
      <c r="J35" s="59"/>
    </row>
    <row r="36" spans="1:10" s="26" customFormat="1" x14ac:dyDescent="0.3">
      <c r="A36" s="46"/>
      <c r="C36" s="47"/>
      <c r="D36" s="47"/>
      <c r="H36" s="74"/>
      <c r="J36" s="59"/>
    </row>
    <row r="37" spans="1:10" s="26" customFormat="1" x14ac:dyDescent="0.3">
      <c r="A37" s="46"/>
      <c r="B37" s="47"/>
      <c r="H37" s="74"/>
      <c r="J37" s="60"/>
    </row>
    <row r="38" spans="1:10" s="26" customFormat="1" x14ac:dyDescent="0.3">
      <c r="A38" s="46"/>
      <c r="B38" s="47"/>
      <c r="H38" s="74"/>
      <c r="J38" s="60"/>
    </row>
    <row r="39" spans="1:10" s="26" customFormat="1" x14ac:dyDescent="0.3">
      <c r="A39" s="46"/>
      <c r="B39" s="47"/>
      <c r="H39" s="74"/>
      <c r="J39" s="60"/>
    </row>
    <row r="40" spans="1:10" s="26" customFormat="1" x14ac:dyDescent="0.3">
      <c r="A40" s="46"/>
      <c r="B40" s="47"/>
      <c r="H40" s="74"/>
      <c r="J40" s="60"/>
    </row>
    <row r="41" spans="1:10" s="26" customFormat="1" x14ac:dyDescent="0.3">
      <c r="A41" s="46"/>
      <c r="B41" s="47"/>
      <c r="H41" s="74"/>
      <c r="J41" s="60"/>
    </row>
    <row r="42" spans="1:10" s="26" customFormat="1" x14ac:dyDescent="0.3">
      <c r="A42" s="46"/>
      <c r="B42" s="47"/>
      <c r="H42" s="74"/>
      <c r="I42" s="43"/>
      <c r="J42" s="61"/>
    </row>
    <row r="43" spans="1:10" s="26" customFormat="1" x14ac:dyDescent="0.3">
      <c r="A43" s="46"/>
      <c r="B43" s="47"/>
      <c r="H43" s="74"/>
      <c r="I43" s="43"/>
      <c r="J43" s="61"/>
    </row>
  </sheetData>
  <autoFilter ref="A4:J4" xr:uid="{75E32E15-A713-455A-A040-7EA4E00A326E}"/>
  <mergeCells count="5">
    <mergeCell ref="A1:J1"/>
    <mergeCell ref="A2:J2"/>
    <mergeCell ref="B9:C9"/>
    <mergeCell ref="E9:F9"/>
    <mergeCell ref="A3:J3"/>
  </mergeCells>
  <pageMargins left="0.31496062992125984" right="0.31496062992125984" top="0.35433070866141736" bottom="0.35433070866141736" header="0.31496062992125984" footer="0.31496062992125984"/>
  <pageSetup paperSize="9" scale="6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D22CF-FD22-4114-BB82-4F0C5A956B58}">
  <sheetPr codeName="Blad7"/>
  <dimension ref="A1:I58"/>
  <sheetViews>
    <sheetView workbookViewId="0">
      <selection activeCell="A2" sqref="A2:I2"/>
    </sheetView>
  </sheetViews>
  <sheetFormatPr defaultRowHeight="14.4" x14ac:dyDescent="0.3"/>
  <cols>
    <col min="1" max="1" width="6.88671875" bestFit="1" customWidth="1"/>
    <col min="2" max="2" width="4.6640625" bestFit="1" customWidth="1"/>
    <col min="3" max="3" width="46.44140625" bestFit="1" customWidth="1"/>
    <col min="4" max="4" width="14.44140625" bestFit="1" customWidth="1"/>
    <col min="5" max="5" width="16.6640625" bestFit="1" customWidth="1"/>
    <col min="6" max="6" width="13.88671875" bestFit="1" customWidth="1"/>
    <col min="8" max="8" width="20" bestFit="1" customWidth="1"/>
    <col min="9" max="9" width="13.33203125" bestFit="1" customWidth="1"/>
  </cols>
  <sheetData>
    <row r="1" spans="1:9" ht="23.4" x14ac:dyDescent="0.3">
      <c r="A1" s="217" t="s">
        <v>467</v>
      </c>
      <c r="B1" s="218"/>
      <c r="C1" s="218"/>
      <c r="D1" s="218"/>
      <c r="E1" s="218"/>
      <c r="F1" s="218"/>
      <c r="G1" s="218"/>
      <c r="H1" s="218"/>
      <c r="I1" s="219"/>
    </row>
    <row r="2" spans="1:9" x14ac:dyDescent="0.3">
      <c r="A2" s="204" t="s">
        <v>36</v>
      </c>
      <c r="B2" s="205"/>
      <c r="C2" s="205"/>
      <c r="D2" s="205"/>
      <c r="E2" s="205"/>
      <c r="F2" s="205"/>
      <c r="G2" s="205"/>
      <c r="H2" s="205"/>
      <c r="I2" s="206"/>
    </row>
    <row r="3" spans="1:9" ht="14.4" customHeight="1" x14ac:dyDescent="0.3">
      <c r="A3" s="220" t="s">
        <v>37</v>
      </c>
      <c r="B3" s="221"/>
      <c r="C3" s="221"/>
      <c r="D3" s="221"/>
      <c r="E3" s="221"/>
      <c r="F3" s="221"/>
      <c r="G3" s="221"/>
      <c r="H3" s="221"/>
      <c r="I3" s="222"/>
    </row>
    <row r="4" spans="1:9" ht="14.4" customHeight="1" x14ac:dyDescent="0.3">
      <c r="A4" s="220" t="s">
        <v>38</v>
      </c>
      <c r="B4" s="221"/>
      <c r="C4" s="221"/>
      <c r="D4" s="221"/>
      <c r="E4" s="221"/>
      <c r="F4" s="221"/>
      <c r="G4" s="221"/>
      <c r="H4" s="221"/>
      <c r="I4" s="222"/>
    </row>
    <row r="5" spans="1:9" ht="14.4" customHeight="1" x14ac:dyDescent="0.3">
      <c r="A5" s="223" t="s">
        <v>39</v>
      </c>
      <c r="B5" s="224"/>
      <c r="C5" s="224"/>
      <c r="D5" s="224"/>
      <c r="E5" s="224"/>
      <c r="F5" s="224"/>
      <c r="G5" s="224"/>
      <c r="H5" s="224"/>
      <c r="I5" s="225"/>
    </row>
    <row r="6" spans="1:9" ht="14.4" customHeight="1" x14ac:dyDescent="0.3">
      <c r="A6" s="212" t="s">
        <v>93</v>
      </c>
      <c r="B6" s="216"/>
      <c r="C6" s="216"/>
      <c r="D6" s="216"/>
      <c r="E6" s="216"/>
      <c r="F6" s="216"/>
      <c r="G6" s="216"/>
      <c r="H6" s="216"/>
      <c r="I6" s="216"/>
    </row>
    <row r="7" spans="1:9" ht="27.6" x14ac:dyDescent="0.3">
      <c r="A7" s="85" t="s">
        <v>40</v>
      </c>
      <c r="B7" s="85" t="s">
        <v>41</v>
      </c>
      <c r="C7" s="85" t="s">
        <v>6</v>
      </c>
      <c r="D7" s="85" t="s">
        <v>3</v>
      </c>
      <c r="E7" s="85" t="s">
        <v>26</v>
      </c>
      <c r="F7" s="86">
        <v>2026</v>
      </c>
      <c r="G7" s="87"/>
      <c r="H7" s="85" t="s">
        <v>34</v>
      </c>
      <c r="I7" s="86">
        <v>2026</v>
      </c>
    </row>
    <row r="8" spans="1:9" x14ac:dyDescent="0.3">
      <c r="A8" s="88"/>
      <c r="B8" s="88"/>
      <c r="C8" s="88"/>
      <c r="D8" s="88"/>
      <c r="E8" s="88"/>
      <c r="F8" s="89"/>
      <c r="G8" s="87"/>
      <c r="H8" s="88" t="s">
        <v>31</v>
      </c>
      <c r="I8" s="89">
        <f>SUMIF(B8:B57,"AZ",F8:F57)</f>
        <v>0</v>
      </c>
    </row>
    <row r="9" spans="1:9" x14ac:dyDescent="0.3">
      <c r="A9" s="88" t="s">
        <v>99</v>
      </c>
      <c r="B9" s="88" t="s">
        <v>31</v>
      </c>
      <c r="C9" s="88" t="s">
        <v>150</v>
      </c>
      <c r="D9" s="88" t="s">
        <v>12</v>
      </c>
      <c r="E9" s="88" t="s">
        <v>191</v>
      </c>
      <c r="F9" s="89"/>
      <c r="G9" s="87"/>
      <c r="H9" s="88" t="s">
        <v>32</v>
      </c>
      <c r="I9" s="89">
        <f>SUMIF(B8:B57,"UZ",F8:F57)</f>
        <v>0</v>
      </c>
    </row>
    <row r="10" spans="1:9" x14ac:dyDescent="0.3">
      <c r="A10" s="88" t="s">
        <v>100</v>
      </c>
      <c r="B10" s="88" t="s">
        <v>31</v>
      </c>
      <c r="C10" s="88" t="s">
        <v>151</v>
      </c>
      <c r="D10" s="88" t="s">
        <v>12</v>
      </c>
      <c r="E10" s="88" t="s">
        <v>62</v>
      </c>
      <c r="F10" s="89"/>
      <c r="G10" s="87"/>
      <c r="H10" s="88" t="s">
        <v>35</v>
      </c>
      <c r="I10" s="88">
        <f>SUMIF(B8:B57,"PZ",F8:F57)</f>
        <v>0</v>
      </c>
    </row>
    <row r="11" spans="1:9" x14ac:dyDescent="0.3">
      <c r="A11" s="88" t="s">
        <v>101</v>
      </c>
      <c r="B11" s="88" t="s">
        <v>31</v>
      </c>
      <c r="C11" s="88" t="s">
        <v>152</v>
      </c>
      <c r="D11" s="88" t="s">
        <v>11</v>
      </c>
      <c r="E11" s="88" t="s">
        <v>61</v>
      </c>
      <c r="F11" s="89"/>
      <c r="G11" s="87"/>
      <c r="H11" s="88" t="s">
        <v>33</v>
      </c>
      <c r="I11" s="88">
        <f>SUMIF(B8:B57,"RZ",F8:F57)</f>
        <v>0</v>
      </c>
    </row>
    <row r="12" spans="1:9" x14ac:dyDescent="0.3">
      <c r="A12" s="88" t="s">
        <v>102</v>
      </c>
      <c r="B12" s="88" t="s">
        <v>31</v>
      </c>
      <c r="C12" s="88" t="s">
        <v>153</v>
      </c>
      <c r="D12" s="88" t="s">
        <v>12</v>
      </c>
      <c r="E12" s="88" t="s">
        <v>63</v>
      </c>
      <c r="F12" s="89"/>
      <c r="G12" s="87"/>
      <c r="H12" s="90" t="s">
        <v>42</v>
      </c>
      <c r="I12" s="91">
        <f>SUM(I8:I11)</f>
        <v>0</v>
      </c>
    </row>
    <row r="13" spans="1:9" x14ac:dyDescent="0.3">
      <c r="A13" s="88" t="s">
        <v>103</v>
      </c>
      <c r="B13" s="88" t="s">
        <v>31</v>
      </c>
      <c r="C13" s="88" t="s">
        <v>154</v>
      </c>
      <c r="D13" s="88" t="s">
        <v>13</v>
      </c>
      <c r="E13" s="88" t="s">
        <v>55</v>
      </c>
      <c r="F13" s="89"/>
      <c r="G13" s="87"/>
      <c r="H13" s="87"/>
      <c r="I13" s="87"/>
    </row>
    <row r="14" spans="1:9" x14ac:dyDescent="0.3">
      <c r="A14" s="88" t="s">
        <v>104</v>
      </c>
      <c r="B14" s="88" t="s">
        <v>31</v>
      </c>
      <c r="C14" s="88" t="s">
        <v>155</v>
      </c>
      <c r="D14" s="88" t="s">
        <v>13</v>
      </c>
      <c r="E14" s="88" t="s">
        <v>81</v>
      </c>
      <c r="F14" s="89"/>
      <c r="G14" s="87"/>
      <c r="H14" s="93" t="s">
        <v>22</v>
      </c>
      <c r="I14" s="86">
        <v>2026</v>
      </c>
    </row>
    <row r="15" spans="1:9" x14ac:dyDescent="0.3">
      <c r="A15" s="88" t="s">
        <v>105</v>
      </c>
      <c r="B15" s="88" t="s">
        <v>31</v>
      </c>
      <c r="C15" s="88" t="s">
        <v>156</v>
      </c>
      <c r="D15" s="88" t="s">
        <v>11</v>
      </c>
      <c r="E15" s="88" t="s">
        <v>86</v>
      </c>
      <c r="F15" s="89"/>
      <c r="G15" s="87"/>
      <c r="H15" s="88" t="s">
        <v>11</v>
      </c>
      <c r="I15" s="89">
        <f>SUMIF(D8:D57,"Antwerpen",F8:F57)</f>
        <v>0</v>
      </c>
    </row>
    <row r="16" spans="1:9" x14ac:dyDescent="0.3">
      <c r="A16" s="88" t="s">
        <v>106</v>
      </c>
      <c r="B16" s="88" t="s">
        <v>31</v>
      </c>
      <c r="C16" s="88" t="s">
        <v>157</v>
      </c>
      <c r="D16" s="88" t="s">
        <v>11</v>
      </c>
      <c r="E16" s="88" t="s">
        <v>60</v>
      </c>
      <c r="F16" s="89"/>
      <c r="G16" s="87"/>
      <c r="H16" s="88" t="s">
        <v>10</v>
      </c>
      <c r="I16" s="89">
        <f>SUMIF(D8:D57,"Limburg",F8:F57)</f>
        <v>0</v>
      </c>
    </row>
    <row r="17" spans="1:9" x14ac:dyDescent="0.3">
      <c r="A17" s="88" t="s">
        <v>107</v>
      </c>
      <c r="B17" s="88" t="s">
        <v>31</v>
      </c>
      <c r="C17" s="88" t="s">
        <v>149</v>
      </c>
      <c r="D17" s="88" t="s">
        <v>11</v>
      </c>
      <c r="E17" s="88" t="s">
        <v>11</v>
      </c>
      <c r="F17" s="89"/>
      <c r="G17" s="87"/>
      <c r="H17" s="88" t="s">
        <v>12</v>
      </c>
      <c r="I17" s="89">
        <f>SUMIF(D8:D57,"Oost-Vlaanderen",F8:F57)</f>
        <v>0</v>
      </c>
    </row>
    <row r="18" spans="1:9" x14ac:dyDescent="0.3">
      <c r="A18" s="88" t="s">
        <v>108</v>
      </c>
      <c r="B18" s="88" t="s">
        <v>31</v>
      </c>
      <c r="C18" s="88" t="s">
        <v>157</v>
      </c>
      <c r="D18" s="88" t="s">
        <v>11</v>
      </c>
      <c r="E18" s="88" t="s">
        <v>192</v>
      </c>
      <c r="F18" s="89"/>
      <c r="G18" s="87"/>
      <c r="H18" s="88" t="s">
        <v>15</v>
      </c>
      <c r="I18" s="89">
        <f>SUMIF(D8:D57,"Vlaams-Brabant",F8:F57)</f>
        <v>0</v>
      </c>
    </row>
    <row r="19" spans="1:9" x14ac:dyDescent="0.3">
      <c r="A19" s="88" t="s">
        <v>109</v>
      </c>
      <c r="B19" s="88" t="s">
        <v>31</v>
      </c>
      <c r="C19" s="88" t="s">
        <v>158</v>
      </c>
      <c r="D19" s="88" t="s">
        <v>11</v>
      </c>
      <c r="E19" s="88" t="s">
        <v>78</v>
      </c>
      <c r="F19" s="89"/>
      <c r="G19" s="87"/>
      <c r="H19" s="88" t="s">
        <v>13</v>
      </c>
      <c r="I19" s="89">
        <f>SUMIF(D8:D57,"West-Vlaanderen",F8:F57)</f>
        <v>0</v>
      </c>
    </row>
    <row r="20" spans="1:9" x14ac:dyDescent="0.3">
      <c r="A20" s="88" t="s">
        <v>110</v>
      </c>
      <c r="B20" s="88" t="s">
        <v>31</v>
      </c>
      <c r="C20" s="88" t="s">
        <v>159</v>
      </c>
      <c r="D20" s="88" t="s">
        <v>15</v>
      </c>
      <c r="E20" s="88" t="s">
        <v>83</v>
      </c>
      <c r="F20" s="89"/>
      <c r="G20" s="87"/>
      <c r="H20" s="92" t="s">
        <v>43</v>
      </c>
      <c r="I20" s="91">
        <f>SUM(I15:I19)</f>
        <v>0</v>
      </c>
    </row>
    <row r="21" spans="1:9" x14ac:dyDescent="0.3">
      <c r="A21" s="88" t="s">
        <v>111</v>
      </c>
      <c r="B21" s="88" t="s">
        <v>31</v>
      </c>
      <c r="C21" s="88" t="s">
        <v>160</v>
      </c>
      <c r="D21" s="88" t="s">
        <v>15</v>
      </c>
      <c r="E21" s="88" t="s">
        <v>87</v>
      </c>
      <c r="F21" s="89"/>
      <c r="G21" s="87"/>
      <c r="H21" s="88" t="s">
        <v>14</v>
      </c>
      <c r="I21" s="89">
        <f>SUMIF(D8:D57,"Brussel",F8:F57)</f>
        <v>0</v>
      </c>
    </row>
    <row r="22" spans="1:9" x14ac:dyDescent="0.3">
      <c r="A22" s="88" t="s">
        <v>112</v>
      </c>
      <c r="B22" s="88" t="s">
        <v>31</v>
      </c>
      <c r="C22" s="88" t="s">
        <v>161</v>
      </c>
      <c r="D22" s="88" t="s">
        <v>15</v>
      </c>
      <c r="E22" s="88" t="s">
        <v>64</v>
      </c>
      <c r="F22" s="89"/>
      <c r="G22" s="87"/>
      <c r="H22" s="92" t="s">
        <v>24</v>
      </c>
      <c r="I22" s="91">
        <f>SUM(I20:I21)</f>
        <v>0</v>
      </c>
    </row>
    <row r="23" spans="1:9" x14ac:dyDescent="0.3">
      <c r="A23" s="88" t="s">
        <v>113</v>
      </c>
      <c r="B23" s="88" t="s">
        <v>31</v>
      </c>
      <c r="C23" s="88" t="s">
        <v>162</v>
      </c>
      <c r="D23" s="88" t="s">
        <v>13</v>
      </c>
      <c r="E23" s="88" t="s">
        <v>193</v>
      </c>
      <c r="F23" s="89"/>
      <c r="G23" s="87"/>
      <c r="H23" s="87"/>
      <c r="I23" s="87"/>
    </row>
    <row r="24" spans="1:9" x14ac:dyDescent="0.3">
      <c r="A24" s="88" t="s">
        <v>114</v>
      </c>
      <c r="B24" s="88" t="s">
        <v>31</v>
      </c>
      <c r="C24" s="88" t="s">
        <v>163</v>
      </c>
      <c r="D24" s="88" t="s">
        <v>13</v>
      </c>
      <c r="E24" s="88" t="s">
        <v>194</v>
      </c>
      <c r="F24" s="89"/>
      <c r="G24" s="87"/>
      <c r="H24" s="87"/>
      <c r="I24" s="87"/>
    </row>
    <row r="25" spans="1:9" x14ac:dyDescent="0.3">
      <c r="A25" s="88" t="s">
        <v>115</v>
      </c>
      <c r="B25" s="88" t="s">
        <v>31</v>
      </c>
      <c r="C25" s="88" t="s">
        <v>92</v>
      </c>
      <c r="D25" s="88" t="s">
        <v>12</v>
      </c>
      <c r="E25" s="88" t="s">
        <v>54</v>
      </c>
      <c r="F25" s="89"/>
      <c r="G25" s="87"/>
      <c r="H25" s="87"/>
      <c r="I25" s="87"/>
    </row>
    <row r="26" spans="1:9" x14ac:dyDescent="0.3">
      <c r="A26" s="88" t="s">
        <v>116</v>
      </c>
      <c r="B26" s="88" t="s">
        <v>31</v>
      </c>
      <c r="C26" s="88" t="s">
        <v>164</v>
      </c>
      <c r="D26" s="88" t="s">
        <v>12</v>
      </c>
      <c r="E26" s="88" t="s">
        <v>65</v>
      </c>
      <c r="F26" s="89"/>
      <c r="G26" s="87"/>
      <c r="H26" s="87"/>
      <c r="I26" s="87"/>
    </row>
    <row r="27" spans="1:9" x14ac:dyDescent="0.3">
      <c r="A27" s="88" t="s">
        <v>117</v>
      </c>
      <c r="B27" s="88" t="s">
        <v>31</v>
      </c>
      <c r="C27" s="88" t="s">
        <v>165</v>
      </c>
      <c r="D27" s="88" t="s">
        <v>13</v>
      </c>
      <c r="E27" s="88" t="s">
        <v>195</v>
      </c>
      <c r="F27" s="89"/>
      <c r="G27" s="87"/>
      <c r="H27" s="87"/>
      <c r="I27" s="87"/>
    </row>
    <row r="28" spans="1:9" x14ac:dyDescent="0.3">
      <c r="A28" s="88" t="s">
        <v>118</v>
      </c>
      <c r="B28" s="88" t="s">
        <v>32</v>
      </c>
      <c r="C28" s="88" t="s">
        <v>166</v>
      </c>
      <c r="D28" s="88" t="s">
        <v>14</v>
      </c>
      <c r="E28" s="88" t="s">
        <v>196</v>
      </c>
      <c r="F28" s="89"/>
      <c r="G28" s="87"/>
      <c r="H28" s="87"/>
      <c r="I28" s="87"/>
    </row>
    <row r="29" spans="1:9" x14ac:dyDescent="0.3">
      <c r="A29" s="88" t="s">
        <v>119</v>
      </c>
      <c r="B29" s="88" t="s">
        <v>31</v>
      </c>
      <c r="C29" s="88" t="s">
        <v>167</v>
      </c>
      <c r="D29" s="88" t="s">
        <v>12</v>
      </c>
      <c r="E29" s="88" t="s">
        <v>197</v>
      </c>
      <c r="F29" s="89"/>
      <c r="G29" s="87"/>
      <c r="H29" s="87"/>
      <c r="I29" s="87"/>
    </row>
    <row r="30" spans="1:9" x14ac:dyDescent="0.3">
      <c r="A30" s="88" t="s">
        <v>120</v>
      </c>
      <c r="B30" s="88" t="s">
        <v>31</v>
      </c>
      <c r="C30" s="88" t="s">
        <v>168</v>
      </c>
      <c r="D30" s="88" t="s">
        <v>15</v>
      </c>
      <c r="E30" s="88" t="s">
        <v>198</v>
      </c>
      <c r="F30" s="89"/>
      <c r="G30" s="87"/>
      <c r="H30" s="87"/>
      <c r="I30" s="87"/>
    </row>
    <row r="31" spans="1:9" x14ac:dyDescent="0.3">
      <c r="A31" s="88" t="s">
        <v>121</v>
      </c>
      <c r="B31" s="88" t="s">
        <v>31</v>
      </c>
      <c r="C31" s="88" t="s">
        <v>169</v>
      </c>
      <c r="D31" s="88" t="s">
        <v>12</v>
      </c>
      <c r="E31" s="88" t="s">
        <v>80</v>
      </c>
      <c r="F31" s="89"/>
      <c r="G31" s="87"/>
      <c r="H31" s="87"/>
      <c r="I31" s="87"/>
    </row>
    <row r="32" spans="1:9" x14ac:dyDescent="0.3">
      <c r="A32" s="88" t="s">
        <v>122</v>
      </c>
      <c r="B32" s="88" t="s">
        <v>31</v>
      </c>
      <c r="C32" s="88" t="s">
        <v>170</v>
      </c>
      <c r="D32" s="88" t="s">
        <v>10</v>
      </c>
      <c r="E32" s="88" t="s">
        <v>67</v>
      </c>
      <c r="F32" s="89"/>
      <c r="G32" s="87"/>
      <c r="H32" s="87"/>
      <c r="I32" s="87"/>
    </row>
    <row r="33" spans="1:9" x14ac:dyDescent="0.3">
      <c r="A33" s="88" t="s">
        <v>123</v>
      </c>
      <c r="B33" s="88" t="s">
        <v>31</v>
      </c>
      <c r="C33" s="88" t="s">
        <v>171</v>
      </c>
      <c r="D33" s="88" t="s">
        <v>12</v>
      </c>
      <c r="E33" s="88" t="s">
        <v>62</v>
      </c>
      <c r="F33" s="89"/>
      <c r="G33" s="87"/>
      <c r="H33" s="87"/>
      <c r="I33" s="87"/>
    </row>
    <row r="34" spans="1:9" x14ac:dyDescent="0.3">
      <c r="A34" s="88" t="s">
        <v>124</v>
      </c>
      <c r="B34" s="88" t="s">
        <v>32</v>
      </c>
      <c r="C34" s="88" t="s">
        <v>172</v>
      </c>
      <c r="D34" s="88" t="s">
        <v>11</v>
      </c>
      <c r="E34" s="88" t="s">
        <v>199</v>
      </c>
      <c r="F34" s="89"/>
      <c r="G34" s="87"/>
      <c r="H34" s="87"/>
      <c r="I34" s="87"/>
    </row>
    <row r="35" spans="1:9" x14ac:dyDescent="0.3">
      <c r="A35" s="88" t="s">
        <v>125</v>
      </c>
      <c r="B35" s="88" t="s">
        <v>31</v>
      </c>
      <c r="C35" s="88" t="s">
        <v>169</v>
      </c>
      <c r="D35" s="88" t="s">
        <v>11</v>
      </c>
      <c r="E35" s="88" t="s">
        <v>200</v>
      </c>
      <c r="F35" s="89"/>
      <c r="G35" s="87"/>
      <c r="H35" s="87"/>
      <c r="I35" s="87"/>
    </row>
    <row r="36" spans="1:9" x14ac:dyDescent="0.3">
      <c r="A36" s="88" t="s">
        <v>126</v>
      </c>
      <c r="B36" s="88" t="s">
        <v>31</v>
      </c>
      <c r="C36" s="88" t="s">
        <v>173</v>
      </c>
      <c r="D36" s="88" t="s">
        <v>13</v>
      </c>
      <c r="E36" s="88" t="s">
        <v>77</v>
      </c>
      <c r="F36" s="89"/>
      <c r="G36" s="87"/>
      <c r="H36" s="87"/>
      <c r="I36" s="87"/>
    </row>
    <row r="37" spans="1:9" x14ac:dyDescent="0.3">
      <c r="A37" s="88" t="s">
        <v>127</v>
      </c>
      <c r="B37" s="88" t="s">
        <v>32</v>
      </c>
      <c r="C37" s="88" t="s">
        <v>174</v>
      </c>
      <c r="D37" s="88" t="s">
        <v>15</v>
      </c>
      <c r="E37" s="88" t="s">
        <v>87</v>
      </c>
      <c r="F37" s="89"/>
      <c r="G37" s="87"/>
      <c r="H37" s="87"/>
      <c r="I37" s="87"/>
    </row>
    <row r="38" spans="1:9" x14ac:dyDescent="0.3">
      <c r="A38" s="88" t="s">
        <v>128</v>
      </c>
      <c r="B38" s="88" t="s">
        <v>31</v>
      </c>
      <c r="C38" s="88" t="s">
        <v>53</v>
      </c>
      <c r="D38" s="88" t="s">
        <v>10</v>
      </c>
      <c r="E38" s="88" t="s">
        <v>52</v>
      </c>
      <c r="F38" s="89"/>
      <c r="G38" s="87"/>
      <c r="H38" s="87"/>
      <c r="I38" s="87"/>
    </row>
    <row r="39" spans="1:9" x14ac:dyDescent="0.3">
      <c r="A39" s="88" t="s">
        <v>129</v>
      </c>
      <c r="B39" s="88" t="s">
        <v>31</v>
      </c>
      <c r="C39" s="88" t="s">
        <v>175</v>
      </c>
      <c r="D39" s="88" t="s">
        <v>13</v>
      </c>
      <c r="E39" s="88" t="s">
        <v>201</v>
      </c>
      <c r="F39" s="89"/>
      <c r="G39" s="87"/>
      <c r="H39" s="87"/>
      <c r="I39" s="87"/>
    </row>
    <row r="40" spans="1:9" x14ac:dyDescent="0.3">
      <c r="A40" s="88" t="s">
        <v>130</v>
      </c>
      <c r="B40" s="88" t="s">
        <v>31</v>
      </c>
      <c r="C40" s="88" t="s">
        <v>176</v>
      </c>
      <c r="D40" s="88" t="s">
        <v>13</v>
      </c>
      <c r="E40" s="88" t="s">
        <v>202</v>
      </c>
      <c r="F40" s="89"/>
      <c r="G40" s="87"/>
      <c r="H40" s="87"/>
      <c r="I40" s="87"/>
    </row>
    <row r="41" spans="1:9" x14ac:dyDescent="0.3">
      <c r="A41" s="88" t="s">
        <v>131</v>
      </c>
      <c r="B41" s="88" t="s">
        <v>31</v>
      </c>
      <c r="C41" s="88" t="s">
        <v>91</v>
      </c>
      <c r="D41" s="88" t="s">
        <v>13</v>
      </c>
      <c r="E41" s="88" t="s">
        <v>70</v>
      </c>
      <c r="F41" s="89"/>
      <c r="G41" s="87"/>
      <c r="H41" s="87"/>
      <c r="I41" s="87"/>
    </row>
    <row r="42" spans="1:9" x14ac:dyDescent="0.3">
      <c r="A42" s="88" t="s">
        <v>132</v>
      </c>
      <c r="B42" s="88" t="s">
        <v>31</v>
      </c>
      <c r="C42" s="88" t="s">
        <v>177</v>
      </c>
      <c r="D42" s="88" t="s">
        <v>13</v>
      </c>
      <c r="E42" s="88" t="s">
        <v>68</v>
      </c>
      <c r="F42" s="89"/>
      <c r="G42" s="87"/>
      <c r="H42" s="87"/>
      <c r="I42" s="87"/>
    </row>
    <row r="43" spans="1:9" x14ac:dyDescent="0.3">
      <c r="A43" s="88" t="s">
        <v>133</v>
      </c>
      <c r="B43" s="88" t="s">
        <v>31</v>
      </c>
      <c r="C43" s="88" t="s">
        <v>178</v>
      </c>
      <c r="D43" s="88" t="s">
        <v>13</v>
      </c>
      <c r="E43" s="88" t="s">
        <v>56</v>
      </c>
      <c r="F43" s="89"/>
      <c r="G43" s="87"/>
      <c r="H43" s="87"/>
      <c r="I43" s="87"/>
    </row>
    <row r="44" spans="1:9" x14ac:dyDescent="0.3">
      <c r="A44" s="88" t="s">
        <v>134</v>
      </c>
      <c r="B44" s="88" t="s">
        <v>31</v>
      </c>
      <c r="C44" s="88" t="s">
        <v>179</v>
      </c>
      <c r="D44" s="88" t="s">
        <v>11</v>
      </c>
      <c r="E44" s="88" t="s">
        <v>203</v>
      </c>
      <c r="F44" s="89"/>
      <c r="G44" s="87"/>
      <c r="H44" s="87"/>
      <c r="I44" s="87"/>
    </row>
    <row r="45" spans="1:9" x14ac:dyDescent="0.3">
      <c r="A45" s="88" t="s">
        <v>135</v>
      </c>
      <c r="B45" s="88" t="s">
        <v>31</v>
      </c>
      <c r="C45" s="88" t="s">
        <v>180</v>
      </c>
      <c r="D45" s="88" t="s">
        <v>12</v>
      </c>
      <c r="E45" s="88" t="s">
        <v>204</v>
      </c>
      <c r="F45" s="89"/>
      <c r="G45" s="87"/>
      <c r="H45" s="87"/>
      <c r="I45" s="87"/>
    </row>
    <row r="46" spans="1:9" x14ac:dyDescent="0.3">
      <c r="A46" s="88" t="s">
        <v>136</v>
      </c>
      <c r="B46" s="88" t="s">
        <v>31</v>
      </c>
      <c r="C46" s="88" t="s">
        <v>181</v>
      </c>
      <c r="D46" s="88" t="s">
        <v>12</v>
      </c>
      <c r="E46" s="88" t="s">
        <v>57</v>
      </c>
      <c r="F46" s="89"/>
      <c r="G46" s="87"/>
      <c r="H46" s="87"/>
      <c r="I46" s="87"/>
    </row>
    <row r="47" spans="1:9" x14ac:dyDescent="0.3">
      <c r="A47" s="88" t="s">
        <v>137</v>
      </c>
      <c r="B47" s="88" t="s">
        <v>148</v>
      </c>
      <c r="C47" s="88" t="s">
        <v>182</v>
      </c>
      <c r="D47" s="88" t="s">
        <v>12</v>
      </c>
      <c r="E47" s="88" t="s">
        <v>62</v>
      </c>
      <c r="F47" s="89"/>
      <c r="G47" s="87"/>
      <c r="H47" s="87"/>
      <c r="I47" s="87"/>
    </row>
    <row r="48" spans="1:9" x14ac:dyDescent="0.3">
      <c r="A48" s="88" t="s">
        <v>138</v>
      </c>
      <c r="B48" s="88" t="s">
        <v>31</v>
      </c>
      <c r="C48" s="88" t="s">
        <v>183</v>
      </c>
      <c r="D48" s="88" t="s">
        <v>11</v>
      </c>
      <c r="E48" s="88" t="s">
        <v>74</v>
      </c>
      <c r="F48" s="89"/>
      <c r="G48" s="87"/>
      <c r="H48" s="87"/>
      <c r="I48" s="87"/>
    </row>
    <row r="49" spans="1:9" x14ac:dyDescent="0.3">
      <c r="A49" s="88" t="s">
        <v>139</v>
      </c>
      <c r="B49" s="88" t="s">
        <v>31</v>
      </c>
      <c r="C49" s="88" t="s">
        <v>184</v>
      </c>
      <c r="D49" s="88" t="s">
        <v>11</v>
      </c>
      <c r="E49" s="88" t="s">
        <v>51</v>
      </c>
      <c r="F49" s="89"/>
      <c r="G49" s="87"/>
      <c r="H49" s="87"/>
      <c r="I49" s="87"/>
    </row>
    <row r="50" spans="1:9" x14ac:dyDescent="0.3">
      <c r="A50" s="88" t="s">
        <v>140</v>
      </c>
      <c r="B50" s="88" t="s">
        <v>31</v>
      </c>
      <c r="C50" s="88" t="s">
        <v>185</v>
      </c>
      <c r="D50" s="88" t="s">
        <v>11</v>
      </c>
      <c r="E50" s="88" t="s">
        <v>59</v>
      </c>
      <c r="F50" s="89"/>
      <c r="G50" s="87"/>
      <c r="H50" s="87"/>
      <c r="I50" s="87"/>
    </row>
    <row r="51" spans="1:9" x14ac:dyDescent="0.3">
      <c r="A51" s="88" t="s">
        <v>141</v>
      </c>
      <c r="B51" s="88" t="s">
        <v>31</v>
      </c>
      <c r="C51" s="88" t="s">
        <v>97</v>
      </c>
      <c r="D51" s="88" t="s">
        <v>15</v>
      </c>
      <c r="E51" s="88" t="s">
        <v>84</v>
      </c>
      <c r="F51" s="89"/>
      <c r="G51" s="87"/>
      <c r="H51" s="87"/>
      <c r="I51" s="87"/>
    </row>
    <row r="52" spans="1:9" x14ac:dyDescent="0.3">
      <c r="A52" s="88" t="s">
        <v>142</v>
      </c>
      <c r="B52" s="88" t="s">
        <v>31</v>
      </c>
      <c r="C52" s="88" t="s">
        <v>186</v>
      </c>
      <c r="D52" s="88" t="s">
        <v>12</v>
      </c>
      <c r="E52" s="88" t="s">
        <v>62</v>
      </c>
      <c r="F52" s="89"/>
      <c r="G52" s="87"/>
      <c r="H52" s="87"/>
      <c r="I52" s="87"/>
    </row>
    <row r="53" spans="1:9" x14ac:dyDescent="0.3">
      <c r="A53" s="88" t="s">
        <v>143</v>
      </c>
      <c r="B53" s="88" t="s">
        <v>31</v>
      </c>
      <c r="C53" s="88" t="s">
        <v>187</v>
      </c>
      <c r="D53" s="88" t="s">
        <v>10</v>
      </c>
      <c r="E53" s="88" t="s">
        <v>76</v>
      </c>
      <c r="F53" s="89"/>
      <c r="G53" s="87"/>
      <c r="H53" s="87"/>
      <c r="I53" s="87"/>
    </row>
    <row r="54" spans="1:9" x14ac:dyDescent="0.3">
      <c r="A54" s="88" t="s">
        <v>144</v>
      </c>
      <c r="B54" s="88" t="s">
        <v>31</v>
      </c>
      <c r="C54" s="88" t="s">
        <v>188</v>
      </c>
      <c r="D54" s="88" t="s">
        <v>10</v>
      </c>
      <c r="E54" s="88" t="s">
        <v>71</v>
      </c>
      <c r="F54" s="89"/>
      <c r="G54" s="87"/>
      <c r="H54" s="87"/>
      <c r="I54" s="87"/>
    </row>
    <row r="55" spans="1:9" x14ac:dyDescent="0.3">
      <c r="A55" s="88" t="s">
        <v>145</v>
      </c>
      <c r="B55" s="88" t="s">
        <v>31</v>
      </c>
      <c r="C55" s="88" t="s">
        <v>189</v>
      </c>
      <c r="D55" s="88" t="s">
        <v>10</v>
      </c>
      <c r="E55" s="88" t="s">
        <v>205</v>
      </c>
      <c r="F55" s="89"/>
      <c r="G55" s="87"/>
      <c r="H55" s="87"/>
      <c r="I55" s="87"/>
    </row>
    <row r="56" spans="1:9" x14ac:dyDescent="0.3">
      <c r="A56" s="88" t="s">
        <v>146</v>
      </c>
      <c r="B56" s="88" t="s">
        <v>31</v>
      </c>
      <c r="C56" s="88" t="s">
        <v>190</v>
      </c>
      <c r="D56" s="88" t="s">
        <v>10</v>
      </c>
      <c r="E56" s="88" t="s">
        <v>52</v>
      </c>
      <c r="F56" s="89"/>
      <c r="G56" s="87"/>
      <c r="H56" s="87"/>
      <c r="I56" s="87"/>
    </row>
    <row r="57" spans="1:9" x14ac:dyDescent="0.3">
      <c r="A57" s="88" t="s">
        <v>147</v>
      </c>
      <c r="B57" s="88" t="s">
        <v>31</v>
      </c>
      <c r="C57" s="88" t="s">
        <v>95</v>
      </c>
      <c r="D57" s="88" t="s">
        <v>10</v>
      </c>
      <c r="E57" s="88" t="s">
        <v>72</v>
      </c>
      <c r="F57" s="89"/>
      <c r="G57" s="87"/>
      <c r="H57" s="87"/>
      <c r="I57" s="87"/>
    </row>
    <row r="58" spans="1:9" ht="15.6" x14ac:dyDescent="0.3">
      <c r="A58" s="213" t="s">
        <v>21</v>
      </c>
      <c r="B58" s="214"/>
      <c r="C58" s="214"/>
      <c r="D58" s="214"/>
      <c r="E58" s="215"/>
      <c r="F58" s="12">
        <f>SUM(F8:F57)</f>
        <v>0</v>
      </c>
    </row>
  </sheetData>
  <autoFilter ref="A7:F7" xr:uid="{A92D22CF-FD22-4114-BB82-4F0C5A956B58}"/>
  <mergeCells count="7">
    <mergeCell ref="A58:E58"/>
    <mergeCell ref="A6:I6"/>
    <mergeCell ref="A1:I1"/>
    <mergeCell ref="A2:I2"/>
    <mergeCell ref="A3:I3"/>
    <mergeCell ref="A4:I4"/>
    <mergeCell ref="A5:I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C32A7-8332-4E08-B59A-019B28B5A8A0}">
  <sheetPr codeName="Blad11"/>
  <dimension ref="A1:I100"/>
  <sheetViews>
    <sheetView workbookViewId="0">
      <selection activeCell="A2" sqref="A2:H2"/>
    </sheetView>
  </sheetViews>
  <sheetFormatPr defaultRowHeight="14.4" x14ac:dyDescent="0.3"/>
  <cols>
    <col min="1" max="1" width="6.88671875" bestFit="1" customWidth="1"/>
    <col min="2" max="2" width="4.77734375" bestFit="1" customWidth="1"/>
    <col min="3" max="3" width="53.21875" bestFit="1" customWidth="1"/>
    <col min="4" max="4" width="14.44140625" bestFit="1" customWidth="1"/>
    <col min="5" max="5" width="16.6640625" bestFit="1" customWidth="1"/>
    <col min="6" max="6" width="15.109375" customWidth="1"/>
    <col min="7" max="7" width="11.33203125" bestFit="1" customWidth="1"/>
    <col min="8" max="8" width="20" bestFit="1" customWidth="1"/>
    <col min="9" max="9" width="14.109375" bestFit="1" customWidth="1"/>
  </cols>
  <sheetData>
    <row r="1" spans="1:9" ht="22.8" customHeight="1" x14ac:dyDescent="0.3">
      <c r="A1" s="227" t="s">
        <v>466</v>
      </c>
      <c r="B1" s="227"/>
      <c r="C1" s="227"/>
      <c r="D1" s="227"/>
      <c r="E1" s="227"/>
      <c r="F1" s="227"/>
      <c r="G1" s="227"/>
      <c r="H1" s="227"/>
      <c r="I1" s="94"/>
    </row>
    <row r="2" spans="1:9" ht="60" customHeight="1" x14ac:dyDescent="0.3">
      <c r="A2" s="212" t="s">
        <v>44</v>
      </c>
      <c r="B2" s="216"/>
      <c r="C2" s="216"/>
      <c r="D2" s="216"/>
      <c r="E2" s="216"/>
      <c r="F2" s="216"/>
      <c r="G2" s="216"/>
      <c r="H2" s="228"/>
      <c r="I2" s="94"/>
    </row>
    <row r="3" spans="1:9" ht="27" customHeight="1" x14ac:dyDescent="0.3">
      <c r="A3" s="85" t="s">
        <v>40</v>
      </c>
      <c r="B3" s="85" t="s">
        <v>41</v>
      </c>
      <c r="C3" s="85" t="s">
        <v>6</v>
      </c>
      <c r="D3" s="85" t="s">
        <v>3</v>
      </c>
      <c r="E3" s="85" t="s">
        <v>26</v>
      </c>
      <c r="F3" s="86">
        <v>2026</v>
      </c>
      <c r="G3" s="87"/>
      <c r="H3" s="85" t="s">
        <v>34</v>
      </c>
      <c r="I3" s="86">
        <v>2026</v>
      </c>
    </row>
    <row r="4" spans="1:9" x14ac:dyDescent="0.3">
      <c r="A4" s="88" t="s">
        <v>98</v>
      </c>
      <c r="B4" s="88" t="s">
        <v>31</v>
      </c>
      <c r="C4" s="88" t="s">
        <v>149</v>
      </c>
      <c r="D4" s="88" t="s">
        <v>11</v>
      </c>
      <c r="E4" s="88" t="s">
        <v>11</v>
      </c>
      <c r="F4" s="89"/>
      <c r="G4" s="111"/>
      <c r="H4" s="88" t="s">
        <v>31</v>
      </c>
      <c r="I4" s="89">
        <f>SUMIF(B4:B95,"AZ",F4:F95)</f>
        <v>0</v>
      </c>
    </row>
    <row r="5" spans="1:9" x14ac:dyDescent="0.3">
      <c r="A5" s="88" t="s">
        <v>99</v>
      </c>
      <c r="B5" s="88" t="s">
        <v>31</v>
      </c>
      <c r="C5" s="88" t="s">
        <v>150</v>
      </c>
      <c r="D5" s="88" t="s">
        <v>12</v>
      </c>
      <c r="E5" s="88" t="s">
        <v>191</v>
      </c>
      <c r="F5" s="89"/>
      <c r="G5" s="111"/>
      <c r="H5" s="88" t="s">
        <v>32</v>
      </c>
      <c r="I5" s="89">
        <f>SUMIF(B4:B95,"UZ",F4:F95)</f>
        <v>0</v>
      </c>
    </row>
    <row r="6" spans="1:9" x14ac:dyDescent="0.3">
      <c r="A6" s="88" t="s">
        <v>100</v>
      </c>
      <c r="B6" s="88" t="s">
        <v>31</v>
      </c>
      <c r="C6" s="88" t="s">
        <v>151</v>
      </c>
      <c r="D6" s="88" t="s">
        <v>12</v>
      </c>
      <c r="E6" s="88" t="s">
        <v>62</v>
      </c>
      <c r="F6" s="89"/>
      <c r="G6" s="111"/>
      <c r="H6" s="88" t="s">
        <v>35</v>
      </c>
      <c r="I6" s="89">
        <f>SUMIF(B4:B95,"PZ",F4:F95)</f>
        <v>0</v>
      </c>
    </row>
    <row r="7" spans="1:9" x14ac:dyDescent="0.3">
      <c r="A7" s="88" t="s">
        <v>101</v>
      </c>
      <c r="B7" s="88" t="s">
        <v>31</v>
      </c>
      <c r="C7" s="88" t="s">
        <v>152</v>
      </c>
      <c r="D7" s="88" t="s">
        <v>11</v>
      </c>
      <c r="E7" s="88" t="s">
        <v>61</v>
      </c>
      <c r="F7" s="89"/>
      <c r="G7" s="111"/>
      <c r="H7" s="88" t="s">
        <v>33</v>
      </c>
      <c r="I7" s="89">
        <f>SUMIF(B4:B95,"RZ",F4:F95)</f>
        <v>0</v>
      </c>
    </row>
    <row r="8" spans="1:9" x14ac:dyDescent="0.3">
      <c r="A8" s="88" t="s">
        <v>102</v>
      </c>
      <c r="B8" s="88" t="s">
        <v>31</v>
      </c>
      <c r="C8" s="88" t="s">
        <v>153</v>
      </c>
      <c r="D8" s="88" t="s">
        <v>12</v>
      </c>
      <c r="E8" s="88" t="s">
        <v>63</v>
      </c>
      <c r="F8" s="89"/>
      <c r="G8" s="111"/>
      <c r="H8" s="90" t="s">
        <v>42</v>
      </c>
      <c r="I8" s="91">
        <f>SUM(I4:I7)</f>
        <v>0</v>
      </c>
    </row>
    <row r="9" spans="1:9" x14ac:dyDescent="0.3">
      <c r="A9" s="88" t="s">
        <v>103</v>
      </c>
      <c r="B9" s="88" t="s">
        <v>31</v>
      </c>
      <c r="C9" s="88" t="s">
        <v>154</v>
      </c>
      <c r="D9" s="88" t="s">
        <v>13</v>
      </c>
      <c r="E9" s="88" t="s">
        <v>55</v>
      </c>
      <c r="F9" s="89"/>
      <c r="G9" s="111"/>
      <c r="H9" s="87"/>
      <c r="I9" s="87"/>
    </row>
    <row r="10" spans="1:9" x14ac:dyDescent="0.3">
      <c r="A10" s="88" t="s">
        <v>104</v>
      </c>
      <c r="B10" s="88" t="s">
        <v>31</v>
      </c>
      <c r="C10" s="88" t="s">
        <v>155</v>
      </c>
      <c r="D10" s="88" t="s">
        <v>13</v>
      </c>
      <c r="E10" s="88" t="s">
        <v>81</v>
      </c>
      <c r="F10" s="89"/>
      <c r="G10" s="111"/>
      <c r="H10" s="93" t="s">
        <v>22</v>
      </c>
      <c r="I10" s="86">
        <v>2026</v>
      </c>
    </row>
    <row r="11" spans="1:9" x14ac:dyDescent="0.3">
      <c r="A11" s="88" t="s">
        <v>105</v>
      </c>
      <c r="B11" s="88" t="s">
        <v>31</v>
      </c>
      <c r="C11" s="88" t="s">
        <v>156</v>
      </c>
      <c r="D11" s="88" t="s">
        <v>11</v>
      </c>
      <c r="E11" s="88" t="s">
        <v>86</v>
      </c>
      <c r="F11" s="89"/>
      <c r="G11" s="111"/>
      <c r="H11" s="88" t="s">
        <v>11</v>
      </c>
      <c r="I11" s="89">
        <f>SUMIF(D4:D95,"Antwerpen",F4:F95)</f>
        <v>0</v>
      </c>
    </row>
    <row r="12" spans="1:9" x14ac:dyDescent="0.3">
      <c r="A12" s="88" t="s">
        <v>206</v>
      </c>
      <c r="B12" s="88" t="s">
        <v>31</v>
      </c>
      <c r="C12" s="88" t="s">
        <v>248</v>
      </c>
      <c r="D12" s="88" t="s">
        <v>13</v>
      </c>
      <c r="E12" s="88" t="s">
        <v>56</v>
      </c>
      <c r="F12" s="89"/>
      <c r="G12" s="111"/>
      <c r="H12" s="88" t="s">
        <v>10</v>
      </c>
      <c r="I12" s="89">
        <f>SUMIF(D4:D95,"Limburg",F4:F95)</f>
        <v>0</v>
      </c>
    </row>
    <row r="13" spans="1:9" x14ac:dyDescent="0.3">
      <c r="A13" s="88" t="s">
        <v>106</v>
      </c>
      <c r="B13" s="88" t="s">
        <v>31</v>
      </c>
      <c r="C13" s="88" t="s">
        <v>157</v>
      </c>
      <c r="D13" s="88" t="s">
        <v>11</v>
      </c>
      <c r="E13" s="88" t="s">
        <v>60</v>
      </c>
      <c r="F13" s="89"/>
      <c r="G13" s="111"/>
      <c r="H13" s="88" t="s">
        <v>12</v>
      </c>
      <c r="I13" s="89">
        <f>SUMIF(D4:D95,"Oost-Vlaanderen",F4:F95)</f>
        <v>0</v>
      </c>
    </row>
    <row r="14" spans="1:9" x14ac:dyDescent="0.3">
      <c r="A14" s="88" t="s">
        <v>107</v>
      </c>
      <c r="B14" s="88" t="s">
        <v>31</v>
      </c>
      <c r="C14" s="88" t="s">
        <v>149</v>
      </c>
      <c r="D14" s="88" t="s">
        <v>11</v>
      </c>
      <c r="E14" s="88" t="s">
        <v>11</v>
      </c>
      <c r="F14" s="89"/>
      <c r="G14" s="111"/>
      <c r="H14" s="88" t="s">
        <v>15</v>
      </c>
      <c r="I14" s="89">
        <f>SUMIF(D4:D95,"Vlaams-Brabant",F4:F95)</f>
        <v>0</v>
      </c>
    </row>
    <row r="15" spans="1:9" x14ac:dyDescent="0.3">
      <c r="A15" s="88" t="s">
        <v>108</v>
      </c>
      <c r="B15" s="88" t="s">
        <v>31</v>
      </c>
      <c r="C15" s="88" t="s">
        <v>157</v>
      </c>
      <c r="D15" s="88" t="s">
        <v>11</v>
      </c>
      <c r="E15" s="88" t="s">
        <v>192</v>
      </c>
      <c r="F15" s="89"/>
      <c r="G15" s="111"/>
      <c r="H15" s="88" t="s">
        <v>13</v>
      </c>
      <c r="I15" s="89">
        <f>SUMIF(D4:D95,"West-Vlaanderen",F4:F95)</f>
        <v>0</v>
      </c>
    </row>
    <row r="16" spans="1:9" x14ac:dyDescent="0.3">
      <c r="A16" s="88" t="s">
        <v>109</v>
      </c>
      <c r="B16" s="88" t="s">
        <v>31</v>
      </c>
      <c r="C16" s="88" t="s">
        <v>158</v>
      </c>
      <c r="D16" s="88" t="s">
        <v>11</v>
      </c>
      <c r="E16" s="88" t="s">
        <v>78</v>
      </c>
      <c r="F16" s="89"/>
      <c r="G16" s="111"/>
      <c r="H16" s="92" t="s">
        <v>43</v>
      </c>
      <c r="I16" s="91">
        <f>SUM(I11:I15)</f>
        <v>0</v>
      </c>
    </row>
    <row r="17" spans="1:9" x14ac:dyDescent="0.3">
      <c r="A17" s="88" t="s">
        <v>110</v>
      </c>
      <c r="B17" s="88" t="s">
        <v>31</v>
      </c>
      <c r="C17" s="88" t="s">
        <v>159</v>
      </c>
      <c r="D17" s="88" t="s">
        <v>15</v>
      </c>
      <c r="E17" s="88" t="s">
        <v>83</v>
      </c>
      <c r="F17" s="89"/>
      <c r="G17" s="111"/>
      <c r="H17" s="88" t="s">
        <v>14</v>
      </c>
      <c r="I17" s="89">
        <f>SUMIF(D4:D95,"Brussel",F4:F95)</f>
        <v>0</v>
      </c>
    </row>
    <row r="18" spans="1:9" x14ac:dyDescent="0.3">
      <c r="A18" s="88" t="s">
        <v>111</v>
      </c>
      <c r="B18" s="88" t="s">
        <v>31</v>
      </c>
      <c r="C18" s="88" t="s">
        <v>160</v>
      </c>
      <c r="D18" s="88" t="s">
        <v>15</v>
      </c>
      <c r="E18" s="88" t="s">
        <v>87</v>
      </c>
      <c r="F18" s="89"/>
      <c r="G18" s="111"/>
      <c r="H18" s="92" t="s">
        <v>24</v>
      </c>
      <c r="I18" s="91">
        <f>SUM(I16:I17)</f>
        <v>0</v>
      </c>
    </row>
    <row r="19" spans="1:9" x14ac:dyDescent="0.3">
      <c r="A19" s="88" t="s">
        <v>112</v>
      </c>
      <c r="B19" s="88" t="s">
        <v>31</v>
      </c>
      <c r="C19" s="88" t="s">
        <v>161</v>
      </c>
      <c r="D19" s="88" t="s">
        <v>15</v>
      </c>
      <c r="E19" s="88" t="s">
        <v>64</v>
      </c>
      <c r="F19" s="89"/>
      <c r="G19" s="111"/>
      <c r="H19" s="87"/>
      <c r="I19" s="87"/>
    </row>
    <row r="20" spans="1:9" x14ac:dyDescent="0.3">
      <c r="A20" s="88" t="s">
        <v>113</v>
      </c>
      <c r="B20" s="88" t="s">
        <v>31</v>
      </c>
      <c r="C20" s="88" t="s">
        <v>162</v>
      </c>
      <c r="D20" s="88" t="s">
        <v>13</v>
      </c>
      <c r="E20" s="88" t="s">
        <v>193</v>
      </c>
      <c r="F20" s="89"/>
      <c r="G20" s="111"/>
      <c r="H20" s="87"/>
      <c r="I20" s="87"/>
    </row>
    <row r="21" spans="1:9" x14ac:dyDescent="0.3">
      <c r="A21" s="88" t="s">
        <v>114</v>
      </c>
      <c r="B21" s="88" t="s">
        <v>31</v>
      </c>
      <c r="C21" s="88" t="s">
        <v>163</v>
      </c>
      <c r="D21" s="88" t="s">
        <v>13</v>
      </c>
      <c r="E21" s="88" t="s">
        <v>194</v>
      </c>
      <c r="F21" s="89"/>
      <c r="G21" s="111"/>
      <c r="H21" s="87"/>
      <c r="I21" s="87"/>
    </row>
    <row r="22" spans="1:9" x14ac:dyDescent="0.3">
      <c r="A22" s="88" t="s">
        <v>115</v>
      </c>
      <c r="B22" s="88" t="s">
        <v>31</v>
      </c>
      <c r="C22" s="88" t="s">
        <v>92</v>
      </c>
      <c r="D22" s="88" t="s">
        <v>12</v>
      </c>
      <c r="E22" s="88" t="s">
        <v>54</v>
      </c>
      <c r="F22" s="89"/>
      <c r="G22" s="111"/>
      <c r="H22" s="87"/>
      <c r="I22" s="87"/>
    </row>
    <row r="23" spans="1:9" x14ac:dyDescent="0.3">
      <c r="A23" s="88" t="s">
        <v>116</v>
      </c>
      <c r="B23" s="88" t="s">
        <v>31</v>
      </c>
      <c r="C23" s="88" t="s">
        <v>164</v>
      </c>
      <c r="D23" s="88" t="s">
        <v>12</v>
      </c>
      <c r="E23" s="88" t="s">
        <v>65</v>
      </c>
      <c r="F23" s="89"/>
      <c r="G23" s="111"/>
      <c r="H23" s="87"/>
      <c r="I23" s="87"/>
    </row>
    <row r="24" spans="1:9" x14ac:dyDescent="0.3">
      <c r="A24" s="88" t="s">
        <v>117</v>
      </c>
      <c r="B24" s="88" t="s">
        <v>31</v>
      </c>
      <c r="C24" s="88" t="s">
        <v>165</v>
      </c>
      <c r="D24" s="88" t="s">
        <v>13</v>
      </c>
      <c r="E24" s="88" t="s">
        <v>195</v>
      </c>
      <c r="F24" s="89"/>
      <c r="G24" s="111"/>
      <c r="H24" s="87"/>
      <c r="I24" s="87"/>
    </row>
    <row r="25" spans="1:9" x14ac:dyDescent="0.3">
      <c r="A25" s="88" t="s">
        <v>119</v>
      </c>
      <c r="B25" s="88" t="s">
        <v>31</v>
      </c>
      <c r="C25" s="88" t="s">
        <v>167</v>
      </c>
      <c r="D25" s="88" t="s">
        <v>12</v>
      </c>
      <c r="E25" s="88" t="s">
        <v>197</v>
      </c>
      <c r="F25" s="89"/>
      <c r="G25" s="111"/>
      <c r="H25" s="87"/>
      <c r="I25" s="87"/>
    </row>
    <row r="26" spans="1:9" x14ac:dyDescent="0.3">
      <c r="A26" s="88" t="s">
        <v>207</v>
      </c>
      <c r="B26" s="88" t="s">
        <v>31</v>
      </c>
      <c r="C26" s="88" t="s">
        <v>92</v>
      </c>
      <c r="D26" s="88" t="s">
        <v>12</v>
      </c>
      <c r="E26" s="88" t="s">
        <v>54</v>
      </c>
      <c r="F26" s="89"/>
      <c r="G26" s="111"/>
      <c r="H26" s="87"/>
      <c r="I26" s="87"/>
    </row>
    <row r="27" spans="1:9" x14ac:dyDescent="0.3">
      <c r="A27" s="88" t="s">
        <v>120</v>
      </c>
      <c r="B27" s="88" t="s">
        <v>31</v>
      </c>
      <c r="C27" s="88" t="s">
        <v>168</v>
      </c>
      <c r="D27" s="88" t="s">
        <v>15</v>
      </c>
      <c r="E27" s="88" t="s">
        <v>198</v>
      </c>
      <c r="F27" s="89"/>
      <c r="G27" s="111"/>
      <c r="H27" s="87"/>
      <c r="I27" s="87"/>
    </row>
    <row r="28" spans="1:9" x14ac:dyDescent="0.3">
      <c r="A28" s="88" t="s">
        <v>121</v>
      </c>
      <c r="B28" s="88" t="s">
        <v>31</v>
      </c>
      <c r="C28" s="88" t="s">
        <v>169</v>
      </c>
      <c r="D28" s="88" t="s">
        <v>12</v>
      </c>
      <c r="E28" s="88" t="s">
        <v>80</v>
      </c>
      <c r="F28" s="89"/>
      <c r="G28" s="111"/>
      <c r="H28" s="87"/>
      <c r="I28" s="87"/>
    </row>
    <row r="29" spans="1:9" x14ac:dyDescent="0.3">
      <c r="A29" s="88" t="s">
        <v>122</v>
      </c>
      <c r="B29" s="88" t="s">
        <v>31</v>
      </c>
      <c r="C29" s="88" t="s">
        <v>170</v>
      </c>
      <c r="D29" s="88" t="s">
        <v>10</v>
      </c>
      <c r="E29" s="88" t="s">
        <v>67</v>
      </c>
      <c r="F29" s="89"/>
      <c r="G29" s="111"/>
      <c r="H29" s="87"/>
      <c r="I29" s="87"/>
    </row>
    <row r="30" spans="1:9" x14ac:dyDescent="0.3">
      <c r="A30" s="88" t="s">
        <v>123</v>
      </c>
      <c r="B30" s="88" t="s">
        <v>31</v>
      </c>
      <c r="C30" s="88" t="s">
        <v>171</v>
      </c>
      <c r="D30" s="88" t="s">
        <v>12</v>
      </c>
      <c r="E30" s="88" t="s">
        <v>62</v>
      </c>
      <c r="F30" s="89"/>
      <c r="G30" s="111"/>
      <c r="H30" s="87"/>
      <c r="I30" s="87"/>
    </row>
    <row r="31" spans="1:9" x14ac:dyDescent="0.3">
      <c r="A31" s="88" t="s">
        <v>125</v>
      </c>
      <c r="B31" s="88" t="s">
        <v>31</v>
      </c>
      <c r="C31" s="88" t="s">
        <v>169</v>
      </c>
      <c r="D31" s="88" t="s">
        <v>11</v>
      </c>
      <c r="E31" s="88" t="s">
        <v>200</v>
      </c>
      <c r="F31" s="89"/>
      <c r="G31" s="111"/>
      <c r="H31" s="87"/>
      <c r="I31" s="87"/>
    </row>
    <row r="32" spans="1:9" x14ac:dyDescent="0.3">
      <c r="A32" s="88" t="s">
        <v>126</v>
      </c>
      <c r="B32" s="88" t="s">
        <v>31</v>
      </c>
      <c r="C32" s="88" t="s">
        <v>173</v>
      </c>
      <c r="D32" s="88" t="s">
        <v>13</v>
      </c>
      <c r="E32" s="88" t="s">
        <v>77</v>
      </c>
      <c r="F32" s="89"/>
      <c r="G32" s="111"/>
      <c r="H32" s="87"/>
      <c r="I32" s="87"/>
    </row>
    <row r="33" spans="1:9" x14ac:dyDescent="0.3">
      <c r="A33" s="88" t="s">
        <v>128</v>
      </c>
      <c r="B33" s="88" t="s">
        <v>31</v>
      </c>
      <c r="C33" s="88" t="s">
        <v>53</v>
      </c>
      <c r="D33" s="88" t="s">
        <v>10</v>
      </c>
      <c r="E33" s="88" t="s">
        <v>52</v>
      </c>
      <c r="F33" s="89"/>
      <c r="G33" s="111"/>
      <c r="H33" s="87"/>
      <c r="I33" s="87"/>
    </row>
    <row r="34" spans="1:9" x14ac:dyDescent="0.3">
      <c r="A34" s="88" t="s">
        <v>129</v>
      </c>
      <c r="B34" s="88" t="s">
        <v>31</v>
      </c>
      <c r="C34" s="88" t="s">
        <v>175</v>
      </c>
      <c r="D34" s="88" t="s">
        <v>13</v>
      </c>
      <c r="E34" s="88" t="s">
        <v>201</v>
      </c>
      <c r="F34" s="89"/>
      <c r="G34" s="111"/>
      <c r="H34" s="87"/>
      <c r="I34" s="87"/>
    </row>
    <row r="35" spans="1:9" x14ac:dyDescent="0.3">
      <c r="A35" s="88" t="s">
        <v>130</v>
      </c>
      <c r="B35" s="88" t="s">
        <v>31</v>
      </c>
      <c r="C35" s="88" t="s">
        <v>176</v>
      </c>
      <c r="D35" s="88" t="s">
        <v>13</v>
      </c>
      <c r="E35" s="88" t="s">
        <v>202</v>
      </c>
      <c r="F35" s="89"/>
      <c r="G35" s="111"/>
      <c r="H35" s="87"/>
      <c r="I35" s="87"/>
    </row>
    <row r="36" spans="1:9" x14ac:dyDescent="0.3">
      <c r="A36" s="88" t="s">
        <v>131</v>
      </c>
      <c r="B36" s="88" t="s">
        <v>31</v>
      </c>
      <c r="C36" s="88" t="s">
        <v>91</v>
      </c>
      <c r="D36" s="88" t="s">
        <v>13</v>
      </c>
      <c r="E36" s="88" t="s">
        <v>70</v>
      </c>
      <c r="F36" s="89"/>
      <c r="G36" s="111"/>
      <c r="H36" s="87"/>
      <c r="I36" s="87"/>
    </row>
    <row r="37" spans="1:9" x14ac:dyDescent="0.3">
      <c r="A37" s="88" t="s">
        <v>132</v>
      </c>
      <c r="B37" s="88" t="s">
        <v>31</v>
      </c>
      <c r="C37" s="88" t="s">
        <v>177</v>
      </c>
      <c r="D37" s="88" t="s">
        <v>13</v>
      </c>
      <c r="E37" s="88" t="s">
        <v>68</v>
      </c>
      <c r="F37" s="89"/>
      <c r="G37" s="111"/>
      <c r="H37" s="87"/>
      <c r="I37" s="87"/>
    </row>
    <row r="38" spans="1:9" x14ac:dyDescent="0.3">
      <c r="A38" s="88" t="s">
        <v>133</v>
      </c>
      <c r="B38" s="88" t="s">
        <v>31</v>
      </c>
      <c r="C38" s="88" t="s">
        <v>178</v>
      </c>
      <c r="D38" s="88" t="s">
        <v>13</v>
      </c>
      <c r="E38" s="88" t="s">
        <v>56</v>
      </c>
      <c r="F38" s="89"/>
      <c r="G38" s="111"/>
      <c r="H38" s="87"/>
      <c r="I38" s="87"/>
    </row>
    <row r="39" spans="1:9" x14ac:dyDescent="0.3">
      <c r="A39" s="88" t="s">
        <v>134</v>
      </c>
      <c r="B39" s="88" t="s">
        <v>31</v>
      </c>
      <c r="C39" s="88" t="s">
        <v>179</v>
      </c>
      <c r="D39" s="88" t="s">
        <v>11</v>
      </c>
      <c r="E39" s="88" t="s">
        <v>203</v>
      </c>
      <c r="F39" s="89"/>
      <c r="G39" s="111"/>
      <c r="H39" s="87"/>
      <c r="I39" s="87"/>
    </row>
    <row r="40" spans="1:9" x14ac:dyDescent="0.3">
      <c r="A40" s="88" t="s">
        <v>135</v>
      </c>
      <c r="B40" s="88" t="s">
        <v>31</v>
      </c>
      <c r="C40" s="88" t="s">
        <v>180</v>
      </c>
      <c r="D40" s="88" t="s">
        <v>12</v>
      </c>
      <c r="E40" s="88" t="s">
        <v>204</v>
      </c>
      <c r="F40" s="89"/>
      <c r="G40" s="111"/>
      <c r="H40" s="87"/>
      <c r="I40" s="87"/>
    </row>
    <row r="41" spans="1:9" x14ac:dyDescent="0.3">
      <c r="A41" s="88" t="s">
        <v>136</v>
      </c>
      <c r="B41" s="88" t="s">
        <v>31</v>
      </c>
      <c r="C41" s="88" t="s">
        <v>181</v>
      </c>
      <c r="D41" s="88" t="s">
        <v>12</v>
      </c>
      <c r="E41" s="88" t="s">
        <v>57</v>
      </c>
      <c r="F41" s="89"/>
      <c r="G41" s="111"/>
      <c r="H41" s="87"/>
      <c r="I41" s="87"/>
    </row>
    <row r="42" spans="1:9" x14ac:dyDescent="0.3">
      <c r="A42" s="88" t="s">
        <v>208</v>
      </c>
      <c r="B42" s="88" t="s">
        <v>31</v>
      </c>
      <c r="C42" s="88" t="s">
        <v>249</v>
      </c>
      <c r="D42" s="88" t="s">
        <v>11</v>
      </c>
      <c r="E42" s="88" t="s">
        <v>250</v>
      </c>
      <c r="F42" s="89"/>
      <c r="G42" s="111"/>
      <c r="H42" s="87"/>
      <c r="I42" s="87"/>
    </row>
    <row r="43" spans="1:9" x14ac:dyDescent="0.3">
      <c r="A43" s="88" t="s">
        <v>138</v>
      </c>
      <c r="B43" s="88" t="s">
        <v>31</v>
      </c>
      <c r="C43" s="88" t="s">
        <v>183</v>
      </c>
      <c r="D43" s="88" t="s">
        <v>11</v>
      </c>
      <c r="E43" s="88" t="s">
        <v>74</v>
      </c>
      <c r="F43" s="89"/>
      <c r="G43" s="111"/>
      <c r="H43" s="87"/>
      <c r="I43" s="87"/>
    </row>
    <row r="44" spans="1:9" x14ac:dyDescent="0.3">
      <c r="A44" s="88" t="s">
        <v>139</v>
      </c>
      <c r="B44" s="88" t="s">
        <v>31</v>
      </c>
      <c r="C44" s="88" t="s">
        <v>184</v>
      </c>
      <c r="D44" s="88" t="s">
        <v>11</v>
      </c>
      <c r="E44" s="88" t="s">
        <v>51</v>
      </c>
      <c r="F44" s="89"/>
      <c r="G44" s="111"/>
      <c r="H44" s="87"/>
      <c r="I44" s="87"/>
    </row>
    <row r="45" spans="1:9" x14ac:dyDescent="0.3">
      <c r="A45" s="88" t="s">
        <v>140</v>
      </c>
      <c r="B45" s="88" t="s">
        <v>31</v>
      </c>
      <c r="C45" s="88" t="s">
        <v>185</v>
      </c>
      <c r="D45" s="88" t="s">
        <v>11</v>
      </c>
      <c r="E45" s="88" t="s">
        <v>59</v>
      </c>
      <c r="F45" s="89"/>
      <c r="G45" s="111"/>
      <c r="H45" s="87"/>
      <c r="I45" s="87"/>
    </row>
    <row r="46" spans="1:9" x14ac:dyDescent="0.3">
      <c r="A46" s="88" t="s">
        <v>141</v>
      </c>
      <c r="B46" s="88" t="s">
        <v>31</v>
      </c>
      <c r="C46" s="88" t="s">
        <v>97</v>
      </c>
      <c r="D46" s="88" t="s">
        <v>15</v>
      </c>
      <c r="E46" s="88" t="s">
        <v>84</v>
      </c>
      <c r="F46" s="89"/>
      <c r="G46" s="111"/>
      <c r="H46" s="87"/>
      <c r="I46" s="87"/>
    </row>
    <row r="47" spans="1:9" x14ac:dyDescent="0.3">
      <c r="A47" s="88" t="s">
        <v>142</v>
      </c>
      <c r="B47" s="88" t="s">
        <v>31</v>
      </c>
      <c r="C47" s="88" t="s">
        <v>186</v>
      </c>
      <c r="D47" s="88" t="s">
        <v>12</v>
      </c>
      <c r="E47" s="88" t="s">
        <v>62</v>
      </c>
      <c r="F47" s="89"/>
      <c r="G47" s="111"/>
      <c r="H47" s="87"/>
      <c r="I47" s="87"/>
    </row>
    <row r="48" spans="1:9" x14ac:dyDescent="0.3">
      <c r="A48" s="88" t="s">
        <v>143</v>
      </c>
      <c r="B48" s="88" t="s">
        <v>31</v>
      </c>
      <c r="C48" s="88" t="s">
        <v>187</v>
      </c>
      <c r="D48" s="88" t="s">
        <v>10</v>
      </c>
      <c r="E48" s="88" t="s">
        <v>76</v>
      </c>
      <c r="F48" s="89"/>
      <c r="G48" s="111"/>
      <c r="H48" s="87"/>
      <c r="I48" s="87"/>
    </row>
    <row r="49" spans="1:9" x14ac:dyDescent="0.3">
      <c r="A49" s="88" t="s">
        <v>144</v>
      </c>
      <c r="B49" s="88" t="s">
        <v>31</v>
      </c>
      <c r="C49" s="88" t="s">
        <v>188</v>
      </c>
      <c r="D49" s="88" t="s">
        <v>10</v>
      </c>
      <c r="E49" s="88" t="s">
        <v>71</v>
      </c>
      <c r="F49" s="89"/>
      <c r="G49" s="111"/>
      <c r="H49" s="87"/>
      <c r="I49" s="87"/>
    </row>
    <row r="50" spans="1:9" x14ac:dyDescent="0.3">
      <c r="A50" s="88" t="s">
        <v>145</v>
      </c>
      <c r="B50" s="88" t="s">
        <v>31</v>
      </c>
      <c r="C50" s="88" t="s">
        <v>189</v>
      </c>
      <c r="D50" s="88" t="s">
        <v>10</v>
      </c>
      <c r="E50" s="88" t="s">
        <v>205</v>
      </c>
      <c r="F50" s="89"/>
      <c r="G50" s="111"/>
      <c r="H50" s="87"/>
      <c r="I50" s="87"/>
    </row>
    <row r="51" spans="1:9" x14ac:dyDescent="0.3">
      <c r="A51" s="88" t="s">
        <v>146</v>
      </c>
      <c r="B51" s="88" t="s">
        <v>31</v>
      </c>
      <c r="C51" s="88" t="s">
        <v>190</v>
      </c>
      <c r="D51" s="88" t="s">
        <v>10</v>
      </c>
      <c r="E51" s="88" t="s">
        <v>52</v>
      </c>
      <c r="F51" s="89"/>
      <c r="G51" s="111"/>
      <c r="H51" s="87"/>
      <c r="I51" s="87"/>
    </row>
    <row r="52" spans="1:9" x14ac:dyDescent="0.3">
      <c r="A52" s="88" t="s">
        <v>147</v>
      </c>
      <c r="B52" s="88" t="s">
        <v>31</v>
      </c>
      <c r="C52" s="88" t="s">
        <v>95</v>
      </c>
      <c r="D52" s="88" t="s">
        <v>10</v>
      </c>
      <c r="E52" s="88" t="s">
        <v>72</v>
      </c>
      <c r="F52" s="89"/>
      <c r="G52" s="111"/>
      <c r="H52" s="87"/>
      <c r="I52" s="87"/>
    </row>
    <row r="53" spans="1:9" x14ac:dyDescent="0.3">
      <c r="A53" s="88" t="s">
        <v>118</v>
      </c>
      <c r="B53" s="88" t="s">
        <v>32</v>
      </c>
      <c r="C53" s="88" t="s">
        <v>166</v>
      </c>
      <c r="D53" s="88" t="s">
        <v>14</v>
      </c>
      <c r="E53" s="88" t="s">
        <v>196</v>
      </c>
      <c r="F53" s="89"/>
      <c r="G53" s="111"/>
      <c r="H53" s="87"/>
      <c r="I53" s="87"/>
    </row>
    <row r="54" spans="1:9" x14ac:dyDescent="0.3">
      <c r="A54" s="88" t="s">
        <v>124</v>
      </c>
      <c r="B54" s="88" t="s">
        <v>32</v>
      </c>
      <c r="C54" s="88" t="s">
        <v>172</v>
      </c>
      <c r="D54" s="88" t="s">
        <v>11</v>
      </c>
      <c r="E54" s="88" t="s">
        <v>199</v>
      </c>
      <c r="F54" s="89"/>
      <c r="G54" s="111"/>
      <c r="H54" s="87"/>
      <c r="I54" s="87"/>
    </row>
    <row r="55" spans="1:9" x14ac:dyDescent="0.3">
      <c r="A55" s="88" t="s">
        <v>127</v>
      </c>
      <c r="B55" s="88" t="s">
        <v>32</v>
      </c>
      <c r="C55" s="88" t="s">
        <v>174</v>
      </c>
      <c r="D55" s="88" t="s">
        <v>15</v>
      </c>
      <c r="E55" s="88" t="s">
        <v>87</v>
      </c>
      <c r="F55" s="89"/>
      <c r="G55" s="111"/>
      <c r="H55" s="87"/>
      <c r="I55" s="87"/>
    </row>
    <row r="56" spans="1:9" x14ac:dyDescent="0.3">
      <c r="A56" s="88" t="s">
        <v>137</v>
      </c>
      <c r="B56" s="88" t="s">
        <v>32</v>
      </c>
      <c r="C56" s="88" t="s">
        <v>182</v>
      </c>
      <c r="D56" s="88" t="s">
        <v>12</v>
      </c>
      <c r="E56" s="88" t="s">
        <v>62</v>
      </c>
      <c r="F56" s="89"/>
      <c r="G56" s="111"/>
      <c r="H56" s="87"/>
      <c r="I56" s="87"/>
    </row>
    <row r="57" spans="1:9" x14ac:dyDescent="0.3">
      <c r="A57" s="148" t="s">
        <v>209</v>
      </c>
      <c r="B57" s="88" t="s">
        <v>35</v>
      </c>
      <c r="C57" s="88" t="s">
        <v>96</v>
      </c>
      <c r="D57" s="88" t="s">
        <v>13</v>
      </c>
      <c r="E57" s="88" t="s">
        <v>70</v>
      </c>
      <c r="F57" s="89"/>
      <c r="G57" s="111"/>
      <c r="H57" s="87"/>
      <c r="I57" s="87"/>
    </row>
    <row r="58" spans="1:9" x14ac:dyDescent="0.3">
      <c r="A58" s="148" t="s">
        <v>210</v>
      </c>
      <c r="B58" s="88" t="s">
        <v>35</v>
      </c>
      <c r="C58" s="88" t="s">
        <v>251</v>
      </c>
      <c r="D58" s="88" t="s">
        <v>12</v>
      </c>
      <c r="E58" s="88" t="s">
        <v>62</v>
      </c>
      <c r="F58" s="89"/>
      <c r="G58" s="111"/>
      <c r="H58" s="87"/>
      <c r="I58" s="87"/>
    </row>
    <row r="59" spans="1:9" x14ac:dyDescent="0.3">
      <c r="A59" s="148" t="s">
        <v>211</v>
      </c>
      <c r="B59" s="88" t="s">
        <v>35</v>
      </c>
      <c r="C59" s="88" t="s">
        <v>252</v>
      </c>
      <c r="D59" s="88" t="s">
        <v>13</v>
      </c>
      <c r="E59" s="88" t="s">
        <v>69</v>
      </c>
      <c r="F59" s="89"/>
      <c r="G59" s="111"/>
      <c r="H59" s="87"/>
      <c r="I59" s="87"/>
    </row>
    <row r="60" spans="1:9" x14ac:dyDescent="0.3">
      <c r="A60" s="148" t="s">
        <v>212</v>
      </c>
      <c r="B60" s="88" t="s">
        <v>35</v>
      </c>
      <c r="C60" s="88" t="s">
        <v>253</v>
      </c>
      <c r="D60" s="88" t="s">
        <v>11</v>
      </c>
      <c r="E60" s="88" t="s">
        <v>73</v>
      </c>
      <c r="F60" s="89"/>
      <c r="G60" s="111"/>
      <c r="H60" s="87"/>
      <c r="I60" s="87"/>
    </row>
    <row r="61" spans="1:9" x14ac:dyDescent="0.3">
      <c r="A61" s="148" t="s">
        <v>213</v>
      </c>
      <c r="B61" s="88" t="s">
        <v>35</v>
      </c>
      <c r="C61" s="88" t="s">
        <v>254</v>
      </c>
      <c r="D61" s="88" t="s">
        <v>10</v>
      </c>
      <c r="E61" s="88" t="s">
        <v>255</v>
      </c>
      <c r="F61" s="89"/>
      <c r="G61" s="111"/>
      <c r="H61" s="87"/>
      <c r="I61" s="87"/>
    </row>
    <row r="62" spans="1:9" x14ac:dyDescent="0.3">
      <c r="A62" s="148" t="s">
        <v>214</v>
      </c>
      <c r="B62" s="88" t="s">
        <v>35</v>
      </c>
      <c r="C62" s="88" t="s">
        <v>256</v>
      </c>
      <c r="D62" s="88" t="s">
        <v>12</v>
      </c>
      <c r="E62" s="88" t="s">
        <v>80</v>
      </c>
      <c r="F62" s="89"/>
      <c r="G62" s="111"/>
      <c r="H62" s="87"/>
      <c r="I62" s="87"/>
    </row>
    <row r="63" spans="1:9" x14ac:dyDescent="0.3">
      <c r="A63" s="148" t="s">
        <v>215</v>
      </c>
      <c r="B63" s="88" t="s">
        <v>35</v>
      </c>
      <c r="C63" s="88" t="s">
        <v>257</v>
      </c>
      <c r="D63" s="88" t="s">
        <v>12</v>
      </c>
      <c r="E63" s="88" t="s">
        <v>57</v>
      </c>
      <c r="F63" s="89"/>
      <c r="G63" s="111"/>
      <c r="H63" s="87"/>
      <c r="I63" s="87"/>
    </row>
    <row r="64" spans="1:9" x14ac:dyDescent="0.3">
      <c r="A64" s="148" t="s">
        <v>216</v>
      </c>
      <c r="B64" s="88" t="s">
        <v>35</v>
      </c>
      <c r="C64" s="88" t="s">
        <v>258</v>
      </c>
      <c r="D64" s="88" t="s">
        <v>11</v>
      </c>
      <c r="E64" s="88" t="s">
        <v>66</v>
      </c>
      <c r="F64" s="89"/>
      <c r="G64" s="111"/>
      <c r="H64" s="87"/>
      <c r="I64" s="87"/>
    </row>
    <row r="65" spans="1:9" x14ac:dyDescent="0.3">
      <c r="A65" s="148" t="s">
        <v>217</v>
      </c>
      <c r="B65" s="88" t="s">
        <v>35</v>
      </c>
      <c r="C65" s="88" t="s">
        <v>259</v>
      </c>
      <c r="D65" s="88" t="s">
        <v>11</v>
      </c>
      <c r="E65" s="88" t="s">
        <v>51</v>
      </c>
      <c r="F65" s="89"/>
      <c r="G65" s="111"/>
      <c r="H65" s="87"/>
      <c r="I65" s="87"/>
    </row>
    <row r="66" spans="1:9" x14ac:dyDescent="0.3">
      <c r="A66" s="148" t="s">
        <v>218</v>
      </c>
      <c r="B66" s="88" t="s">
        <v>35</v>
      </c>
      <c r="C66" s="88" t="s">
        <v>260</v>
      </c>
      <c r="D66" s="88" t="s">
        <v>15</v>
      </c>
      <c r="E66" s="88" t="s">
        <v>84</v>
      </c>
      <c r="F66" s="89"/>
      <c r="G66" s="111"/>
      <c r="H66" s="87"/>
      <c r="I66" s="87"/>
    </row>
    <row r="67" spans="1:9" x14ac:dyDescent="0.3">
      <c r="A67" s="148" t="s">
        <v>219</v>
      </c>
      <c r="B67" s="88" t="s">
        <v>35</v>
      </c>
      <c r="C67" s="88" t="s">
        <v>261</v>
      </c>
      <c r="D67" s="88" t="s">
        <v>15</v>
      </c>
      <c r="E67" s="88" t="s">
        <v>94</v>
      </c>
      <c r="F67" s="89"/>
      <c r="G67" s="111"/>
      <c r="H67" s="87"/>
      <c r="I67" s="87"/>
    </row>
    <row r="68" spans="1:9" x14ac:dyDescent="0.3">
      <c r="A68" s="148" t="s">
        <v>220</v>
      </c>
      <c r="B68" s="88" t="s">
        <v>35</v>
      </c>
      <c r="C68" s="88" t="s">
        <v>262</v>
      </c>
      <c r="D68" s="88" t="s">
        <v>15</v>
      </c>
      <c r="E68" s="88" t="s">
        <v>263</v>
      </c>
      <c r="F68" s="89"/>
      <c r="G68" s="111"/>
      <c r="H68" s="87"/>
      <c r="I68" s="87"/>
    </row>
    <row r="69" spans="1:9" x14ac:dyDescent="0.3">
      <c r="A69" s="148" t="s">
        <v>221</v>
      </c>
      <c r="B69" s="88" t="s">
        <v>35</v>
      </c>
      <c r="C69" s="88" t="s">
        <v>264</v>
      </c>
      <c r="D69" s="88" t="s">
        <v>15</v>
      </c>
      <c r="E69" s="88" t="s">
        <v>64</v>
      </c>
      <c r="F69" s="89"/>
      <c r="G69" s="111"/>
      <c r="H69" s="87"/>
      <c r="I69" s="87"/>
    </row>
    <row r="70" spans="1:9" x14ac:dyDescent="0.3">
      <c r="A70" s="148" t="s">
        <v>222</v>
      </c>
      <c r="B70" s="88" t="s">
        <v>35</v>
      </c>
      <c r="C70" s="88" t="s">
        <v>265</v>
      </c>
      <c r="D70" s="88" t="s">
        <v>10</v>
      </c>
      <c r="E70" s="88" t="s">
        <v>266</v>
      </c>
      <c r="F70" s="89"/>
      <c r="G70" s="111"/>
      <c r="H70" s="87"/>
      <c r="I70" s="87"/>
    </row>
    <row r="71" spans="1:9" x14ac:dyDescent="0.3">
      <c r="A71" s="148" t="s">
        <v>223</v>
      </c>
      <c r="B71" s="88" t="s">
        <v>35</v>
      </c>
      <c r="C71" s="88" t="s">
        <v>267</v>
      </c>
      <c r="D71" s="88" t="s">
        <v>12</v>
      </c>
      <c r="E71" s="88" t="s">
        <v>63</v>
      </c>
      <c r="F71" s="89"/>
      <c r="G71" s="111"/>
      <c r="H71" s="87"/>
      <c r="I71" s="87"/>
    </row>
    <row r="72" spans="1:9" x14ac:dyDescent="0.3">
      <c r="A72" s="148" t="s">
        <v>224</v>
      </c>
      <c r="B72" s="88" t="s">
        <v>35</v>
      </c>
      <c r="C72" s="88" t="s">
        <v>268</v>
      </c>
      <c r="D72" s="88" t="s">
        <v>12</v>
      </c>
      <c r="E72" s="88" t="s">
        <v>269</v>
      </c>
      <c r="F72" s="89"/>
      <c r="G72" s="111"/>
      <c r="H72" s="87"/>
      <c r="I72" s="87"/>
    </row>
    <row r="73" spans="1:9" x14ac:dyDescent="0.3">
      <c r="A73" s="148" t="s">
        <v>225</v>
      </c>
      <c r="B73" s="88" t="s">
        <v>35</v>
      </c>
      <c r="C73" s="88" t="s">
        <v>270</v>
      </c>
      <c r="D73" s="88" t="s">
        <v>12</v>
      </c>
      <c r="E73" s="88" t="s">
        <v>57</v>
      </c>
      <c r="F73" s="89"/>
      <c r="G73" s="111"/>
      <c r="H73" s="87"/>
      <c r="I73" s="87"/>
    </row>
    <row r="74" spans="1:9" x14ac:dyDescent="0.3">
      <c r="A74" s="148" t="s">
        <v>226</v>
      </c>
      <c r="B74" s="88" t="s">
        <v>35</v>
      </c>
      <c r="C74" s="88" t="s">
        <v>271</v>
      </c>
      <c r="D74" s="88" t="s">
        <v>13</v>
      </c>
      <c r="E74" s="88" t="s">
        <v>81</v>
      </c>
      <c r="F74" s="89"/>
      <c r="G74" s="111"/>
      <c r="H74" s="87"/>
      <c r="I74" s="87"/>
    </row>
    <row r="75" spans="1:9" x14ac:dyDescent="0.3">
      <c r="A75" s="148" t="s">
        <v>227</v>
      </c>
      <c r="B75" s="88" t="s">
        <v>35</v>
      </c>
      <c r="C75" s="88" t="s">
        <v>272</v>
      </c>
      <c r="D75" s="88" t="s">
        <v>13</v>
      </c>
      <c r="E75" s="88" t="s">
        <v>82</v>
      </c>
      <c r="F75" s="89"/>
      <c r="G75" s="111"/>
      <c r="H75" s="87"/>
      <c r="I75" s="87"/>
    </row>
    <row r="76" spans="1:9" x14ac:dyDescent="0.3">
      <c r="A76" s="148" t="s">
        <v>228</v>
      </c>
      <c r="B76" s="88" t="s">
        <v>35</v>
      </c>
      <c r="C76" s="88" t="s">
        <v>273</v>
      </c>
      <c r="D76" s="88" t="s">
        <v>13</v>
      </c>
      <c r="E76" s="88" t="s">
        <v>55</v>
      </c>
      <c r="F76" s="89"/>
      <c r="G76" s="111"/>
      <c r="H76" s="87"/>
      <c r="I76" s="87"/>
    </row>
    <row r="77" spans="1:9" x14ac:dyDescent="0.3">
      <c r="A77" s="148" t="s">
        <v>229</v>
      </c>
      <c r="B77" s="88" t="s">
        <v>35</v>
      </c>
      <c r="C77" s="88" t="s">
        <v>274</v>
      </c>
      <c r="D77" s="88" t="s">
        <v>11</v>
      </c>
      <c r="E77" s="88" t="s">
        <v>58</v>
      </c>
      <c r="F77" s="89"/>
      <c r="G77" s="111"/>
      <c r="H77" s="87"/>
      <c r="I77" s="87"/>
    </row>
    <row r="78" spans="1:9" x14ac:dyDescent="0.3">
      <c r="A78" s="148" t="s">
        <v>230</v>
      </c>
      <c r="B78" s="88" t="s">
        <v>35</v>
      </c>
      <c r="C78" s="88" t="s">
        <v>275</v>
      </c>
      <c r="D78" s="88" t="s">
        <v>15</v>
      </c>
      <c r="E78" s="88" t="s">
        <v>276</v>
      </c>
      <c r="F78" s="89"/>
      <c r="G78" s="111"/>
      <c r="H78" s="87"/>
      <c r="I78" s="87"/>
    </row>
    <row r="79" spans="1:9" x14ac:dyDescent="0.3">
      <c r="A79" s="148" t="s">
        <v>231</v>
      </c>
      <c r="B79" s="88" t="s">
        <v>35</v>
      </c>
      <c r="C79" s="88" t="s">
        <v>277</v>
      </c>
      <c r="D79" s="88" t="s">
        <v>12</v>
      </c>
      <c r="E79" s="88" t="s">
        <v>75</v>
      </c>
      <c r="F79" s="89"/>
      <c r="G79" s="111"/>
      <c r="H79" s="87"/>
      <c r="I79" s="87"/>
    </row>
    <row r="80" spans="1:9" x14ac:dyDescent="0.3">
      <c r="A80" s="148" t="s">
        <v>232</v>
      </c>
      <c r="B80" s="88" t="s">
        <v>35</v>
      </c>
      <c r="C80" s="88" t="s">
        <v>85</v>
      </c>
      <c r="D80" s="88" t="s">
        <v>13</v>
      </c>
      <c r="E80" s="88" t="s">
        <v>79</v>
      </c>
      <c r="F80" s="89"/>
      <c r="G80" s="111"/>
      <c r="H80" s="87"/>
      <c r="I80" s="87"/>
    </row>
    <row r="81" spans="1:9" x14ac:dyDescent="0.3">
      <c r="A81" s="148" t="s">
        <v>233</v>
      </c>
      <c r="B81" s="88" t="s">
        <v>35</v>
      </c>
      <c r="C81" s="88" t="s">
        <v>278</v>
      </c>
      <c r="D81" s="88" t="s">
        <v>13</v>
      </c>
      <c r="E81" s="88" t="s">
        <v>55</v>
      </c>
      <c r="F81" s="89"/>
      <c r="G81" s="111"/>
      <c r="H81" s="87"/>
      <c r="I81" s="87"/>
    </row>
    <row r="82" spans="1:9" x14ac:dyDescent="0.3">
      <c r="A82" s="148" t="s">
        <v>234</v>
      </c>
      <c r="B82" s="88" t="s">
        <v>35</v>
      </c>
      <c r="C82" s="88" t="s">
        <v>279</v>
      </c>
      <c r="D82" s="88" t="s">
        <v>12</v>
      </c>
      <c r="E82" s="88" t="s">
        <v>280</v>
      </c>
      <c r="F82" s="89"/>
      <c r="G82" s="111"/>
      <c r="H82" s="87"/>
      <c r="I82" s="87"/>
    </row>
    <row r="83" spans="1:9" x14ac:dyDescent="0.3">
      <c r="A83" s="148" t="s">
        <v>235</v>
      </c>
      <c r="B83" s="88" t="s">
        <v>35</v>
      </c>
      <c r="C83" s="88" t="s">
        <v>281</v>
      </c>
      <c r="D83" s="88" t="s">
        <v>10</v>
      </c>
      <c r="E83" s="88" t="s">
        <v>52</v>
      </c>
      <c r="F83" s="89"/>
      <c r="G83" s="111"/>
      <c r="H83" s="87"/>
      <c r="I83" s="87"/>
    </row>
    <row r="84" spans="1:9" x14ac:dyDescent="0.3">
      <c r="A84" s="148" t="s">
        <v>236</v>
      </c>
      <c r="B84" s="88" t="s">
        <v>35</v>
      </c>
      <c r="C84" s="88" t="s">
        <v>282</v>
      </c>
      <c r="D84" s="88" t="s">
        <v>10</v>
      </c>
      <c r="E84" s="88" t="s">
        <v>71</v>
      </c>
      <c r="F84" s="89"/>
      <c r="G84" s="111"/>
      <c r="H84" s="87"/>
      <c r="I84" s="87"/>
    </row>
    <row r="85" spans="1:9" x14ac:dyDescent="0.3">
      <c r="A85" s="148" t="s">
        <v>237</v>
      </c>
      <c r="B85" s="88" t="s">
        <v>35</v>
      </c>
      <c r="C85" s="88" t="s">
        <v>283</v>
      </c>
      <c r="D85" s="88" t="s">
        <v>12</v>
      </c>
      <c r="E85" s="88" t="s">
        <v>62</v>
      </c>
      <c r="F85" s="89"/>
      <c r="G85" s="111"/>
      <c r="H85" s="87"/>
      <c r="I85" s="87"/>
    </row>
    <row r="86" spans="1:9" x14ac:dyDescent="0.3">
      <c r="A86" s="148" t="s">
        <v>238</v>
      </c>
      <c r="B86" s="88" t="s">
        <v>35</v>
      </c>
      <c r="C86" s="88" t="s">
        <v>284</v>
      </c>
      <c r="D86" s="88" t="s">
        <v>14</v>
      </c>
      <c r="E86" s="88" t="s">
        <v>14</v>
      </c>
      <c r="F86" s="89"/>
      <c r="G86" s="111"/>
      <c r="H86" s="87"/>
      <c r="I86" s="87"/>
    </row>
    <row r="87" spans="1:9" x14ac:dyDescent="0.3">
      <c r="A87" s="148" t="s">
        <v>239</v>
      </c>
      <c r="B87" s="88" t="s">
        <v>35</v>
      </c>
      <c r="C87" s="88" t="s">
        <v>285</v>
      </c>
      <c r="D87" s="88" t="s">
        <v>11</v>
      </c>
      <c r="E87" s="88" t="s">
        <v>11</v>
      </c>
      <c r="F87" s="89"/>
      <c r="G87" s="111"/>
      <c r="H87" s="87"/>
      <c r="I87" s="87"/>
    </row>
    <row r="88" spans="1:9" x14ac:dyDescent="0.3">
      <c r="A88" s="88" t="s">
        <v>240</v>
      </c>
      <c r="B88" s="88" t="s">
        <v>33</v>
      </c>
      <c r="C88" s="88" t="s">
        <v>286</v>
      </c>
      <c r="D88" s="88" t="s">
        <v>11</v>
      </c>
      <c r="E88" s="88" t="s">
        <v>203</v>
      </c>
      <c r="F88" s="89"/>
      <c r="G88" s="111"/>
      <c r="H88" s="87"/>
      <c r="I88" s="87"/>
    </row>
    <row r="89" spans="1:9" x14ac:dyDescent="0.3">
      <c r="A89" s="88" t="s">
        <v>241</v>
      </c>
      <c r="B89" s="88" t="s">
        <v>33</v>
      </c>
      <c r="C89" s="88" t="s">
        <v>287</v>
      </c>
      <c r="D89" s="88" t="s">
        <v>12</v>
      </c>
      <c r="E89" s="88" t="s">
        <v>288</v>
      </c>
      <c r="F89" s="89"/>
      <c r="G89" s="111"/>
      <c r="H89" s="87"/>
      <c r="I89" s="87"/>
    </row>
    <row r="90" spans="1:9" x14ac:dyDescent="0.3">
      <c r="A90" s="88" t="s">
        <v>242</v>
      </c>
      <c r="B90" s="88" t="s">
        <v>33</v>
      </c>
      <c r="C90" s="88" t="s">
        <v>289</v>
      </c>
      <c r="D90" s="88" t="s">
        <v>10</v>
      </c>
      <c r="E90" s="88" t="s">
        <v>72</v>
      </c>
      <c r="F90" s="89"/>
      <c r="G90" s="111"/>
      <c r="H90" s="87"/>
      <c r="I90" s="87"/>
    </row>
    <row r="91" spans="1:9" x14ac:dyDescent="0.3">
      <c r="A91" s="88" t="s">
        <v>243</v>
      </c>
      <c r="B91" s="88" t="s">
        <v>33</v>
      </c>
      <c r="C91" s="88" t="s">
        <v>290</v>
      </c>
      <c r="D91" s="88" t="s">
        <v>11</v>
      </c>
      <c r="E91" s="88" t="s">
        <v>199</v>
      </c>
      <c r="F91" s="89"/>
      <c r="G91" s="111"/>
      <c r="H91" s="87"/>
      <c r="I91" s="87"/>
    </row>
    <row r="92" spans="1:9" x14ac:dyDescent="0.3">
      <c r="A92" s="88" t="s">
        <v>244</v>
      </c>
      <c r="B92" s="88" t="s">
        <v>33</v>
      </c>
      <c r="C92" s="88" t="s">
        <v>291</v>
      </c>
      <c r="D92" s="88" t="s">
        <v>15</v>
      </c>
      <c r="E92" s="88" t="s">
        <v>292</v>
      </c>
      <c r="F92" s="89"/>
      <c r="G92" s="111"/>
      <c r="H92" s="87"/>
      <c r="I92" s="87"/>
    </row>
    <row r="93" spans="1:9" x14ac:dyDescent="0.3">
      <c r="A93" s="88" t="s">
        <v>245</v>
      </c>
      <c r="B93" s="88" t="s">
        <v>33</v>
      </c>
      <c r="C93" s="88" t="s">
        <v>293</v>
      </c>
      <c r="D93" s="88" t="s">
        <v>13</v>
      </c>
      <c r="E93" s="88" t="s">
        <v>294</v>
      </c>
      <c r="F93" s="89"/>
      <c r="G93" s="111"/>
      <c r="H93" s="87"/>
      <c r="I93" s="87"/>
    </row>
    <row r="94" spans="1:9" x14ac:dyDescent="0.3">
      <c r="A94" s="88" t="s">
        <v>246</v>
      </c>
      <c r="B94" s="88" t="s">
        <v>33</v>
      </c>
      <c r="C94" s="88" t="s">
        <v>295</v>
      </c>
      <c r="D94" s="88" t="s">
        <v>13</v>
      </c>
      <c r="E94" s="88" t="s">
        <v>56</v>
      </c>
      <c r="F94" s="89"/>
      <c r="G94" s="111"/>
      <c r="H94" s="87"/>
      <c r="I94" s="87"/>
    </row>
    <row r="95" spans="1:9" x14ac:dyDescent="0.3">
      <c r="A95" s="88" t="s">
        <v>247</v>
      </c>
      <c r="B95" s="88" t="s">
        <v>33</v>
      </c>
      <c r="C95" s="88" t="s">
        <v>296</v>
      </c>
      <c r="D95" s="88" t="s">
        <v>15</v>
      </c>
      <c r="E95" s="88" t="s">
        <v>297</v>
      </c>
      <c r="F95" s="89"/>
      <c r="G95" s="111"/>
      <c r="H95" s="87"/>
      <c r="I95" s="87"/>
    </row>
    <row r="96" spans="1:9" ht="15.6" x14ac:dyDescent="0.3">
      <c r="A96" s="213" t="s">
        <v>21</v>
      </c>
      <c r="B96" s="214"/>
      <c r="C96" s="214"/>
      <c r="D96" s="214"/>
      <c r="E96" s="215"/>
      <c r="F96" s="12">
        <f>SUM(F4:F95)</f>
        <v>0</v>
      </c>
    </row>
    <row r="97" spans="1:9" x14ac:dyDescent="0.3">
      <c r="A97" s="87"/>
      <c r="B97" s="226"/>
      <c r="C97" s="229"/>
      <c r="D97" s="87"/>
      <c r="E97" s="87"/>
      <c r="F97" s="87"/>
      <c r="G97" s="87"/>
      <c r="H97" s="87"/>
      <c r="I97" s="87"/>
    </row>
    <row r="98" spans="1:9" x14ac:dyDescent="0.3">
      <c r="A98" s="87"/>
      <c r="B98" s="226"/>
      <c r="C98" s="226"/>
      <c r="D98" s="87"/>
      <c r="E98" s="87"/>
      <c r="F98" s="87"/>
      <c r="G98" s="87"/>
      <c r="H98" s="87"/>
      <c r="I98" s="87"/>
    </row>
    <row r="99" spans="1:9" x14ac:dyDescent="0.3">
      <c r="A99" s="87"/>
      <c r="B99" s="226"/>
      <c r="C99" s="226"/>
      <c r="D99" s="87"/>
      <c r="E99" s="87"/>
      <c r="F99" s="87"/>
      <c r="G99" s="87"/>
      <c r="H99" s="87"/>
      <c r="I99" s="87"/>
    </row>
    <row r="100" spans="1:9" x14ac:dyDescent="0.3">
      <c r="A100" s="87"/>
      <c r="B100" s="226"/>
      <c r="C100" s="226"/>
      <c r="D100" s="87"/>
      <c r="E100" s="87"/>
      <c r="F100" s="87"/>
      <c r="G100" s="87"/>
      <c r="H100" s="87"/>
      <c r="I100" s="87"/>
    </row>
  </sheetData>
  <autoFilter ref="A3:F3" xr:uid="{909C32A7-8332-4E08-B59A-019B28B5A8A0}"/>
  <mergeCells count="7">
    <mergeCell ref="B100:C100"/>
    <mergeCell ref="A1:H1"/>
    <mergeCell ref="A2:H2"/>
    <mergeCell ref="B97:C97"/>
    <mergeCell ref="B98:C98"/>
    <mergeCell ref="B99:C99"/>
    <mergeCell ref="A96:E9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
  <sheetViews>
    <sheetView workbookViewId="0"/>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9"/>
  <dimension ref="A1"/>
  <sheetViews>
    <sheetView workbookViewId="0"/>
  </sheetViews>
  <sheetFormatPr defaultRowHeight="14.4"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10"/>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da6638703ff893c124054078dd4c1694">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cb1622ed73793884e42e640f22bf8a81"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dff576a-dbbc-4494-a6a3-7f20f9e3b96e">
      <Terms xmlns="http://schemas.microsoft.com/office/infopath/2007/PartnerControls"/>
    </lcf76f155ced4ddcb4097134ff3c332f>
    <TaxCatchAll xmlns="9a9ec0f0-7796-43d0-ac1f-4c8c46ee0bd1" xsi:nil="true"/>
  </documentManagement>
</p:properties>
</file>

<file path=customXml/itemProps1.xml><?xml version="1.0" encoding="utf-8"?>
<ds:datastoreItem xmlns:ds="http://schemas.openxmlformats.org/officeDocument/2006/customXml" ds:itemID="{AE49DA67-D52E-4813-BA0F-CC07F3181E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ff576a-dbbc-4494-a6a3-7f20f9e3b96e"/>
    <ds:schemaRef ds:uri="6f1249d8-8563-47e1-b628-fdc44376b021"/>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4CA86D-E8C6-4947-8BBE-33D5547C88AC}">
  <ds:schemaRefs>
    <ds:schemaRef ds:uri="http://schemas.microsoft.com/sharepoint/v3/contenttype/forms"/>
  </ds:schemaRefs>
</ds:datastoreItem>
</file>

<file path=customXml/itemProps3.xml><?xml version="1.0" encoding="utf-8"?>
<ds:datastoreItem xmlns:ds="http://schemas.openxmlformats.org/officeDocument/2006/customXml" ds:itemID="{494503C3-6C6E-4C85-9C00-FD1BF7F184B8}">
  <ds:schemaRefs>
    <ds:schemaRef ds:uri="http://purl.org/dc/terms/"/>
    <ds:schemaRef ds:uri="http://purl.org/dc/elements/1.1/"/>
    <ds:schemaRef ds:uri="http://www.w3.org/XML/1998/namespace"/>
    <ds:schemaRef ds:uri="3b963345-a2f3-46bc-9031-185f786e1d0f"/>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ddff576a-dbbc-4494-a6a3-7f20f9e3b96e"/>
    <ds:schemaRef ds:uri="9a9ec0f0-7796-43d0-ac1f-4c8c46ee0bd1"/>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10</vt:i4>
      </vt:variant>
    </vt:vector>
  </HeadingPairs>
  <TitlesOfParts>
    <vt:vector size="10" baseType="lpstr">
      <vt:lpstr>Klassieke financiering</vt:lpstr>
      <vt:lpstr>Agressie-subsidies</vt:lpstr>
      <vt:lpstr>Klimaatsubsidies</vt:lpstr>
      <vt:lpstr>Infrastructuurforfait PMH</vt:lpstr>
      <vt:lpstr>Strategisch forfait ZH</vt:lpstr>
      <vt:lpstr>Toestelfinanciering</vt:lpstr>
      <vt:lpstr>Instandhoudingsforfait</vt:lpstr>
      <vt:lpstr>Blad16</vt:lpstr>
      <vt:lpstr>Blad17</vt:lpstr>
      <vt:lpstr>Blad1</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Unknown</dc:creator>
  <cp:keywords/>
  <dc:description/>
  <cp:lastModifiedBy>Boterbergh Niky</cp:lastModifiedBy>
  <cp:revision/>
  <dcterms:created xsi:type="dcterms:W3CDTF">2011-12-02T08:11:51Z</dcterms:created>
  <dcterms:modified xsi:type="dcterms:W3CDTF">2026-05-05T08:32:24Z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0x010100D151BB30E5739F4A93FBA975675BA33E</vt:lpwstr>
  </property>
  <property fmtid="{D5CDD505-2E9C-101B-9397-08002B2CF9AE}" pid="3" name="AuthorIds_UIVersion_1536">
    <vt:lpwstr>35</vt:lpwstr>
  </property>
  <property fmtid="{D5CDD505-2E9C-101B-9397-08002B2CF9AE}" pid="4" name="AuthorIds_UIVersion_8192">
    <vt:lpwstr>35</vt:lpwstr>
  </property>
  <property fmtid="{D5CDD505-2E9C-101B-9397-08002B2CF9AE}" pid="5" name="MediaServiceImageTags">
    <vt:lpwstr/>
  </property>
</Properties>
</file>