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Budget Planner" sheetId="2" state="visible" r:id="rId4"/>
    <sheet name="Emergency Fund Tracker" sheetId="3" state="visible" r:id="rId5"/>
    <sheet name="Growth Comparison" sheetId="4" state="visible" r:id="rId6"/>
    <sheet name="Rent Scenario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3" authorId="0">
      <text>
        <r>
          <rPr>
            <sz val="10"/>
            <rFont val="Arial"/>
            <family val="2"/>
          </rPr>
          <t xml:space="preserve">Change this to your own take-home salary. Every formula in this workbook updates from this one cell.</t>
        </r>
      </text>
    </comment>
  </commentList>
</comments>
</file>

<file path=xl/sharedStrings.xml><?xml version="1.0" encoding="utf-8"?>
<sst xmlns="http://schemas.openxmlformats.org/spreadsheetml/2006/main" count="108" uniqueCount="102">
  <si>
    <t xml:space="preserve">₹25,000 Salary Budget Planner — India 2026</t>
  </si>
  <si>
    <t xml:space="preserve">Companion sheet to: monumoney.in — My ₹25,000 Salary Budget (I Saved 66% And Still Got It Wrong)</t>
  </si>
  <si>
    <t xml:space="preserve">How to use this workbook</t>
  </si>
  <si>
    <t xml:space="preserve">1. Go to 'Budget Planner' and change the income cell (B3) if your salary isn't ₹25,000.</t>
  </si>
  <si>
    <t xml:space="preserve">2. Edit every YELLOW cell with blue text — these are the numbers meant to be replaced with your own.</t>
  </si>
  <si>
    <t xml:space="preserve">3. 'Emergency Fund Tracker' auto-calculates your 6-month target from your expenses and shows when to stop that line and redirect it to SIP.</t>
  </si>
  <si>
    <t xml:space="preserve">4. 'Growth Comparison' shows what the same monthly amount becomes in a savings account vs a liquid fund vs equity — this is the core lesson of the article: where the money sits matters more than how much you save.</t>
  </si>
  <si>
    <t xml:space="preserve">5. 'Rent Scenarios' shows why this budget only works while living at home — adjust it if you pay rent.</t>
  </si>
  <si>
    <t xml:space="preserve">Color legend</t>
  </si>
  <si>
    <t xml:space="preserve">Blue text on yellow fill</t>
  </si>
  <si>
    <t xml:space="preserve">edit this cell with your own numbers</t>
  </si>
  <si>
    <t xml:space="preserve">Black text</t>
  </si>
  <si>
    <t xml:space="preserve">calculated automatically, don't overwrite</t>
  </si>
  <si>
    <t xml:space="preserve">Green text</t>
  </si>
  <si>
    <t xml:space="preserve">pulled in from another sheet in this workbook</t>
  </si>
  <si>
    <t xml:space="preserve">Sheets in this workbook</t>
  </si>
  <si>
    <t xml:space="preserve">Budget Planner</t>
  </si>
  <si>
    <t xml:space="preserve">Income, fixed + variable expenses, and where the leftover money goes</t>
  </si>
  <si>
    <t xml:space="preserve">Emergency Fund Tracker</t>
  </si>
  <si>
    <t xml:space="preserve">6-month target, months to reach it, and projected balance over time</t>
  </si>
  <si>
    <t xml:space="preserve">Growth Comparison</t>
  </si>
  <si>
    <t xml:space="preserve">Same monthly amount in a savings account (2.5%) vs liquid fund (~6.5%) vs equity (~12%, illustrative)</t>
  </si>
  <si>
    <t xml:space="preserve">Rent Scenarios</t>
  </si>
  <si>
    <t xml:space="preserve">How the budget changes if you pay tier-2 or metro rent instead of living at home</t>
  </si>
  <si>
    <t xml:space="preserve">Source &amp; assumptions: SBI savings rate 2.50% p.a. and liquid fund ~6-6.5% p.a. as of July 2026 — verify current rates before acting. The 12% equity figure is a long-run illustration, not a guaranteed return. This workbook is for planning purposes and is not financial advice.</t>
  </si>
  <si>
    <t xml:space="preserve">₹25,000 Salary Budget Planner (edit the yellow cells)</t>
  </si>
  <si>
    <t xml:space="preserve">Monthly Take-Home Income (₹)</t>
  </si>
  <si>
    <t xml:space="preserve">FIXED EXPENSES</t>
  </si>
  <si>
    <t xml:space="preserve">Category</t>
  </si>
  <si>
    <t xml:space="preserve">Amount (₹)</t>
  </si>
  <si>
    <t xml:space="preserve">% of Income</t>
  </si>
  <si>
    <t xml:space="preserve">Home contribution (to family)</t>
  </si>
  <si>
    <t xml:space="preserve">Petrol / commute</t>
  </si>
  <si>
    <t xml:space="preserve">Phone recharge</t>
  </si>
  <si>
    <t xml:space="preserve">Electricity share</t>
  </si>
  <si>
    <t xml:space="preserve">Total Fixed Expenses</t>
  </si>
  <si>
    <t xml:space="preserve">VARIABLE EXPENSES</t>
  </si>
  <si>
    <t xml:space="preserve">Food &amp; snacks (bahar ka khaana)</t>
  </si>
  <si>
    <t xml:space="preserve">Clothes (kapde)</t>
  </si>
  <si>
    <t xml:space="preserve">Irregular buffer</t>
  </si>
  <si>
    <t xml:space="preserve">Total Variable Expenses</t>
  </si>
  <si>
    <t xml:space="preserve">Total Monthly Expenses</t>
  </si>
  <si>
    <t xml:space="preserve">Amount Left Over (to allocate)</t>
  </si>
  <si>
    <t xml:space="preserve">WHERE THE LEFTOVER GOES</t>
  </si>
  <si>
    <t xml:space="preserve">Bucket</t>
  </si>
  <si>
    <t xml:space="preserve">% of Leftover</t>
  </si>
  <si>
    <t xml:space="preserve">Emergency Fund (SBI savings — until target hit, see tracker)</t>
  </si>
  <si>
    <t xml:space="preserve">SIP — Equity Index Fund</t>
  </si>
  <si>
    <t xml:space="preserve">Liquid / Debt Fund (short-term goals)</t>
  </si>
  <si>
    <t xml:space="preserve">Skill Fund (courses, certifications)</t>
  </si>
  <si>
    <t xml:space="preserve">Total Allocated</t>
  </si>
  <si>
    <t xml:space="preserve">Unallocated (should read ₹0)</t>
  </si>
  <si>
    <t xml:space="preserve">SUMMARY</t>
  </si>
  <si>
    <t xml:space="preserve">Overall Savings Rate (leftover ÷ income)</t>
  </si>
  <si>
    <t xml:space="preserve">Actually Invested Rate (SIP + Liquid + Skill, excl. idle emergency fund)</t>
  </si>
  <si>
    <t xml:space="preserve">Note: Savings rate is a vanity metric — a 40% rate that's fully invested beats a 66% rate sitting idle in a savings account. See 'Growth Comparison' for what that difference is worth over time.</t>
  </si>
  <si>
    <t xml:space="preserve">Monthly Expenses (linked from Budget Planner)</t>
  </si>
  <si>
    <t xml:space="preserve">Months of Buffer Target</t>
  </si>
  <si>
    <t xml:space="preserve">Emergency Fund Target (₹)</t>
  </si>
  <si>
    <t xml:space="preserve">Monthly Contribution to Emergency Fund (linked from Budget Planner)</t>
  </si>
  <si>
    <t xml:space="preserve">Months to Reach Target</t>
  </si>
  <si>
    <t xml:space="preserve">PROJECTED BALANCE OVER TIME</t>
  </si>
  <si>
    <t xml:space="preserve">Month</t>
  </si>
  <si>
    <t xml:space="preserve">Balance (₹)</t>
  </si>
  <si>
    <t xml:space="preserve">Above / Below Target (₹)</t>
  </si>
  <si>
    <t xml:space="preserve">3 months</t>
  </si>
  <si>
    <t xml:space="preserve">6 months</t>
  </si>
  <si>
    <t xml:space="preserve">12 months</t>
  </si>
  <si>
    <t xml:space="preserve">18 months</t>
  </si>
  <si>
    <t xml:space="preserve">24 months</t>
  </si>
  <si>
    <t xml:space="preserve">36 months</t>
  </si>
  <si>
    <t xml:space="preserve">This is exactly what went wrong in the article: money kept accumulating in the emergency fund line long after the 6-month target was hit, instead of being redirected to SIP. Once 'Above Target' turns positive, move this line's contribution to equity.</t>
  </si>
  <si>
    <t xml:space="preserve">Growth Comparison — Same Money, Different Destination</t>
  </si>
  <si>
    <t xml:space="preserve">Monthly Amount Invested (₹, linked from Budget Planner leftover)</t>
  </si>
  <si>
    <t xml:space="preserve">Annual Rate — SBI Savings Account</t>
  </si>
  <si>
    <t xml:space="preserve">Annual Rate — Liquid / Debt Fund</t>
  </si>
  <si>
    <t xml:space="preserve">Annual Rate — Equity (long-run illustration, not guaranteed)</t>
  </si>
  <si>
    <t xml:space="preserve">PROJECTED VALUE BY DURATION</t>
  </si>
  <si>
    <t xml:space="preserve">Duration</t>
  </si>
  <si>
    <t xml:space="preserve">SBI Savings (₹)</t>
  </si>
  <si>
    <t xml:space="preserve">Liquid Fund (₹)</t>
  </si>
  <si>
    <t xml:space="preserve">Equity (₹)</t>
  </si>
  <si>
    <t xml:space="preserve">1 year</t>
  </si>
  <si>
    <t xml:space="preserve">3 years</t>
  </si>
  <si>
    <t xml:space="preserve">5 years</t>
  </si>
  <si>
    <t xml:space="preserve">10 years</t>
  </si>
  <si>
    <t xml:space="preserve">20 years</t>
  </si>
  <si>
    <t xml:space="preserve">Rates are illustrative. SBI savings 2.50% p.a. and liquid fund ~6-6.5% p.a. reflect approximate levels as of July 2026 — check current rates before acting. The 12% equity figure is a long-run assumption for comparison only; markets can and do fall over shorter periods, and returns are never guaranteed. This is not financial advice.</t>
  </si>
  <si>
    <t xml:space="preserve">Rent Scenarios — Same ₹25,000 Income, Different Living Costs</t>
  </si>
  <si>
    <t xml:space="preserve">Assumes the same take-home income (Budget Planner, B3) with only living costs changing by city tier.</t>
  </si>
  <si>
    <t xml:space="preserve">Living at Home</t>
  </si>
  <si>
    <t xml:space="preserve">Rent ₹8,000 (Tier-2)</t>
  </si>
  <si>
    <t xml:space="preserve">Rent ₹12,000 (Metro PG)</t>
  </si>
  <si>
    <t xml:space="preserve">Housing</t>
  </si>
  <si>
    <t xml:space="preserve">Food</t>
  </si>
  <si>
    <t xml:space="preserve">Commute</t>
  </si>
  <si>
    <t xml:space="preserve">Phone + utilities</t>
  </si>
  <si>
    <t xml:space="preserve">Clothes + personal</t>
  </si>
  <si>
    <t xml:space="preserve">Total Expenses</t>
  </si>
  <si>
    <t xml:space="preserve">Left Over</t>
  </si>
  <si>
    <t xml:space="preserve">Savings Rate</t>
  </si>
  <si>
    <t xml:space="preserve">₹25,000 in a metro with ₹12,000 rent is a survival income, not an investing income. If that's you, spend effort on raising income rather than optimising a thin surplus.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</si>
</sst>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%"/>
    <numFmt numFmtId="167" formatCode="#,##0;\(#,##0\)"/>
    <numFmt numFmtId="168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10"/>
      <name val="Arial"/>
      <family val="0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3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60"/>
    <col collapsed="false" customWidth="true" hidden="false" outlineLevel="0" max="5" min="3" style="0" width="20"/>
  </cols>
  <sheetData>
    <row r="1" customFormat="false" ht="21.75" hidden="false" customHeight="true" outlineLevel="0" collapsed="false">
      <c r="A1" s="1" t="s">
        <v>0</v>
      </c>
      <c r="B1" s="1"/>
    </row>
    <row r="3" customFormat="false" ht="15" hidden="false" customHeight="false" outlineLevel="0" collapsed="false">
      <c r="A3" s="2" t="s">
        <v>1</v>
      </c>
    </row>
    <row r="5" customFormat="false" ht="15" hidden="false" customHeight="false" outlineLevel="0" collapsed="false">
      <c r="A5" s="3" t="s">
        <v>2</v>
      </c>
    </row>
    <row r="6" customFormat="false" ht="27.75" hidden="false" customHeight="true" outlineLevel="0" collapsed="false">
      <c r="A6" s="4" t="s">
        <v>3</v>
      </c>
      <c r="B6" s="4"/>
    </row>
    <row r="7" customFormat="false" ht="27.75" hidden="false" customHeight="true" outlineLevel="0" collapsed="false">
      <c r="A7" s="4" t="s">
        <v>4</v>
      </c>
      <c r="B7" s="4"/>
    </row>
    <row r="8" customFormat="false" ht="27.75" hidden="false" customHeight="true" outlineLevel="0" collapsed="false">
      <c r="A8" s="4" t="s">
        <v>5</v>
      </c>
      <c r="B8" s="4"/>
    </row>
    <row r="9" customFormat="false" ht="27.75" hidden="false" customHeight="true" outlineLevel="0" collapsed="false">
      <c r="A9" s="4" t="s">
        <v>6</v>
      </c>
      <c r="B9" s="4"/>
    </row>
    <row r="10" customFormat="false" ht="27.75" hidden="false" customHeight="true" outlineLevel="0" collapsed="false">
      <c r="A10" s="4" t="s">
        <v>7</v>
      </c>
      <c r="B10" s="4"/>
    </row>
    <row r="12" customFormat="false" ht="15" hidden="false" customHeight="false" outlineLevel="0" collapsed="false">
      <c r="A12" s="3" t="s">
        <v>8</v>
      </c>
    </row>
    <row r="13" customFormat="false" ht="15" hidden="false" customHeight="false" outlineLevel="0" collapsed="false">
      <c r="A13" s="5" t="s">
        <v>9</v>
      </c>
      <c r="B13" s="6" t="s">
        <v>10</v>
      </c>
    </row>
    <row r="14" customFormat="false" ht="15" hidden="false" customHeight="false" outlineLevel="0" collapsed="false">
      <c r="A14" s="7" t="s">
        <v>11</v>
      </c>
      <c r="B14" s="6" t="s">
        <v>12</v>
      </c>
    </row>
    <row r="15" customFormat="false" ht="15" hidden="false" customHeight="false" outlineLevel="0" collapsed="false">
      <c r="A15" s="8" t="s">
        <v>13</v>
      </c>
      <c r="B15" s="6" t="s">
        <v>14</v>
      </c>
    </row>
    <row r="17" customFormat="false" ht="15" hidden="false" customHeight="false" outlineLevel="0" collapsed="false">
      <c r="A17" s="3" t="s">
        <v>15</v>
      </c>
    </row>
    <row r="18" customFormat="false" ht="15" hidden="false" customHeight="false" outlineLevel="0" collapsed="false">
      <c r="A18" s="9" t="s">
        <v>16</v>
      </c>
      <c r="B18" s="10" t="s">
        <v>17</v>
      </c>
    </row>
    <row r="19" customFormat="false" ht="15" hidden="false" customHeight="false" outlineLevel="0" collapsed="false">
      <c r="A19" s="9" t="s">
        <v>18</v>
      </c>
      <c r="B19" s="10" t="s">
        <v>19</v>
      </c>
    </row>
    <row r="20" customFormat="false" ht="23.85" hidden="false" customHeight="false" outlineLevel="0" collapsed="false">
      <c r="A20" s="9" t="s">
        <v>20</v>
      </c>
      <c r="B20" s="10" t="s">
        <v>21</v>
      </c>
    </row>
    <row r="21" customFormat="false" ht="23.85" hidden="false" customHeight="false" outlineLevel="0" collapsed="false">
      <c r="A21" s="9" t="s">
        <v>22</v>
      </c>
      <c r="B21" s="10" t="s">
        <v>23</v>
      </c>
    </row>
    <row r="23" customFormat="false" ht="45" hidden="false" customHeight="true" outlineLevel="0" collapsed="false">
      <c r="A23" s="11" t="s">
        <v>24</v>
      </c>
      <c r="B23" s="11"/>
    </row>
  </sheetData>
  <mergeCells count="7">
    <mergeCell ref="A1:B1"/>
    <mergeCell ref="A6:B6"/>
    <mergeCell ref="A7:B7"/>
    <mergeCell ref="A8:B8"/>
    <mergeCell ref="A9:B9"/>
    <mergeCell ref="A10:B10"/>
    <mergeCell ref="A23:B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6"/>
  </cols>
  <sheetData>
    <row r="1" customFormat="false" ht="21.75" hidden="false" customHeight="true" outlineLevel="0" collapsed="false">
      <c r="A1" s="12" t="s">
        <v>25</v>
      </c>
      <c r="B1" s="12"/>
      <c r="C1" s="12"/>
    </row>
    <row r="3" customFormat="false" ht="15" hidden="false" customHeight="false" outlineLevel="0" collapsed="false">
      <c r="A3" s="9" t="s">
        <v>26</v>
      </c>
      <c r="B3" s="13" t="n">
        <v>25000</v>
      </c>
    </row>
    <row r="5" customFormat="false" ht="15" hidden="false" customHeight="false" outlineLevel="0" collapsed="false">
      <c r="A5" s="14" t="s">
        <v>27</v>
      </c>
      <c r="B5" s="14"/>
      <c r="C5" s="14"/>
    </row>
    <row r="6" customFormat="false" ht="15" hidden="false" customHeight="false" outlineLevel="0" collapsed="false">
      <c r="A6" s="15" t="s">
        <v>28</v>
      </c>
      <c r="B6" s="16" t="s">
        <v>29</v>
      </c>
      <c r="C6" s="16" t="s">
        <v>30</v>
      </c>
    </row>
    <row r="7" customFormat="false" ht="15" hidden="false" customHeight="false" outlineLevel="0" collapsed="false">
      <c r="A7" s="6" t="s">
        <v>31</v>
      </c>
      <c r="B7" s="13" t="n">
        <v>5000</v>
      </c>
      <c r="C7" s="17" t="n">
        <f aca="false">B7/$B$3</f>
        <v>0.2</v>
      </c>
    </row>
    <row r="8" customFormat="false" ht="15" hidden="false" customHeight="false" outlineLevel="0" collapsed="false">
      <c r="A8" s="6" t="s">
        <v>32</v>
      </c>
      <c r="B8" s="13" t="n">
        <v>1000</v>
      </c>
      <c r="C8" s="17" t="n">
        <f aca="false">B8/$B$3</f>
        <v>0.04</v>
      </c>
    </row>
    <row r="9" customFormat="false" ht="15" hidden="false" customHeight="false" outlineLevel="0" collapsed="false">
      <c r="A9" s="6" t="s">
        <v>33</v>
      </c>
      <c r="B9" s="13" t="n">
        <v>360</v>
      </c>
      <c r="C9" s="17" t="n">
        <f aca="false">B9/$B$3</f>
        <v>0.0144</v>
      </c>
    </row>
    <row r="10" customFormat="false" ht="15" hidden="false" customHeight="false" outlineLevel="0" collapsed="false">
      <c r="A10" s="6" t="s">
        <v>34</v>
      </c>
      <c r="B10" s="13" t="n">
        <v>0</v>
      </c>
      <c r="C10" s="17" t="n">
        <f aca="false">B10/$B$3</f>
        <v>0</v>
      </c>
    </row>
    <row r="11" customFormat="false" ht="15" hidden="false" customHeight="false" outlineLevel="0" collapsed="false">
      <c r="A11" s="18" t="s">
        <v>35</v>
      </c>
      <c r="B11" s="19" t="n">
        <f aca="false">SUM(B7:B10)</f>
        <v>6360</v>
      </c>
      <c r="C11" s="20" t="n">
        <f aca="false">B11/$B$3</f>
        <v>0.2544</v>
      </c>
    </row>
    <row r="13" customFormat="false" ht="15" hidden="false" customHeight="false" outlineLevel="0" collapsed="false">
      <c r="A13" s="14" t="s">
        <v>36</v>
      </c>
      <c r="B13" s="14"/>
      <c r="C13" s="14"/>
    </row>
    <row r="14" customFormat="false" ht="15" hidden="false" customHeight="false" outlineLevel="0" collapsed="false">
      <c r="A14" s="15" t="s">
        <v>28</v>
      </c>
      <c r="B14" s="16" t="s">
        <v>29</v>
      </c>
      <c r="C14" s="16" t="s">
        <v>30</v>
      </c>
    </row>
    <row r="15" customFormat="false" ht="15" hidden="false" customHeight="false" outlineLevel="0" collapsed="false">
      <c r="A15" s="6" t="s">
        <v>37</v>
      </c>
      <c r="B15" s="13" t="n">
        <v>1000</v>
      </c>
      <c r="C15" s="17" t="n">
        <f aca="false">B15/$B$3</f>
        <v>0.04</v>
      </c>
    </row>
    <row r="16" customFormat="false" ht="15" hidden="false" customHeight="false" outlineLevel="0" collapsed="false">
      <c r="A16" s="6" t="s">
        <v>38</v>
      </c>
      <c r="B16" s="13" t="n">
        <v>1000</v>
      </c>
      <c r="C16" s="17" t="n">
        <f aca="false">B16/$B$3</f>
        <v>0.04</v>
      </c>
    </row>
    <row r="17" customFormat="false" ht="15" hidden="false" customHeight="false" outlineLevel="0" collapsed="false">
      <c r="A17" s="6" t="s">
        <v>39</v>
      </c>
      <c r="B17" s="13" t="n">
        <v>0</v>
      </c>
      <c r="C17" s="17" t="n">
        <f aca="false">B17/$B$3</f>
        <v>0</v>
      </c>
    </row>
    <row r="18" customFormat="false" ht="15" hidden="false" customHeight="false" outlineLevel="0" collapsed="false">
      <c r="A18" s="18" t="s">
        <v>40</v>
      </c>
      <c r="B18" s="19" t="n">
        <f aca="false">SUM(B15:B17)</f>
        <v>2000</v>
      </c>
      <c r="C18" s="20" t="n">
        <f aca="false">B18/$B$3</f>
        <v>0.08</v>
      </c>
    </row>
    <row r="20" customFormat="false" ht="15" hidden="false" customHeight="false" outlineLevel="0" collapsed="false">
      <c r="A20" s="18" t="s">
        <v>41</v>
      </c>
      <c r="B20" s="19" t="n">
        <f aca="false">B11+B18</f>
        <v>8360</v>
      </c>
      <c r="C20" s="20" t="n">
        <f aca="false">B20/$B$3</f>
        <v>0.3344</v>
      </c>
    </row>
    <row r="21" customFormat="false" ht="15" hidden="false" customHeight="false" outlineLevel="0" collapsed="false">
      <c r="A21" s="18" t="s">
        <v>42</v>
      </c>
      <c r="B21" s="19" t="n">
        <f aca="false">B3-B20</f>
        <v>16640</v>
      </c>
      <c r="C21" s="20" t="n">
        <f aca="false">B21/$B$3</f>
        <v>0.6656</v>
      </c>
    </row>
    <row r="23" customFormat="false" ht="15" hidden="false" customHeight="false" outlineLevel="0" collapsed="false">
      <c r="A23" s="14" t="s">
        <v>43</v>
      </c>
      <c r="B23" s="14"/>
      <c r="C23" s="14"/>
    </row>
    <row r="24" customFormat="false" ht="15" hidden="false" customHeight="false" outlineLevel="0" collapsed="false">
      <c r="A24" s="15" t="s">
        <v>44</v>
      </c>
      <c r="B24" s="16" t="s">
        <v>29</v>
      </c>
      <c r="C24" s="16" t="s">
        <v>45</v>
      </c>
    </row>
    <row r="25" customFormat="false" ht="23.85" hidden="false" customHeight="false" outlineLevel="0" collapsed="false">
      <c r="A25" s="10" t="s">
        <v>46</v>
      </c>
      <c r="B25" s="13" t="n">
        <v>6000</v>
      </c>
      <c r="C25" s="17" t="n">
        <f aca="false">B25/$B$21</f>
        <v>0.360576923076923</v>
      </c>
    </row>
    <row r="26" customFormat="false" ht="15" hidden="false" customHeight="false" outlineLevel="0" collapsed="false">
      <c r="A26" s="10" t="s">
        <v>47</v>
      </c>
      <c r="B26" s="13" t="n">
        <v>6000</v>
      </c>
      <c r="C26" s="17" t="n">
        <f aca="false">B26/$B$21</f>
        <v>0.360576923076923</v>
      </c>
    </row>
    <row r="27" customFormat="false" ht="15" hidden="false" customHeight="false" outlineLevel="0" collapsed="false">
      <c r="A27" s="10" t="s">
        <v>48</v>
      </c>
      <c r="B27" s="13" t="n">
        <v>2640</v>
      </c>
      <c r="C27" s="17" t="n">
        <f aca="false">B27/$B$21</f>
        <v>0.158653846153846</v>
      </c>
    </row>
    <row r="28" customFormat="false" ht="15" hidden="false" customHeight="false" outlineLevel="0" collapsed="false">
      <c r="A28" s="10" t="s">
        <v>49</v>
      </c>
      <c r="B28" s="13" t="n">
        <v>2000</v>
      </c>
      <c r="C28" s="17" t="n">
        <f aca="false">B28/$B$21</f>
        <v>0.120192307692308</v>
      </c>
    </row>
    <row r="29" customFormat="false" ht="15" hidden="false" customHeight="false" outlineLevel="0" collapsed="false">
      <c r="A29" s="18" t="s">
        <v>50</v>
      </c>
      <c r="B29" s="19" t="n">
        <f aca="false">SUM(B25:B28)</f>
        <v>16640</v>
      </c>
      <c r="C29" s="20" t="n">
        <f aca="false">B29/$B$21</f>
        <v>1</v>
      </c>
    </row>
    <row r="30" customFormat="false" ht="15" hidden="false" customHeight="false" outlineLevel="0" collapsed="false">
      <c r="A30" s="2" t="s">
        <v>51</v>
      </c>
      <c r="B30" s="21" t="n">
        <f aca="false">B21-B29</f>
        <v>0</v>
      </c>
    </row>
    <row r="32" customFormat="false" ht="15" hidden="false" customHeight="false" outlineLevel="0" collapsed="false">
      <c r="A32" s="14" t="s">
        <v>52</v>
      </c>
      <c r="B32" s="14"/>
      <c r="C32" s="14"/>
    </row>
    <row r="33" customFormat="false" ht="15" hidden="false" customHeight="false" outlineLevel="0" collapsed="false">
      <c r="A33" s="9" t="s">
        <v>53</v>
      </c>
      <c r="B33" s="17" t="n">
        <f aca="false">B21/B3</f>
        <v>0.6656</v>
      </c>
    </row>
    <row r="34" customFormat="false" ht="27.75" hidden="false" customHeight="true" outlineLevel="0" collapsed="false">
      <c r="A34" s="22" t="s">
        <v>54</v>
      </c>
      <c r="B34" s="17" t="n">
        <f aca="false">(B26+B27+B28)/B3</f>
        <v>0.4256</v>
      </c>
    </row>
    <row r="36" customFormat="false" ht="30" hidden="false" customHeight="true" outlineLevel="0" collapsed="false">
      <c r="A36" s="23" t="s">
        <v>55</v>
      </c>
      <c r="B36" s="23"/>
      <c r="C36" s="23"/>
    </row>
  </sheetData>
  <mergeCells count="6">
    <mergeCell ref="A1:C1"/>
    <mergeCell ref="A5:C5"/>
    <mergeCell ref="A13:C13"/>
    <mergeCell ref="A23:C23"/>
    <mergeCell ref="A32:C32"/>
    <mergeCell ref="A36:C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20"/>
  </cols>
  <sheetData>
    <row r="1" customFormat="false" ht="21.75" hidden="false" customHeight="true" outlineLevel="0" collapsed="false">
      <c r="A1" s="12" t="s">
        <v>18</v>
      </c>
      <c r="B1" s="12"/>
      <c r="C1" s="12"/>
    </row>
    <row r="3" customFormat="false" ht="15" hidden="false" customHeight="false" outlineLevel="0" collapsed="false">
      <c r="A3" s="9" t="s">
        <v>56</v>
      </c>
      <c r="B3" s="24" t="n">
        <f aca="false">'Budget Planner'!B20</f>
        <v>8360</v>
      </c>
    </row>
    <row r="4" customFormat="false" ht="15" hidden="false" customHeight="false" outlineLevel="0" collapsed="false">
      <c r="A4" s="9" t="s">
        <v>57</v>
      </c>
      <c r="B4" s="13" t="n">
        <v>6</v>
      </c>
    </row>
    <row r="5" customFormat="false" ht="15" hidden="false" customHeight="false" outlineLevel="0" collapsed="false">
      <c r="A5" s="9" t="s">
        <v>58</v>
      </c>
      <c r="B5" s="25" t="n">
        <f aca="false">B3*B4</f>
        <v>50160</v>
      </c>
    </row>
    <row r="7" customFormat="false" ht="27.75" hidden="false" customHeight="true" outlineLevel="0" collapsed="false">
      <c r="A7" s="22" t="s">
        <v>59</v>
      </c>
      <c r="B7" s="24" t="n">
        <f aca="false">'Budget Planner'!B25</f>
        <v>6000</v>
      </c>
    </row>
    <row r="8" customFormat="false" ht="15" hidden="false" customHeight="false" outlineLevel="0" collapsed="false">
      <c r="A8" s="9" t="s">
        <v>60</v>
      </c>
      <c r="B8" s="26" t="n">
        <f aca="false">IF(B7=0,"-",ROUNDUP(B5/B7,1))</f>
        <v>8.4</v>
      </c>
    </row>
    <row r="10" customFormat="false" ht="15" hidden="false" customHeight="false" outlineLevel="0" collapsed="false">
      <c r="A10" s="14" t="s">
        <v>61</v>
      </c>
      <c r="B10" s="14"/>
      <c r="C10" s="14"/>
    </row>
    <row r="11" customFormat="false" ht="15" hidden="false" customHeight="false" outlineLevel="0" collapsed="false">
      <c r="A11" s="15" t="s">
        <v>62</v>
      </c>
      <c r="B11" s="16" t="s">
        <v>63</v>
      </c>
      <c r="C11" s="16" t="s">
        <v>64</v>
      </c>
    </row>
    <row r="12" customFormat="false" ht="15" hidden="false" customHeight="false" outlineLevel="0" collapsed="false">
      <c r="A12" s="6" t="s">
        <v>65</v>
      </c>
      <c r="B12" s="25" t="n">
        <f aca="false">$B$7*3</f>
        <v>18000</v>
      </c>
      <c r="C12" s="27" t="n">
        <f aca="false">B12-$B$5</f>
        <v>-32160</v>
      </c>
    </row>
    <row r="13" customFormat="false" ht="15" hidden="false" customHeight="false" outlineLevel="0" collapsed="false">
      <c r="A13" s="6" t="s">
        <v>66</v>
      </c>
      <c r="B13" s="25" t="n">
        <f aca="false">$B$7*6</f>
        <v>36000</v>
      </c>
      <c r="C13" s="27" t="n">
        <f aca="false">B13-$B$5</f>
        <v>-14160</v>
      </c>
    </row>
    <row r="14" customFormat="false" ht="15" hidden="false" customHeight="false" outlineLevel="0" collapsed="false">
      <c r="A14" s="6" t="s">
        <v>67</v>
      </c>
      <c r="B14" s="25" t="n">
        <f aca="false">$B$7*12</f>
        <v>72000</v>
      </c>
      <c r="C14" s="27" t="n">
        <f aca="false">B14-$B$5</f>
        <v>21840</v>
      </c>
    </row>
    <row r="15" customFormat="false" ht="15" hidden="false" customHeight="false" outlineLevel="0" collapsed="false">
      <c r="A15" s="6" t="s">
        <v>68</v>
      </c>
      <c r="B15" s="25" t="n">
        <f aca="false">$B$7*18</f>
        <v>108000</v>
      </c>
      <c r="C15" s="27" t="n">
        <f aca="false">B15-$B$5</f>
        <v>57840</v>
      </c>
    </row>
    <row r="16" customFormat="false" ht="15" hidden="false" customHeight="false" outlineLevel="0" collapsed="false">
      <c r="A16" s="6" t="s">
        <v>69</v>
      </c>
      <c r="B16" s="25" t="n">
        <f aca="false">$B$7*24</f>
        <v>144000</v>
      </c>
      <c r="C16" s="27" t="n">
        <f aca="false">B16-$B$5</f>
        <v>93840</v>
      </c>
    </row>
    <row r="17" customFormat="false" ht="15" hidden="false" customHeight="false" outlineLevel="0" collapsed="false">
      <c r="A17" s="6" t="s">
        <v>70</v>
      </c>
      <c r="B17" s="25" t="n">
        <f aca="false">$B$7*36</f>
        <v>216000</v>
      </c>
      <c r="C17" s="27" t="n">
        <f aca="false">B17-$B$5</f>
        <v>165840</v>
      </c>
    </row>
    <row r="19" customFormat="false" ht="39.75" hidden="false" customHeight="true" outlineLevel="0" collapsed="false">
      <c r="A19" s="23" t="s">
        <v>71</v>
      </c>
      <c r="B19" s="23"/>
      <c r="C19" s="23"/>
    </row>
  </sheetData>
  <mergeCells count="3">
    <mergeCell ref="A1:C1"/>
    <mergeCell ref="A10:C10"/>
    <mergeCell ref="A19:C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4" min="2" style="0" width="20"/>
  </cols>
  <sheetData>
    <row r="1" customFormat="false" ht="21.75" hidden="false" customHeight="true" outlineLevel="0" collapsed="false">
      <c r="A1" s="12" t="s">
        <v>72</v>
      </c>
      <c r="B1" s="12"/>
      <c r="C1" s="12"/>
      <c r="D1" s="12"/>
    </row>
    <row r="3" customFormat="false" ht="27.75" hidden="false" customHeight="true" outlineLevel="0" collapsed="false">
      <c r="A3" s="28" t="s">
        <v>73</v>
      </c>
      <c r="B3" s="28"/>
      <c r="C3" s="24" t="n">
        <f aca="false">'Budget Planner'!B21</f>
        <v>16640</v>
      </c>
    </row>
    <row r="5" customFormat="false" ht="15" hidden="false" customHeight="false" outlineLevel="0" collapsed="false">
      <c r="A5" s="29" t="s">
        <v>74</v>
      </c>
      <c r="B5" s="29"/>
      <c r="C5" s="30" t="n">
        <v>0.025</v>
      </c>
    </row>
    <row r="6" customFormat="false" ht="15" hidden="false" customHeight="false" outlineLevel="0" collapsed="false">
      <c r="A6" s="29" t="s">
        <v>75</v>
      </c>
      <c r="B6" s="29"/>
      <c r="C6" s="30" t="n">
        <v>0.065</v>
      </c>
    </row>
    <row r="7" customFormat="false" ht="27.75" hidden="false" customHeight="true" outlineLevel="0" collapsed="false">
      <c r="A7" s="28" t="s">
        <v>76</v>
      </c>
      <c r="B7" s="28"/>
      <c r="C7" s="30" t="n">
        <v>0.12</v>
      </c>
    </row>
    <row r="9" customFormat="false" ht="15" hidden="false" customHeight="false" outlineLevel="0" collapsed="false">
      <c r="A9" s="14" t="s">
        <v>77</v>
      </c>
      <c r="B9" s="14"/>
      <c r="C9" s="14"/>
      <c r="D9" s="14"/>
    </row>
    <row r="10" customFormat="false" ht="15" hidden="false" customHeight="false" outlineLevel="0" collapsed="false">
      <c r="A10" s="15" t="s">
        <v>78</v>
      </c>
      <c r="B10" s="16" t="s">
        <v>79</v>
      </c>
      <c r="C10" s="16" t="s">
        <v>80</v>
      </c>
      <c r="D10" s="16" t="s">
        <v>81</v>
      </c>
    </row>
    <row r="11" customFormat="false" ht="15" hidden="false" customHeight="false" outlineLevel="0" collapsed="false">
      <c r="A11" s="31" t="s">
        <v>82</v>
      </c>
      <c r="B11" s="25" t="n">
        <f aca="false">FV($C$5/12,1*12,-$C$3,0,1)</f>
        <v>202404.763541136</v>
      </c>
      <c r="C11" s="25" t="n">
        <f aca="false">FV($C$6/12,1*12,-$C$3,0,1)</f>
        <v>206851.940969135</v>
      </c>
      <c r="D11" s="25" t="n">
        <f aca="false">FV($C$7/12,1*12,-$C$3,0,1)</f>
        <v>213147.218640994</v>
      </c>
    </row>
    <row r="12" customFormat="false" ht="15" hidden="false" customHeight="false" outlineLevel="0" collapsed="false">
      <c r="A12" s="31" t="s">
        <v>83</v>
      </c>
      <c r="B12" s="25" t="n">
        <f aca="false">FV($C$5/12,3*12,-$C$3,0,1)</f>
        <v>622699.242163646</v>
      </c>
      <c r="C12" s="25" t="n">
        <f aca="false">FV($C$6/12,3*12,-$C$3,0,1)</f>
        <v>663043.373954679</v>
      </c>
      <c r="D12" s="25" t="n">
        <f aca="false">FV($C$7/12,3*12,-$C$3,0,1)</f>
        <v>723967.248455355</v>
      </c>
    </row>
    <row r="13" customFormat="false" ht="15" hidden="false" customHeight="false" outlineLevel="0" collapsed="false">
      <c r="A13" s="31" t="s">
        <v>84</v>
      </c>
      <c r="B13" s="25" t="n">
        <f aca="false">FV($C$5/12,5*12,-$C$3,0,1)</f>
        <v>1064519.69933671</v>
      </c>
      <c r="C13" s="25" t="n">
        <f aca="false">FV($C$6/12,5*12,-$C$3,0,1)</f>
        <v>1182384.90023652</v>
      </c>
      <c r="D13" s="25" t="n">
        <f aca="false">FV($C$7/12,5*12,-$C$3,0,1)</f>
        <v>1372573.13947475</v>
      </c>
    </row>
    <row r="14" customFormat="false" ht="15" hidden="false" customHeight="false" outlineLevel="0" collapsed="false">
      <c r="A14" s="31" t="s">
        <v>85</v>
      </c>
      <c r="B14" s="25" t="n">
        <f aca="false">FV($C$5/12,10*12,-$C$3,0,1)</f>
        <v>2270621.71294705</v>
      </c>
      <c r="C14" s="25" t="n">
        <f aca="false">FV($C$6/12,10*12,-$C$3,0,1)</f>
        <v>2817407.22416351</v>
      </c>
      <c r="D14" s="25" t="n">
        <f aca="false">FV($C$7/12,10*12,-$C$3,0,1)</f>
        <v>3866122.23049629</v>
      </c>
    </row>
    <row r="15" customFormat="false" ht="15" hidden="false" customHeight="false" outlineLevel="0" collapsed="false">
      <c r="A15" s="31" t="s">
        <v>86</v>
      </c>
      <c r="B15" s="25" t="n">
        <f aca="false">FV($C$5/12,20*12,-$C$3,0,1)</f>
        <v>5185399.60134321</v>
      </c>
      <c r="C15" s="25" t="n">
        <f aca="false">FV($C$6/12,20*12,-$C$3,0,1)</f>
        <v>8204807.54132871</v>
      </c>
      <c r="D15" s="25" t="n">
        <f aca="false">FV($C$7/12,20*12,-$C$3,0,1)</f>
        <v>16625821.3728462</v>
      </c>
    </row>
    <row r="17" customFormat="false" ht="54.75" hidden="false" customHeight="true" outlineLevel="0" collapsed="false">
      <c r="A17" s="23" t="s">
        <v>87</v>
      </c>
      <c r="B17" s="23"/>
      <c r="C17" s="23"/>
      <c r="D17" s="23"/>
    </row>
  </sheetData>
  <mergeCells count="7">
    <mergeCell ref="A1:D1"/>
    <mergeCell ref="A3:B3"/>
    <mergeCell ref="A5:B5"/>
    <mergeCell ref="A6:B6"/>
    <mergeCell ref="A7:B7"/>
    <mergeCell ref="A9:D9"/>
    <mergeCell ref="A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3" min="3" style="0" width="22"/>
    <col collapsed="false" customWidth="true" hidden="false" outlineLevel="0" max="4" min="4" style="0" width="24"/>
  </cols>
  <sheetData>
    <row r="1" customFormat="false" ht="21.75" hidden="false" customHeight="true" outlineLevel="0" collapsed="false">
      <c r="A1" s="12" t="s">
        <v>88</v>
      </c>
      <c r="B1" s="12"/>
      <c r="C1" s="12"/>
      <c r="D1" s="12"/>
    </row>
    <row r="2" customFormat="false" ht="15" hidden="false" customHeight="false" outlineLevel="0" collapsed="false">
      <c r="A2" s="32" t="s">
        <v>89</v>
      </c>
      <c r="B2" s="32"/>
      <c r="C2" s="32"/>
      <c r="D2" s="32"/>
    </row>
    <row r="4" customFormat="false" ht="15" hidden="false" customHeight="false" outlineLevel="0" collapsed="false">
      <c r="A4" s="15" t="s">
        <v>28</v>
      </c>
      <c r="B4" s="16" t="s">
        <v>90</v>
      </c>
      <c r="C4" s="16" t="s">
        <v>91</v>
      </c>
      <c r="D4" s="16" t="s">
        <v>92</v>
      </c>
    </row>
    <row r="5" customFormat="false" ht="15" hidden="false" customHeight="false" outlineLevel="0" collapsed="false">
      <c r="A5" s="6" t="s">
        <v>93</v>
      </c>
      <c r="B5" s="13" t="n">
        <v>5000</v>
      </c>
      <c r="C5" s="13" t="n">
        <v>8000</v>
      </c>
      <c r="D5" s="13" t="n">
        <v>12000</v>
      </c>
    </row>
    <row r="6" customFormat="false" ht="15" hidden="false" customHeight="false" outlineLevel="0" collapsed="false">
      <c r="A6" s="6" t="s">
        <v>94</v>
      </c>
      <c r="B6" s="13" t="n">
        <v>1000</v>
      </c>
      <c r="C6" s="13" t="n">
        <v>4500</v>
      </c>
      <c r="D6" s="13" t="n">
        <v>6000</v>
      </c>
    </row>
    <row r="7" customFormat="false" ht="15" hidden="false" customHeight="false" outlineLevel="0" collapsed="false">
      <c r="A7" s="6" t="s">
        <v>95</v>
      </c>
      <c r="B7" s="13" t="n">
        <v>1000</v>
      </c>
      <c r="C7" s="13" t="n">
        <v>1500</v>
      </c>
      <c r="D7" s="13" t="n">
        <v>2000</v>
      </c>
    </row>
    <row r="8" customFormat="false" ht="15" hidden="false" customHeight="false" outlineLevel="0" collapsed="false">
      <c r="A8" s="6" t="s">
        <v>96</v>
      </c>
      <c r="B8" s="13" t="n">
        <v>360</v>
      </c>
      <c r="C8" s="13" t="n">
        <v>1200</v>
      </c>
      <c r="D8" s="13" t="n">
        <v>1200</v>
      </c>
    </row>
    <row r="9" customFormat="false" ht="15" hidden="false" customHeight="false" outlineLevel="0" collapsed="false">
      <c r="A9" s="6" t="s">
        <v>97</v>
      </c>
      <c r="B9" s="13" t="n">
        <v>1000</v>
      </c>
      <c r="C9" s="13" t="n">
        <v>1500</v>
      </c>
      <c r="D9" s="13" t="n">
        <v>2000</v>
      </c>
    </row>
    <row r="10" customFormat="false" ht="15" hidden="false" customHeight="false" outlineLevel="0" collapsed="false">
      <c r="A10" s="18" t="s">
        <v>98</v>
      </c>
      <c r="B10" s="19" t="n">
        <f aca="false">SUM(B5:B9)</f>
        <v>8360</v>
      </c>
      <c r="C10" s="19" t="n">
        <f aca="false">SUM(C5:C9)</f>
        <v>16700</v>
      </c>
      <c r="D10" s="19" t="n">
        <f aca="false">SUM(D5:D9)</f>
        <v>23200</v>
      </c>
    </row>
    <row r="11" customFormat="false" ht="15" hidden="false" customHeight="false" outlineLevel="0" collapsed="false">
      <c r="A11" s="18" t="s">
        <v>99</v>
      </c>
      <c r="B11" s="19" t="n">
        <f aca="false">'Budget Planner'!B3-B10</f>
        <v>16640</v>
      </c>
      <c r="C11" s="19" t="n">
        <f aca="false">'Budget Planner'!B3-C10</f>
        <v>8300</v>
      </c>
      <c r="D11" s="19" t="n">
        <f aca="false">'Budget Planner'!B3-D10</f>
        <v>1800</v>
      </c>
    </row>
    <row r="12" customFormat="false" ht="15" hidden="false" customHeight="false" outlineLevel="0" collapsed="false">
      <c r="A12" s="18" t="s">
        <v>100</v>
      </c>
      <c r="B12" s="20" t="n">
        <f aca="false">B11/'Budget Planner'!B3</f>
        <v>0.6656</v>
      </c>
      <c r="C12" s="20" t="n">
        <f aca="false">C11/'Budget Planner'!B3</f>
        <v>0.332</v>
      </c>
      <c r="D12" s="20" t="n">
        <f aca="false">D11/'Budget Planner'!B3</f>
        <v>0.072</v>
      </c>
    </row>
    <row r="14" customFormat="false" ht="30" hidden="false" customHeight="true" outlineLevel="0" collapsed="false">
      <c r="A14" s="23" t="s">
        <v>101</v>
      </c>
      <c r="B14" s="23"/>
      <c r="C14" s="23"/>
      <c r="D14" s="23"/>
    </row>
  </sheetData>
  <mergeCells count="3">
    <mergeCell ref="A1:D1"/>
    <mergeCell ref="A2:D2"/>
    <mergeCell ref="A14:D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2026-07-28T15:54:19Z</dcterms:created>
  <dc:creator>openpyxl</dc:creator>
  <dc:description/>
  <dc:language>en-US</dc:language>
  <cp:lastModifiedBy/>
  <dcterms:modified xsi:type="dcterms:W3CDTF">2026-07-28T15:54:19Z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