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hayalan R\Downloads\Copy of Mold_weight_calculations V2\"/>
    </mc:Choice>
  </mc:AlternateContent>
  <xr:revisionPtr revIDLastSave="0" documentId="13_ncr:1_{CCA4E7C8-F28E-4D48-BCFE-059D8C8E0772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Sheet2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7" i="3"/>
  <c r="D19" i="3"/>
  <c r="E17" i="3"/>
  <c r="F14" i="2"/>
  <c r="F15" i="2" s="1"/>
  <c r="G18" i="2" s="1"/>
  <c r="G19" i="2" s="1"/>
  <c r="G20" i="2" s="1"/>
  <c r="F5" i="2"/>
  <c r="M18" i="2"/>
  <c r="M12" i="2"/>
  <c r="C10" i="2"/>
  <c r="C11" i="2" s="1"/>
  <c r="C14" i="2" s="1"/>
  <c r="C15" i="2" s="1"/>
  <c r="E5" i="3" l="1"/>
  <c r="D22" i="3"/>
  <c r="E19" i="3"/>
  <c r="D20" i="3"/>
  <c r="E20" i="3" s="1"/>
  <c r="E7" i="3"/>
  <c r="D8" i="3"/>
  <c r="E8" i="3" s="1"/>
  <c r="K19" i="2"/>
  <c r="L19" i="2"/>
  <c r="D10" i="3" l="1"/>
  <c r="M19" i="2"/>
  <c r="F6" i="2"/>
  <c r="G9" i="2" l="1"/>
  <c r="G10" i="2" s="1"/>
  <c r="L13" i="2" l="1"/>
  <c r="K13" i="2"/>
  <c r="M13" i="2" l="1"/>
</calcChain>
</file>

<file path=xl/sharedStrings.xml><?xml version="1.0" encoding="utf-8"?>
<sst xmlns="http://schemas.openxmlformats.org/spreadsheetml/2006/main" count="92" uniqueCount="51">
  <si>
    <t>Specific vol</t>
  </si>
  <si>
    <t>26.0 cu. in./lb.</t>
  </si>
  <si>
    <t>1 cu in</t>
  </si>
  <si>
    <t>16.3871 ml</t>
  </si>
  <si>
    <t>sp vol</t>
  </si>
  <si>
    <t>ml/lb</t>
  </si>
  <si>
    <t>ml</t>
  </si>
  <si>
    <t>ml/kg</t>
  </si>
  <si>
    <t>kg</t>
  </si>
  <si>
    <t>gm</t>
  </si>
  <si>
    <t>A</t>
  </si>
  <si>
    <t>B</t>
  </si>
  <si>
    <t>cu mm</t>
  </si>
  <si>
    <t>Density of epoxy resin</t>
  </si>
  <si>
    <t>kg/m^3</t>
  </si>
  <si>
    <t>g/cm^3</t>
  </si>
  <si>
    <t>Density of silicone rubber</t>
  </si>
  <si>
    <t>cu cm</t>
  </si>
  <si>
    <t>Part A</t>
  </si>
  <si>
    <t>Part B</t>
  </si>
  <si>
    <t>Total</t>
  </si>
  <si>
    <t>Ratio</t>
  </si>
  <si>
    <t>Casting- Epoxy resin</t>
  </si>
  <si>
    <t>Mass of silicone rubber</t>
  </si>
  <si>
    <t>volume of Positive mold</t>
  </si>
  <si>
    <t>Volume of Negative mold</t>
  </si>
  <si>
    <t>Mass of epoxt resin reqd</t>
  </si>
  <si>
    <t>20% extra considering wastage</t>
  </si>
  <si>
    <t>Mass</t>
  </si>
  <si>
    <t>Enter volum (ml)</t>
  </si>
  <si>
    <t>Calculating mass of silicone rubber and epoxy resin required using volume and density -V2</t>
  </si>
  <si>
    <t>For molding-  silicone rubber</t>
  </si>
  <si>
    <t>Total volume of iner moldCavity (water)</t>
  </si>
  <si>
    <t>Silicon to hardener ratio</t>
  </si>
  <si>
    <t>%</t>
  </si>
  <si>
    <t>Silicon</t>
  </si>
  <si>
    <t>Hardener</t>
  </si>
  <si>
    <t>Water density</t>
  </si>
  <si>
    <t>Silicon density</t>
  </si>
  <si>
    <t>hardener density</t>
  </si>
  <si>
    <t>gm/ml</t>
  </si>
  <si>
    <t>Parameters</t>
  </si>
  <si>
    <t>Parameter</t>
  </si>
  <si>
    <t>Value</t>
  </si>
  <si>
    <t>Unit</t>
  </si>
  <si>
    <t>Negative silicon mold matterial calculater</t>
  </si>
  <si>
    <t>Casting matterial calculater</t>
  </si>
  <si>
    <t>Rasin Part A</t>
  </si>
  <si>
    <t>Rasin Part B</t>
  </si>
  <si>
    <t>Part B density</t>
  </si>
  <si>
    <t>Part A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</si>
</sst>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3B4B-444E-44F5-AD61-F270CEE4E1DE}">
  <dimension ref="B1:P24"/>
  <sheetViews>
    <sheetView topLeftCell="A16" zoomScale="130" zoomScaleNormal="130" workbookViewId="0">
      <selection activeCell="F27" sqref="F27"/>
    </sheetView>
  </sheetViews>
  <sheetFormatPr defaultColWidth="8.77734375" defaultRowHeight="13.2" x14ac:dyDescent="0.3"/>
  <cols>
    <col min="1" max="1" width="8.77734375" style="1"/>
    <col min="2" max="2" width="9.88671875" style="1" hidden="1" customWidth="1"/>
    <col min="3" max="3" width="15.88671875" style="1" hidden="1" customWidth="1"/>
    <col min="4" max="4" width="0" style="1" hidden="1" customWidth="1"/>
    <col min="5" max="5" width="18.77734375" style="2" customWidth="1"/>
    <col min="6" max="6" width="29.44140625" style="1" customWidth="1"/>
    <col min="7" max="7" width="12.77734375" style="1" customWidth="1"/>
    <col min="8" max="8" width="8.77734375" style="1"/>
    <col min="9" max="9" width="3.44140625" style="2" customWidth="1"/>
    <col min="10" max="12" width="8.77734375" style="1"/>
    <col min="13" max="13" width="13.21875" style="1" customWidth="1"/>
    <col min="14" max="15" width="8.77734375" style="2"/>
    <col min="16" max="16384" width="8.77734375" style="1"/>
  </cols>
  <sheetData>
    <row r="1" spans="2:16" s="2" customFormat="1" ht="7.5" customHeight="1" thickBot="1" x14ac:dyDescent="0.35"/>
    <row r="2" spans="2:16" s="2" customFormat="1" ht="16.5" customHeight="1" thickBot="1" x14ac:dyDescent="0.35">
      <c r="F2" s="52" t="s">
        <v>30</v>
      </c>
      <c r="G2" s="53"/>
      <c r="H2" s="53"/>
      <c r="I2" s="53"/>
      <c r="J2" s="53"/>
      <c r="K2" s="53"/>
      <c r="L2" s="53"/>
      <c r="M2" s="54"/>
    </row>
    <row r="3" spans="2:16" s="2" customFormat="1" ht="5.55" customHeight="1" thickBot="1" x14ac:dyDescent="0.35"/>
    <row r="4" spans="2:16" ht="13.8" thickBot="1" x14ac:dyDescent="0.35">
      <c r="E4" s="38"/>
      <c r="F4" s="3" t="s">
        <v>24</v>
      </c>
      <c r="G4" s="4"/>
      <c r="H4" s="5"/>
      <c r="J4" s="49"/>
      <c r="K4" s="49"/>
      <c r="L4" s="49"/>
      <c r="M4" s="49"/>
    </row>
    <row r="5" spans="2:16" x14ac:dyDescent="0.3">
      <c r="E5" s="35"/>
      <c r="F5" s="6">
        <f>F7*1000</f>
        <v>90000</v>
      </c>
      <c r="G5" s="7" t="s">
        <v>12</v>
      </c>
      <c r="H5" s="8"/>
      <c r="J5" s="2"/>
      <c r="K5" s="47"/>
      <c r="L5" s="47"/>
      <c r="M5" s="47"/>
    </row>
    <row r="6" spans="2:16" x14ac:dyDescent="0.3">
      <c r="B6" s="9" t="s">
        <v>0</v>
      </c>
      <c r="C6" s="9" t="s">
        <v>1</v>
      </c>
      <c r="D6" s="34"/>
      <c r="E6" s="35"/>
      <c r="F6" s="10">
        <f>F5*0.001</f>
        <v>90</v>
      </c>
      <c r="G6" s="11" t="s">
        <v>17</v>
      </c>
      <c r="H6" s="12"/>
      <c r="J6" s="48"/>
      <c r="K6" s="48"/>
      <c r="L6" s="48"/>
      <c r="M6" s="48"/>
    </row>
    <row r="7" spans="2:16" x14ac:dyDescent="0.3">
      <c r="B7" s="9"/>
      <c r="C7" s="9"/>
      <c r="D7" s="34"/>
      <c r="E7" s="36" t="s">
        <v>29</v>
      </c>
      <c r="F7" s="10">
        <v>90</v>
      </c>
      <c r="G7" s="11" t="s">
        <v>6</v>
      </c>
      <c r="H7" s="12"/>
      <c r="J7" s="48"/>
      <c r="K7" s="48"/>
      <c r="L7" s="48"/>
      <c r="M7" s="48"/>
    </row>
    <row r="8" spans="2:16" x14ac:dyDescent="0.3">
      <c r="B8" s="9" t="s">
        <v>2</v>
      </c>
      <c r="C8" s="9" t="s">
        <v>3</v>
      </c>
      <c r="D8" s="34"/>
      <c r="E8" s="35"/>
      <c r="F8" s="15" t="s">
        <v>16</v>
      </c>
      <c r="G8" s="16">
        <v>1.1299999999999999</v>
      </c>
      <c r="H8" s="12" t="s">
        <v>15</v>
      </c>
      <c r="J8" s="2"/>
      <c r="K8" s="48"/>
      <c r="L8" s="48"/>
      <c r="M8" s="48"/>
    </row>
    <row r="9" spans="2:16" ht="13.8" thickBot="1" x14ac:dyDescent="0.35">
      <c r="B9" s="9"/>
      <c r="C9" s="9"/>
      <c r="D9" s="34"/>
      <c r="E9" s="35"/>
      <c r="F9" s="18" t="s">
        <v>23</v>
      </c>
      <c r="G9" s="19">
        <f>G8*F6</f>
        <v>101.69999999999999</v>
      </c>
      <c r="H9" s="20" t="s">
        <v>9</v>
      </c>
      <c r="P9" s="9"/>
    </row>
    <row r="10" spans="2:16" ht="13.8" thickBot="1" x14ac:dyDescent="0.35">
      <c r="B10" s="9" t="s">
        <v>4</v>
      </c>
      <c r="C10" s="9">
        <f>26*16.3871</f>
        <v>426.06459999999998</v>
      </c>
      <c r="D10" s="34" t="s">
        <v>5</v>
      </c>
      <c r="E10" s="37"/>
      <c r="F10" s="21" t="s">
        <v>27</v>
      </c>
      <c r="G10" s="22">
        <f>G9*1.2</f>
        <v>122.03999999999998</v>
      </c>
      <c r="H10" s="23" t="s">
        <v>9</v>
      </c>
      <c r="J10" s="50" t="s">
        <v>31</v>
      </c>
      <c r="K10" s="51"/>
      <c r="L10" s="51"/>
      <c r="M10" s="51"/>
      <c r="N10" s="39"/>
    </row>
    <row r="11" spans="2:16" x14ac:dyDescent="0.3">
      <c r="B11" s="9"/>
      <c r="C11" s="9">
        <f>C10/0.453592</f>
        <v>939.31242173583303</v>
      </c>
      <c r="D11" s="9" t="s">
        <v>7</v>
      </c>
      <c r="F11" s="2"/>
      <c r="G11" s="2"/>
      <c r="H11" s="2"/>
      <c r="J11" s="40"/>
      <c r="K11" s="41" t="s">
        <v>18</v>
      </c>
      <c r="L11" s="41" t="s">
        <v>19</v>
      </c>
      <c r="M11" s="43" t="s">
        <v>20</v>
      </c>
      <c r="N11" s="45"/>
    </row>
    <row r="12" spans="2:16" ht="13.8" thickBot="1" x14ac:dyDescent="0.35">
      <c r="B12" s="9"/>
      <c r="C12" s="9">
        <v>5</v>
      </c>
      <c r="D12" s="9" t="s">
        <v>6</v>
      </c>
      <c r="F12" s="2"/>
      <c r="G12" s="2"/>
      <c r="H12" s="2"/>
      <c r="J12" s="13" t="s">
        <v>21</v>
      </c>
      <c r="K12" s="14">
        <v>100</v>
      </c>
      <c r="L12" s="14">
        <v>5</v>
      </c>
      <c r="M12" s="42">
        <f>K12+L12</f>
        <v>105</v>
      </c>
      <c r="N12" s="45" t="s">
        <v>9</v>
      </c>
    </row>
    <row r="13" spans="2:16" ht="13.8" thickBot="1" x14ac:dyDescent="0.35">
      <c r="B13" s="9"/>
      <c r="C13" s="9"/>
      <c r="D13" s="34"/>
      <c r="E13" s="38"/>
      <c r="F13" s="3" t="s">
        <v>25</v>
      </c>
      <c r="G13" s="4"/>
      <c r="H13" s="5"/>
      <c r="J13" s="13" t="s">
        <v>28</v>
      </c>
      <c r="K13" s="14">
        <f>100*G10/M12</f>
        <v>116.22857142857141</v>
      </c>
      <c r="L13" s="14">
        <f>G10*L12/M12</f>
        <v>5.8114285714285705</v>
      </c>
      <c r="M13" s="42">
        <f>K13+L13</f>
        <v>122.03999999999998</v>
      </c>
      <c r="N13" s="45" t="s">
        <v>9</v>
      </c>
      <c r="O13" s="24"/>
    </row>
    <row r="14" spans="2:16" ht="13.8" thickBot="1" x14ac:dyDescent="0.35">
      <c r="B14" s="9"/>
      <c r="C14" s="9">
        <f>10/C11</f>
        <v>1.06460851241807E-2</v>
      </c>
      <c r="D14" s="34" t="s">
        <v>8</v>
      </c>
      <c r="E14" s="35"/>
      <c r="F14" s="6">
        <f>F16*1000</f>
        <v>20000</v>
      </c>
      <c r="G14" s="25" t="s">
        <v>12</v>
      </c>
      <c r="H14" s="8"/>
      <c r="J14" s="17"/>
      <c r="K14" s="26"/>
      <c r="L14" s="26"/>
      <c r="M14" s="44"/>
      <c r="N14" s="46"/>
    </row>
    <row r="15" spans="2:16" ht="13.8" thickBot="1" x14ac:dyDescent="0.35">
      <c r="B15" s="9"/>
      <c r="C15" s="9">
        <f>C14*1000</f>
        <v>10.646085124180701</v>
      </c>
      <c r="D15" s="34" t="s">
        <v>9</v>
      </c>
      <c r="E15" s="35"/>
      <c r="F15" s="10">
        <f>F14*10^-9</f>
        <v>2.0000000000000002E-5</v>
      </c>
      <c r="G15" s="27" t="s">
        <v>17</v>
      </c>
      <c r="H15" s="12"/>
      <c r="J15" s="2"/>
      <c r="K15" s="2"/>
      <c r="L15" s="2"/>
      <c r="M15" s="2"/>
    </row>
    <row r="16" spans="2:16" ht="15" customHeight="1" thickBot="1" x14ac:dyDescent="0.35">
      <c r="B16" s="9"/>
      <c r="C16" s="9"/>
      <c r="D16" s="34"/>
      <c r="E16" s="36" t="s">
        <v>29</v>
      </c>
      <c r="F16" s="10">
        <v>20</v>
      </c>
      <c r="G16" s="27" t="s">
        <v>6</v>
      </c>
      <c r="H16" s="12"/>
      <c r="J16" s="50" t="s">
        <v>22</v>
      </c>
      <c r="K16" s="51"/>
      <c r="L16" s="51"/>
      <c r="M16" s="51"/>
      <c r="N16" s="39"/>
    </row>
    <row r="17" spans="2:14" x14ac:dyDescent="0.3">
      <c r="B17" s="9" t="s">
        <v>10</v>
      </c>
      <c r="C17" s="9">
        <v>5.5</v>
      </c>
      <c r="D17" s="34" t="s">
        <v>9</v>
      </c>
      <c r="E17" s="35"/>
      <c r="F17" s="15" t="s">
        <v>13</v>
      </c>
      <c r="G17" s="27">
        <v>1250</v>
      </c>
      <c r="H17" s="12" t="s">
        <v>14</v>
      </c>
      <c r="J17" s="40"/>
      <c r="K17" s="41" t="s">
        <v>18</v>
      </c>
      <c r="L17" s="41" t="s">
        <v>19</v>
      </c>
      <c r="M17" s="43" t="s">
        <v>20</v>
      </c>
      <c r="N17" s="45"/>
    </row>
    <row r="18" spans="2:14" x14ac:dyDescent="0.3">
      <c r="B18" s="9" t="s">
        <v>11</v>
      </c>
      <c r="C18" s="9">
        <v>5.5</v>
      </c>
      <c r="D18" s="34" t="s">
        <v>9</v>
      </c>
      <c r="E18" s="35"/>
      <c r="F18" s="15" t="s">
        <v>26</v>
      </c>
      <c r="G18" s="27">
        <f>G17*F15</f>
        <v>2.5000000000000001E-2</v>
      </c>
      <c r="H18" s="12" t="s">
        <v>8</v>
      </c>
      <c r="J18" s="13" t="s">
        <v>21</v>
      </c>
      <c r="K18" s="14">
        <v>2</v>
      </c>
      <c r="L18" s="14">
        <v>1</v>
      </c>
      <c r="M18" s="42">
        <f>K18+L18</f>
        <v>3</v>
      </c>
      <c r="N18" s="45" t="s">
        <v>9</v>
      </c>
    </row>
    <row r="19" spans="2:14" ht="13.8" thickBot="1" x14ac:dyDescent="0.35">
      <c r="E19" s="35"/>
      <c r="F19" s="28"/>
      <c r="G19" s="29">
        <f>G18*1000</f>
        <v>25</v>
      </c>
      <c r="H19" s="30" t="s">
        <v>9</v>
      </c>
      <c r="J19" s="13" t="s">
        <v>28</v>
      </c>
      <c r="K19" s="14">
        <f>G20*K18/M18</f>
        <v>20</v>
      </c>
      <c r="L19" s="14">
        <f>G20*L18/M18</f>
        <v>10</v>
      </c>
      <c r="M19" s="42">
        <f>K19+L19</f>
        <v>30</v>
      </c>
      <c r="N19" s="45" t="s">
        <v>9</v>
      </c>
    </row>
    <row r="20" spans="2:14" ht="13.8" thickBot="1" x14ac:dyDescent="0.35">
      <c r="E20" s="37"/>
      <c r="F20" s="31" t="s">
        <v>27</v>
      </c>
      <c r="G20" s="32">
        <f>G19*1.2</f>
        <v>30</v>
      </c>
      <c r="H20" s="33" t="s">
        <v>9</v>
      </c>
      <c r="J20" s="17"/>
      <c r="K20" s="26"/>
      <c r="L20" s="26"/>
      <c r="M20" s="44"/>
      <c r="N20" s="46"/>
    </row>
    <row r="21" spans="2:14" x14ac:dyDescent="0.3">
      <c r="F21" s="2"/>
      <c r="G21" s="2"/>
      <c r="H21" s="2"/>
      <c r="J21" s="2"/>
      <c r="K21" s="2"/>
      <c r="L21" s="2"/>
      <c r="M21" s="2"/>
    </row>
    <row r="22" spans="2:14" x14ac:dyDescent="0.3">
      <c r="F22" s="2"/>
      <c r="G22" s="2"/>
      <c r="H22" s="2"/>
      <c r="J22" s="2"/>
      <c r="K22" s="2"/>
      <c r="L22" s="2"/>
      <c r="M22" s="2"/>
    </row>
    <row r="23" spans="2:14" x14ac:dyDescent="0.3">
      <c r="F23" s="2"/>
      <c r="G23" s="2"/>
      <c r="H23" s="2"/>
      <c r="J23" s="2"/>
      <c r="K23" s="2"/>
      <c r="L23" s="2"/>
      <c r="M23" s="2"/>
    </row>
    <row r="24" spans="2:14" x14ac:dyDescent="0.3">
      <c r="F24" s="2"/>
      <c r="G24" s="2"/>
      <c r="H24" s="2"/>
      <c r="J24" s="2"/>
      <c r="K24" s="2"/>
      <c r="L24" s="2"/>
      <c r="M24" s="2"/>
    </row>
  </sheetData>
  <mergeCells count="4">
    <mergeCell ref="J4:M4"/>
    <mergeCell ref="J10:M10"/>
    <mergeCell ref="F2:M2"/>
    <mergeCell ref="J16:M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918A-A9F2-4067-98A4-0A9E0E870420}">
  <dimension ref="C2:I22"/>
  <sheetViews>
    <sheetView tabSelected="1" workbookViewId="0">
      <selection activeCell="M5" sqref="M5"/>
    </sheetView>
  </sheetViews>
  <sheetFormatPr defaultRowHeight="14.4" x14ac:dyDescent="0.3"/>
  <cols>
    <col min="3" max="3" width="34" bestFit="1" customWidth="1"/>
    <col min="7" max="7" width="20.77734375" bestFit="1" customWidth="1"/>
  </cols>
  <sheetData>
    <row r="2" spans="3:9" ht="23.4" x14ac:dyDescent="0.45">
      <c r="C2" s="59" t="s">
        <v>45</v>
      </c>
    </row>
    <row r="4" spans="3:9" s="55" customFormat="1" x14ac:dyDescent="0.3">
      <c r="C4" s="57" t="s">
        <v>41</v>
      </c>
      <c r="D4" s="57" t="s">
        <v>6</v>
      </c>
      <c r="E4" s="57" t="s">
        <v>9</v>
      </c>
      <c r="G4" s="58" t="s">
        <v>42</v>
      </c>
      <c r="H4" s="58" t="s">
        <v>43</v>
      </c>
      <c r="I4" s="58" t="s">
        <v>44</v>
      </c>
    </row>
    <row r="5" spans="3:9" x14ac:dyDescent="0.3">
      <c r="C5" s="56" t="s">
        <v>32</v>
      </c>
      <c r="D5" s="56">
        <f>1000</f>
        <v>1000</v>
      </c>
      <c r="E5" s="56">
        <f>D5*H7</f>
        <v>1000</v>
      </c>
      <c r="G5" s="56" t="s">
        <v>33</v>
      </c>
      <c r="H5" s="56">
        <v>5</v>
      </c>
      <c r="I5" s="56" t="s">
        <v>34</v>
      </c>
    </row>
    <row r="6" spans="3:9" x14ac:dyDescent="0.3">
      <c r="C6" s="56"/>
      <c r="D6" s="56"/>
      <c r="E6" s="56"/>
      <c r="G6" s="56"/>
      <c r="H6" s="56"/>
      <c r="I6" s="56"/>
    </row>
    <row r="7" spans="3:9" x14ac:dyDescent="0.3">
      <c r="C7" s="56" t="s">
        <v>35</v>
      </c>
      <c r="D7" s="56">
        <f>D5*(100/(100+H5))</f>
        <v>952.38095238095229</v>
      </c>
      <c r="E7" s="56">
        <f>D7*H8</f>
        <v>1047.6190476190477</v>
      </c>
      <c r="G7" s="56" t="s">
        <v>37</v>
      </c>
      <c r="H7" s="56">
        <v>1</v>
      </c>
      <c r="I7" s="56" t="s">
        <v>40</v>
      </c>
    </row>
    <row r="8" spans="3:9" x14ac:dyDescent="0.3">
      <c r="C8" s="56" t="s">
        <v>36</v>
      </c>
      <c r="D8" s="56">
        <f>D7*(H5/100)</f>
        <v>47.61904761904762</v>
      </c>
      <c r="E8" s="56">
        <f>D8*H9</f>
        <v>47.61904761904762</v>
      </c>
      <c r="G8" s="56" t="s">
        <v>38</v>
      </c>
      <c r="H8" s="56">
        <v>1.1000000000000001</v>
      </c>
      <c r="I8" s="56" t="s">
        <v>40</v>
      </c>
    </row>
    <row r="9" spans="3:9" x14ac:dyDescent="0.3">
      <c r="C9" s="56"/>
      <c r="D9" s="56"/>
      <c r="E9" s="56"/>
      <c r="G9" s="56" t="s">
        <v>39</v>
      </c>
      <c r="H9" s="56">
        <v>1</v>
      </c>
      <c r="I9" s="56" t="s">
        <v>40</v>
      </c>
    </row>
    <row r="10" spans="3:9" x14ac:dyDescent="0.3">
      <c r="C10" s="56" t="s">
        <v>20</v>
      </c>
      <c r="D10" s="56">
        <f>D7+D8</f>
        <v>999.99999999999989</v>
      </c>
      <c r="E10" s="56"/>
      <c r="G10" s="56"/>
      <c r="H10" s="56"/>
      <c r="I10" s="56"/>
    </row>
    <row r="14" spans="3:9" ht="23.4" x14ac:dyDescent="0.45">
      <c r="C14" s="59" t="s">
        <v>46</v>
      </c>
    </row>
    <row r="16" spans="3:9" x14ac:dyDescent="0.3">
      <c r="C16" s="57" t="s">
        <v>41</v>
      </c>
      <c r="D16" s="57" t="s">
        <v>6</v>
      </c>
      <c r="E16" s="57" t="s">
        <v>9</v>
      </c>
      <c r="G16" s="58" t="s">
        <v>42</v>
      </c>
      <c r="H16" s="58" t="s">
        <v>43</v>
      </c>
      <c r="I16" s="58" t="s">
        <v>44</v>
      </c>
    </row>
    <row r="17" spans="3:9" x14ac:dyDescent="0.3">
      <c r="C17" s="56" t="s">
        <v>32</v>
      </c>
      <c r="D17" s="56">
        <v>1000</v>
      </c>
      <c r="E17" s="56">
        <f>D17*H19</f>
        <v>1000</v>
      </c>
      <c r="G17" s="56" t="s">
        <v>33</v>
      </c>
      <c r="H17" s="56">
        <v>50</v>
      </c>
      <c r="I17" s="56" t="s">
        <v>34</v>
      </c>
    </row>
    <row r="18" spans="3:9" x14ac:dyDescent="0.3">
      <c r="C18" s="56"/>
      <c r="D18" s="56"/>
      <c r="E18" s="56"/>
      <c r="G18" s="56"/>
      <c r="H18" s="56"/>
      <c r="I18" s="56"/>
    </row>
    <row r="19" spans="3:9" x14ac:dyDescent="0.3">
      <c r="C19" s="56" t="s">
        <v>47</v>
      </c>
      <c r="D19" s="56">
        <f>D17*(100/(100+H17))</f>
        <v>666.66666666666663</v>
      </c>
      <c r="E19" s="56">
        <f>D19*H20</f>
        <v>766.66666666666652</v>
      </c>
      <c r="G19" s="56" t="s">
        <v>37</v>
      </c>
      <c r="H19" s="56">
        <v>1</v>
      </c>
      <c r="I19" s="56" t="s">
        <v>40</v>
      </c>
    </row>
    <row r="20" spans="3:9" x14ac:dyDescent="0.3">
      <c r="C20" s="56" t="s">
        <v>48</v>
      </c>
      <c r="D20" s="56">
        <f>D19*(H17/100)</f>
        <v>333.33333333333331</v>
      </c>
      <c r="E20" s="56">
        <f>D20*H21</f>
        <v>333.33333333333331</v>
      </c>
      <c r="G20" s="56" t="s">
        <v>50</v>
      </c>
      <c r="H20" s="56">
        <v>1.1499999999999999</v>
      </c>
      <c r="I20" s="56" t="s">
        <v>40</v>
      </c>
    </row>
    <row r="21" spans="3:9" x14ac:dyDescent="0.3">
      <c r="C21" s="56"/>
      <c r="D21" s="56"/>
      <c r="E21" s="56"/>
      <c r="G21" s="56" t="s">
        <v>49</v>
      </c>
      <c r="H21" s="56">
        <v>1</v>
      </c>
      <c r="I21" s="56" t="s">
        <v>40</v>
      </c>
    </row>
    <row r="22" spans="3:9" x14ac:dyDescent="0.3">
      <c r="C22" s="56" t="s">
        <v>20</v>
      </c>
      <c r="D22" s="56">
        <f>D19+D20</f>
        <v>1000</v>
      </c>
      <c r="E22" s="56"/>
      <c r="G22" s="56"/>
      <c r="H22" s="56"/>
      <c r="I22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Kishore Gaikwad</dc:creator>
  <cp:lastModifiedBy>Dhayalan R</cp:lastModifiedBy>
  <dcterms:created xsi:type="dcterms:W3CDTF">2015-06-05T18:17:20Z</dcterms:created>
  <dcterms:modified xsi:type="dcterms:W3CDTF">2025-06-18T08:57:25Z</dcterms:modified>
</cp:coreProperties>
</file>