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e909511b1bb4872/Documents/"/>
    </mc:Choice>
  </mc:AlternateContent>
  <xr:revisionPtr revIDLastSave="0" documentId="8_{8C9BE3D5-3C2E-4A61-9CE6-A1E64570FF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tailed Cash Flow" sheetId="1" r:id="rId1"/>
    <sheet name="Sensitivity Analysis" sheetId="2" r:id="rId2"/>
    <sheet name="Debt Structure" sheetId="3" r:id="rId3"/>
    <sheet name="Reserve Planni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B2" i="4" s="1"/>
  <c r="D2" i="4" s="1"/>
  <c r="E4" i="3"/>
  <c r="E3" i="3"/>
  <c r="E2" i="3"/>
  <c r="E2" i="2"/>
  <c r="E3" i="2" s="1"/>
  <c r="D2" i="2"/>
  <c r="D4" i="2" s="1"/>
  <c r="I13" i="1"/>
  <c r="E13" i="1"/>
  <c r="J13" i="1" s="1"/>
  <c r="J12" i="1"/>
  <c r="I12" i="1"/>
  <c r="E12" i="1"/>
  <c r="I11" i="1"/>
  <c r="E11" i="1"/>
  <c r="J11" i="1" s="1"/>
  <c r="J10" i="1"/>
  <c r="I10" i="1"/>
  <c r="E10" i="1"/>
  <c r="I9" i="1"/>
  <c r="J9" i="1" s="1"/>
  <c r="E9" i="1"/>
  <c r="I8" i="1"/>
  <c r="E8" i="1"/>
  <c r="J8" i="1" s="1"/>
  <c r="I7" i="1"/>
  <c r="J7" i="1" s="1"/>
  <c r="E7" i="1"/>
  <c r="I6" i="1"/>
  <c r="E6" i="1"/>
  <c r="J6" i="1" s="1"/>
  <c r="I5" i="1"/>
  <c r="E5" i="1"/>
  <c r="J5" i="1" s="1"/>
  <c r="I4" i="1"/>
  <c r="E4" i="1"/>
  <c r="J4" i="1" s="1"/>
  <c r="I3" i="1"/>
  <c r="E3" i="1"/>
  <c r="J3" i="1" s="1"/>
  <c r="I2" i="1"/>
  <c r="E2" i="1"/>
  <c r="J2" i="1" s="1"/>
  <c r="K2" i="1" s="1"/>
  <c r="B3" i="1" s="1"/>
  <c r="K3" i="1" s="1"/>
  <c r="B4" i="1" s="1"/>
  <c r="K4" i="1" s="1"/>
  <c r="B5" i="1" s="1"/>
  <c r="K5" i="1" s="1"/>
  <c r="B6" i="1" s="1"/>
  <c r="K6" i="1" s="1"/>
  <c r="B7" i="1" s="1"/>
  <c r="K7" i="1" s="1"/>
  <c r="B8" i="1" s="1"/>
  <c r="K8" i="1" s="1"/>
  <c r="B9" i="1" s="1"/>
  <c r="K9" i="1" s="1"/>
  <c r="B10" i="1" s="1"/>
  <c r="K10" i="1" s="1"/>
  <c r="B11" i="1" s="1"/>
  <c r="K11" i="1" s="1"/>
  <c r="B12" i="1" s="1"/>
  <c r="K12" i="1" s="1"/>
  <c r="B13" i="1" s="1"/>
  <c r="K13" i="1" s="1"/>
  <c r="F2" i="2" l="1"/>
  <c r="D3" i="2"/>
  <c r="F3" i="2" s="1"/>
  <c r="E4" i="2"/>
  <c r="F4" i="2" s="1"/>
</calcChain>
</file>

<file path=xl/sharedStrings.xml><?xml version="1.0" encoding="utf-8"?>
<sst xmlns="http://schemas.openxmlformats.org/spreadsheetml/2006/main" count="44" uniqueCount="44">
  <si>
    <t>Month</t>
  </si>
  <si>
    <t>Opening Balance</t>
  </si>
  <si>
    <t>Production Income</t>
  </si>
  <si>
    <t>Other Income</t>
  </si>
  <si>
    <t>Total Income</t>
  </si>
  <si>
    <t>Operating Expenses</t>
  </si>
  <si>
    <t>Finance Costs</t>
  </si>
  <si>
    <t>Capital Expenses</t>
  </si>
  <si>
    <t>Total Expenses</t>
  </si>
  <si>
    <t>Net Cash Flow</t>
  </si>
  <si>
    <t>Closing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</si>
  <si>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</si>
  <si>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</si>
  <si>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</si>
  <si>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</si>
  <si>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</si>
  <si>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</si>
  <si>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</si>
  <si>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</si>
  <si>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</si>
  <si>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</si>
  <si>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</si>
  <si>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</si>
  <si>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Scenario</t>
  </si>
  <si>
    <t>Income Adjustment %</t>
  </si>
  <si>
    <t>Expense Adjustment %</t>
  </si>
  <si>
    <t>Adjusted Annual Income</t>
  </si>
  <si>
    <t>Adjusted Annual Expenses</t>
  </si>
  <si>
    <t>Adjusted Net Result</t>
  </si>
  <si>
    <t>Base Case</t>
  </si>
  <si>
    <t>Income -10%</t>
  </si>
  <si>
    <t>Expenses +15%</t>
  </si>
  <si>
    <t>Debt Type</t>
  </si>
  <si>
    <t>Outstanding Balance</t>
  </si>
  <si>
    <t>Interest Rate %</t>
  </si>
  <si>
    <t>Monthly Payment</t>
  </si>
  <si>
    <t>Annual Cost of Debt</t>
  </si>
  <si>
    <t>Term Loan</t>
  </si>
  <si>
    <t>Overdraft</t>
  </si>
  <si>
    <t>Equipment Finance</t>
  </si>
  <si>
    <t>Monthly Operating Cost (Average)</t>
  </si>
  <si>
    <t>Recommended 3 Month Reserve</t>
  </si>
  <si>
    <t>Current Reserve</t>
  </si>
  <si>
    <t>Reserve Shortfall /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</si>
</sst>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/>
  </sheetViews>
  <sheetFormatPr defaultRowHeight="14.4" x14ac:dyDescent="0.3"/>
  <cols>
    <col min="2" max="2" width="17.77734375" customWidth="1"/>
    <col min="3" max="3" width="17.5546875" customWidth="1"/>
    <col min="4" max="4" width="16" customWidth="1"/>
    <col min="5" max="5" width="16.33203125" customWidth="1"/>
    <col min="6" max="6" width="18.109375" customWidth="1"/>
    <col min="7" max="7" width="17.44140625" customWidth="1"/>
    <col min="8" max="8" width="16.109375" customWidth="1"/>
    <col min="9" max="9" width="15.88671875" customWidth="1"/>
    <col min="10" max="10" width="14.6640625" customWidth="1"/>
    <col min="11" max="11" width="15.441406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>
        <v>0</v>
      </c>
      <c r="E2">
        <f t="shared" ref="E2:E13" si="0">C2+D2</f>
        <v>0</v>
      </c>
      <c r="I2">
        <f t="shared" ref="I2:I13" si="1">F2+G2+H2</f>
        <v>0</v>
      </c>
      <c r="J2">
        <f t="shared" ref="J2:J13" si="2">E2-I2</f>
        <v>0</v>
      </c>
      <c r="K2">
        <f t="shared" ref="K2:K13" si="3">B2+J2</f>
        <v>0</v>
      </c>
    </row>
    <row r="3" spans="1:11" x14ac:dyDescent="0.3">
      <c r="A3" t="s">
        <v>12</v>
      </c>
      <c r="B3">
        <f t="shared" ref="B3:B13" si="4">K2</f>
        <v>0</v>
      </c>
      <c r="E3">
        <f t="shared" si="0"/>
        <v>0</v>
      </c>
      <c r="I3">
        <f t="shared" si="1"/>
        <v>0</v>
      </c>
      <c r="J3">
        <f t="shared" si="2"/>
        <v>0</v>
      </c>
      <c r="K3">
        <f t="shared" si="3"/>
        <v>0</v>
      </c>
    </row>
    <row r="4" spans="1:11" x14ac:dyDescent="0.3">
      <c r="A4" t="s">
        <v>13</v>
      </c>
      <c r="B4">
        <f t="shared" si="4"/>
        <v>0</v>
      </c>
      <c r="E4">
        <f t="shared" si="0"/>
        <v>0</v>
      </c>
      <c r="I4">
        <f t="shared" si="1"/>
        <v>0</v>
      </c>
      <c r="J4">
        <f t="shared" si="2"/>
        <v>0</v>
      </c>
      <c r="K4">
        <f t="shared" si="3"/>
        <v>0</v>
      </c>
    </row>
    <row r="5" spans="1:11" x14ac:dyDescent="0.3">
      <c r="A5" t="s">
        <v>14</v>
      </c>
      <c r="B5">
        <f t="shared" si="4"/>
        <v>0</v>
      </c>
      <c r="E5">
        <f t="shared" si="0"/>
        <v>0</v>
      </c>
      <c r="I5">
        <f t="shared" si="1"/>
        <v>0</v>
      </c>
      <c r="J5">
        <f t="shared" si="2"/>
        <v>0</v>
      </c>
      <c r="K5">
        <f t="shared" si="3"/>
        <v>0</v>
      </c>
    </row>
    <row r="6" spans="1:11" x14ac:dyDescent="0.3">
      <c r="A6" t="s">
        <v>15</v>
      </c>
      <c r="B6">
        <f t="shared" si="4"/>
        <v>0</v>
      </c>
      <c r="E6">
        <f t="shared" si="0"/>
        <v>0</v>
      </c>
      <c r="I6">
        <f t="shared" si="1"/>
        <v>0</v>
      </c>
      <c r="J6">
        <f t="shared" si="2"/>
        <v>0</v>
      </c>
      <c r="K6">
        <f t="shared" si="3"/>
        <v>0</v>
      </c>
    </row>
    <row r="7" spans="1:11" x14ac:dyDescent="0.3">
      <c r="A7" t="s">
        <v>16</v>
      </c>
      <c r="B7">
        <f t="shared" si="4"/>
        <v>0</v>
      </c>
      <c r="E7">
        <f t="shared" si="0"/>
        <v>0</v>
      </c>
      <c r="I7">
        <f t="shared" si="1"/>
        <v>0</v>
      </c>
      <c r="J7">
        <f t="shared" si="2"/>
        <v>0</v>
      </c>
      <c r="K7">
        <f t="shared" si="3"/>
        <v>0</v>
      </c>
    </row>
    <row r="8" spans="1:11" x14ac:dyDescent="0.3">
      <c r="A8" t="s">
        <v>17</v>
      </c>
      <c r="B8">
        <f t="shared" si="4"/>
        <v>0</v>
      </c>
      <c r="E8">
        <f t="shared" si="0"/>
        <v>0</v>
      </c>
      <c r="I8">
        <f t="shared" si="1"/>
        <v>0</v>
      </c>
      <c r="J8">
        <f t="shared" si="2"/>
        <v>0</v>
      </c>
      <c r="K8">
        <f t="shared" si="3"/>
        <v>0</v>
      </c>
    </row>
    <row r="9" spans="1:11" x14ac:dyDescent="0.3">
      <c r="A9" t="s">
        <v>18</v>
      </c>
      <c r="B9">
        <f t="shared" si="4"/>
        <v>0</v>
      </c>
      <c r="E9">
        <f t="shared" si="0"/>
        <v>0</v>
      </c>
      <c r="I9">
        <f t="shared" si="1"/>
        <v>0</v>
      </c>
      <c r="J9">
        <f t="shared" si="2"/>
        <v>0</v>
      </c>
      <c r="K9">
        <f t="shared" si="3"/>
        <v>0</v>
      </c>
    </row>
    <row r="10" spans="1:11" x14ac:dyDescent="0.3">
      <c r="A10" t="s">
        <v>19</v>
      </c>
      <c r="B10">
        <f t="shared" si="4"/>
        <v>0</v>
      </c>
      <c r="E10">
        <f t="shared" si="0"/>
        <v>0</v>
      </c>
      <c r="I10">
        <f t="shared" si="1"/>
        <v>0</v>
      </c>
      <c r="J10">
        <f t="shared" si="2"/>
        <v>0</v>
      </c>
      <c r="K10">
        <f t="shared" si="3"/>
        <v>0</v>
      </c>
    </row>
    <row r="11" spans="1:11" x14ac:dyDescent="0.3">
      <c r="A11" t="s">
        <v>20</v>
      </c>
      <c r="B11">
        <f t="shared" si="4"/>
        <v>0</v>
      </c>
      <c r="E11">
        <f t="shared" si="0"/>
        <v>0</v>
      </c>
      <c r="I11">
        <f t="shared" si="1"/>
        <v>0</v>
      </c>
      <c r="J11">
        <f t="shared" si="2"/>
        <v>0</v>
      </c>
      <c r="K11">
        <f t="shared" si="3"/>
        <v>0</v>
      </c>
    </row>
    <row r="12" spans="1:11" x14ac:dyDescent="0.3">
      <c r="A12" t="s">
        <v>21</v>
      </c>
      <c r="B12">
        <f t="shared" si="4"/>
        <v>0</v>
      </c>
      <c r="E12">
        <f t="shared" si="0"/>
        <v>0</v>
      </c>
      <c r="I12">
        <f t="shared" si="1"/>
        <v>0</v>
      </c>
      <c r="J12">
        <f t="shared" si="2"/>
        <v>0</v>
      </c>
      <c r="K12">
        <f t="shared" si="3"/>
        <v>0</v>
      </c>
    </row>
    <row r="13" spans="1:11" x14ac:dyDescent="0.3">
      <c r="A13" t="s">
        <v>22</v>
      </c>
      <c r="B13">
        <f t="shared" si="4"/>
        <v>0</v>
      </c>
      <c r="E13">
        <f t="shared" si="0"/>
        <v>0</v>
      </c>
      <c r="I13">
        <f t="shared" si="1"/>
        <v>0</v>
      </c>
      <c r="J13">
        <f t="shared" si="2"/>
        <v>0</v>
      </c>
      <c r="K13">
        <f t="shared" si="3"/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/>
  </sheetViews>
  <sheetFormatPr defaultRowHeight="14.4" x14ac:dyDescent="0.3"/>
  <cols>
    <col min="1" max="1" width="18.21875" customWidth="1"/>
    <col min="2" max="2" width="20.6640625" customWidth="1"/>
    <col min="3" max="3" width="21.5546875" customWidth="1"/>
    <col min="4" max="4" width="24.109375" customWidth="1"/>
    <col min="5" max="5" width="26" customWidth="1"/>
    <col min="6" max="6" width="18.6640625" customWidth="1"/>
  </cols>
  <sheetData>
    <row r="1" spans="1:6" x14ac:dyDescent="0.3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3">
      <c r="A2" t="s">
        <v>29</v>
      </c>
      <c r="D2">
        <f>SUM('Detailed Cash Flow'!E2:E13)</f>
        <v>0</v>
      </c>
      <c r="E2">
        <f>SUM('Detailed Cash Flow'!I2:I13)</f>
        <v>0</v>
      </c>
      <c r="F2">
        <f>D2-E2</f>
        <v>0</v>
      </c>
    </row>
    <row r="3" spans="1:6" x14ac:dyDescent="0.3">
      <c r="A3" t="s">
        <v>30</v>
      </c>
      <c r="B3">
        <v>-0.1</v>
      </c>
      <c r="D3">
        <f>D2*(1+B3)</f>
        <v>0</v>
      </c>
      <c r="E3">
        <f>E2</f>
        <v>0</v>
      </c>
      <c r="F3">
        <f>D3-E3</f>
        <v>0</v>
      </c>
    </row>
    <row r="4" spans="1:6" x14ac:dyDescent="0.3">
      <c r="A4" t="s">
        <v>31</v>
      </c>
      <c r="C4">
        <v>0.15</v>
      </c>
      <c r="D4">
        <f>D2</f>
        <v>0</v>
      </c>
      <c r="E4">
        <f>E2*(1+C4)</f>
        <v>0</v>
      </c>
      <c r="F4">
        <f>D4-E4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/>
  </sheetViews>
  <sheetFormatPr defaultRowHeight="14.4" x14ac:dyDescent="0.3"/>
  <cols>
    <col min="1" max="1" width="18" customWidth="1"/>
    <col min="2" max="2" width="22.5546875" customWidth="1"/>
    <col min="3" max="3" width="18.33203125" customWidth="1"/>
    <col min="4" max="4" width="16.6640625" customWidth="1"/>
    <col min="5" max="5" width="17.5546875" customWidth="1"/>
  </cols>
  <sheetData>
    <row r="1" spans="1:5" x14ac:dyDescent="0.3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</row>
    <row r="2" spans="1:5" x14ac:dyDescent="0.3">
      <c r="A2" t="s">
        <v>37</v>
      </c>
      <c r="E2">
        <f>D2*12</f>
        <v>0</v>
      </c>
    </row>
    <row r="3" spans="1:5" x14ac:dyDescent="0.3">
      <c r="A3" t="s">
        <v>38</v>
      </c>
      <c r="E3">
        <f>D3*12</f>
        <v>0</v>
      </c>
    </row>
    <row r="4" spans="1:5" x14ac:dyDescent="0.3">
      <c r="A4" t="s">
        <v>39</v>
      </c>
      <c r="E4">
        <f>D4*12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"/>
  <sheetViews>
    <sheetView workbookViewId="0">
      <selection activeCell="A2" sqref="A2"/>
    </sheetView>
  </sheetViews>
  <sheetFormatPr defaultRowHeight="14.4" x14ac:dyDescent="0.3"/>
  <cols>
    <col min="1" max="1" width="32.5546875" customWidth="1"/>
    <col min="2" max="2" width="29.6640625" customWidth="1"/>
    <col min="3" max="3" width="17.6640625" customWidth="1"/>
    <col min="4" max="4" width="26.5546875" customWidth="1"/>
  </cols>
  <sheetData>
    <row r="1" spans="1:4" x14ac:dyDescent="0.3">
      <c r="A1" s="1" t="s">
        <v>40</v>
      </c>
      <c r="B1" s="1" t="s">
        <v>41</v>
      </c>
      <c r="C1" s="1" t="s">
        <v>42</v>
      </c>
      <c r="D1" s="1" t="s">
        <v>43</v>
      </c>
    </row>
    <row r="2" spans="1:4" x14ac:dyDescent="0.3">
      <c r="A2" t="e">
        <f>AVERAGE('Detailed Cash Flow'!F2:F13)</f>
        <v>#DIV/0!</v>
      </c>
      <c r="B2" t="e">
        <f>A2*3</f>
        <v>#DIV/0!</v>
      </c>
      <c r="D2" t="e">
        <f>C2-B2</f>
        <v>#DIV/0!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Detailed Cash Flow</vt:lpstr>
      <vt:lpstr>Sensitivity Analysis</vt:lpstr>
      <vt:lpstr>Debt Structure</vt:lpstr>
      <vt:lpstr>Reserve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Kobus Oberholster</cp:lastModifiedBy>
  <dcterms:created xsi:type="dcterms:W3CDTF">2026-02-16T11:40:30Z</dcterms:created>
  <dcterms:modified xsi:type="dcterms:W3CDTF">2026-02-16T11:46:57Z</dcterms:modified>
</cp:coreProperties>
</file>