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Scene Setter" sheetId="1" r:id="rId5"/>
    <sheet name="Policies" sheetId="2" r:id="rId6"/>
    <sheet name="Decision Display" sheetId="3" r:id="rId7"/>
    <sheet name="Indicator Display" sheetId="4" r:id="rId8"/>
    <sheet name="Rankings" sheetId="5" r:id="rId9"/>
    <sheet name="Rank Display" sheetId="6" r:id="rId10"/>
    <sheet name="Top Display" sheetId="7" r:id="rId11"/>
    <sheet name="Table Display" sheetId="8" r:id="rId12"/>
    <sheet name="Table Display (White)" sheetId="9" r:id="rId13"/>
    <sheet name="Roles" sheetId="10" r:id="rId14"/>
    <sheet name="Scores" sheetId="11" r:id="rId15"/>
    <sheet name="Story" sheetId="12" r:id="rId16"/>
    <sheet name="Public Indicators" sheetId="13" r:id="rId17"/>
    <sheet name="Private Indicators" sheetId="14" r:id="rId18"/>
    <sheet name="Table Assignments" sheetId="15" r:id="rId19"/>
    <sheet name="Scene 1 Matrix" sheetId="16" r:id="rId20"/>
    <sheet name="Scene 2 Matrix" sheetId="17" r:id="rId21"/>
    <sheet name="Scene 3 Matrix" sheetId="18" r:id="rId22"/>
    <sheet name="Scene 4 Matrix" sheetId="19" r:id="rId23"/>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<sst xmlns="http://schemas.openxmlformats.org/spreadsheetml/2006/main" uniqueCount="451">
  <si>
    <t>Scene Setter</t>
  </si>
  <si>
    <t>Scene</t>
  </si>
  <si>
    <t>Policies</t>
  </si>
  <si>
    <t>A</t>
  </si>
  <si>
    <t>B</t>
  </si>
  <si>
    <t>C</t>
  </si>
  <si>
    <t>D</t>
  </si>
  <si>
    <t>E</t>
  </si>
  <si>
    <t>Scene 1</t>
  </si>
  <si>
    <t>Scene 2</t>
  </si>
  <si>
    <t>Scene 3</t>
  </si>
  <si>
    <t>Scene 4</t>
  </si>
  <si>
    <t>City</t>
  </si>
  <si>
    <t>Debate</t>
  </si>
  <si>
    <t>X</t>
  </si>
  <si>
    <t>Description</t>
  </si>
  <si>
    <t>Atlanta</t>
  </si>
  <si>
    <r>
      <rPr>
        <sz val="36"/>
        <color indexed="13"/>
        <rFont val="Brown-Regular"/>
      </rPr>
      <t>A</t>
    </r>
  </si>
  <si>
    <t>Bombay</t>
  </si>
  <si>
    <r>
      <rPr>
        <sz val="36"/>
        <color indexed="13"/>
        <rFont val="Brown-Regular"/>
      </rPr>
      <t>B</t>
    </r>
  </si>
  <si>
    <t>Cambridge</t>
  </si>
  <si>
    <r>
      <rPr>
        <sz val="36"/>
        <color indexed="13"/>
        <rFont val="Brown-Regular"/>
      </rPr>
      <t>C</t>
    </r>
  </si>
  <si>
    <t>Dalian</t>
  </si>
  <si>
    <r>
      <rPr>
        <sz val="36"/>
        <color indexed="13"/>
        <rFont val="Brown-Regular"/>
      </rPr>
      <t>D</t>
    </r>
  </si>
  <si>
    <t>Essen</t>
  </si>
  <si>
    <t>Title</t>
  </si>
  <si>
    <r>
      <rPr>
        <sz val="36"/>
        <color indexed="13"/>
        <rFont val="Brown-Regular"/>
      </rPr>
      <t>E</t>
    </r>
  </si>
  <si>
    <t>Research Competitiveness</t>
  </si>
  <si>
    <t>Advanced Manufacturing</t>
  </si>
  <si>
    <t>Population Health</t>
  </si>
  <si>
    <t>Fiscal Strength</t>
  </si>
  <si>
    <t>Supply Chain Sovereignty</t>
  </si>
  <si>
    <t>🇺🇸</t>
  </si>
  <si>
    <t>🇬🇧</t>
  </si>
  <si>
    <t>🇪🇺</t>
  </si>
  <si>
    <t>🇨🇳</t>
  </si>
  <si>
    <t>🇮🇳</t>
  </si>
  <si>
    <t>🇺🇳</t>
  </si>
  <si>
    <t>Rankings</t>
  </si>
  <si>
    <t>No.</t>
  </si>
  <si>
    <t>Start</t>
  </si>
  <si>
    <t>After Scene 1</t>
  </si>
  <si>
    <t>After Scene 2</t>
  </si>
  <si>
    <t>After Scene 3</t>
  </si>
  <si>
    <t>After Scene 4</t>
  </si>
  <si>
    <t>Chairman of the National Development and Reform Commission, China</t>
  </si>
  <si>
    <t>Funding Director, Science as Open Source (SOS)</t>
  </si>
  <si>
    <t>President of the Chinese Academy of Sciences</t>
  </si>
  <si>
    <t>Director, SinoGlobal Nexus</t>
  </si>
  <si>
    <t>CEO, Chennai Pharma</t>
  </si>
  <si>
    <t>Funding Director, EUBI</t>
  </si>
  <si>
    <t>Director-General of Research and Innovation, Europe</t>
  </si>
  <si>
    <t>Lead Scientist, Silk Nexus Institute</t>
  </si>
  <si>
    <t>CEO, ForgetRx</t>
  </si>
  <si>
    <t>Chief Scientific Adviser to the Government, U.K.</t>
  </si>
  <si>
    <t>Director, Anglo-American Insight Network</t>
  </si>
  <si>
    <t>Lead Scientist, InnovForge</t>
  </si>
  <si>
    <t>Lead Scientist, Atlantic Synthesis Institute</t>
  </si>
  <si>
    <t>Funding Director, Thomas Toews Foundation</t>
  </si>
  <si>
    <t>Secretary of the Department of Biotechnology, India</t>
  </si>
  <si>
    <t>Chief of Staff to the President, U.S.</t>
  </si>
  <si>
    <t>CEO, Broche</t>
  </si>
  <si>
    <t>Funding Director, Sino-Euro Friendship Initiative</t>
  </si>
  <si>
    <t>Director, Euro Vanguard Network</t>
  </si>
  <si>
    <t>Funding Director, Indo-European Advancement Foundation</t>
  </si>
  <si>
    <t>Minister of the National Health Commission, China</t>
  </si>
  <si>
    <t>European Commissioner for the Economy</t>
  </si>
  <si>
    <t>CEO, TrialLinx</t>
  </si>
  <si>
    <t>CEO, Guanxi</t>
  </si>
  <si>
    <t>Lead Scientist, Special Relationship Center</t>
  </si>
  <si>
    <t>CEO, AstroZenith</t>
  </si>
  <si>
    <t>Chief Economic Adviser to HM Treasury, U.K.</t>
  </si>
  <si>
    <t>Director-General, Global Vitality Alliance</t>
  </si>
  <si>
    <t>Funding Director, The U.N. Health Foundation</t>
  </si>
  <si>
    <t>Director, Future Britain Forum</t>
  </si>
  <si>
    <t>Lead Scientist, Atlantic Partnership Alliance</t>
  </si>
  <si>
    <t>Director-General, World Trade Organization</t>
  </si>
  <si>
    <t>CEO, Phaser</t>
  </si>
  <si>
    <t>Director, SinoBrit Vitality Council</t>
  </si>
  <si>
    <t>European Commissioner for Health and Food Safety</t>
  </si>
  <si>
    <t>Funding Director, Green Revolution Foundation</t>
  </si>
  <si>
    <t>Director, Overseas India</t>
  </si>
  <si>
    <t>Director of the National Institutes of Health, U.S.</t>
  </si>
  <si>
    <t>Secretary of State for Health and Social Care, U.K.</t>
  </si>
  <si>
    <t>Funding Director, India Health Foundation</t>
  </si>
  <si>
    <t>Lead Scientist, BioFoundry Network</t>
  </si>
  <si>
    <t>Director-General, World Health Organization</t>
  </si>
  <si>
    <t>CEO, BioSquares</t>
  </si>
  <si>
    <t>Director, SinoAmerican Wellness Forum</t>
  </si>
  <si>
    <t>Director, EuroGlobal Innovators</t>
  </si>
  <si>
    <t>Lead Scientist, Lotus Capital Institute</t>
  </si>
  <si>
    <t>Lead Scientist, EuroVital</t>
  </si>
  <si>
    <t>Funding Director, Shanghai Genomics Center</t>
  </si>
  <si>
    <t>Director-General, Vienna Forum</t>
  </si>
  <si>
    <t>Lead Scientist, DragonCap Research</t>
  </si>
  <si>
    <t>Chief Economic Adviser to the Government of India</t>
  </si>
  <si>
    <t>CEO, PharmReady</t>
  </si>
  <si>
    <t>Director, Anvil Dragon Coalition</t>
  </si>
  <si>
    <t>Director-General, EuroPlus Initiative</t>
  </si>
  <si>
    <t>Minister of Health and Family Welfare, India</t>
  </si>
  <si>
    <t>Director, Delhi Fiscal Fund</t>
  </si>
  <si>
    <t>CEO, CeLLM</t>
  </si>
  <si>
    <t>Lead Scientist, ChainFusion</t>
  </si>
  <si>
    <t>Funding Director, Goodby Trust</t>
  </si>
  <si>
    <t>Director of the Office of Management and Budget, U.S.</t>
  </si>
  <si>
    <t>Role</t>
  </si>
  <si>
    <t>Rank</t>
  </si>
  <si>
    <t>Table</t>
  </si>
  <si>
    <r>
      <rPr>
        <sz val="40"/>
        <color indexed="13"/>
        <rFont val="Brown-Regular"/>
      </rPr>
      <t>A</t>
    </r>
  </si>
  <si>
    <r>
      <rPr>
        <sz val="40"/>
        <color indexed="13"/>
        <rFont val="Brown-Regular"/>
      </rPr>
      <t>D</t>
    </r>
  </si>
  <si>
    <r>
      <rPr>
        <sz val="40"/>
        <color indexed="13"/>
        <rFont val="Brown-Regular"/>
      </rPr>
      <t>C</t>
    </r>
  </si>
  <si>
    <r>
      <rPr>
        <sz val="40"/>
        <color indexed="13"/>
        <rFont val="Brown-Regular"/>
      </rPr>
      <t>B</t>
    </r>
  </si>
  <si>
    <r>
      <rPr>
        <sz val="40"/>
        <color indexed="13"/>
        <rFont val="Brown-Regular"/>
      </rPr>
      <t>E</t>
    </r>
  </si>
  <si>
    <t>Scene 4 Table Assignments</t>
  </si>
  <si>
    <r>
      <rPr>
        <sz val="40"/>
        <color indexed="8"/>
        <rFont val="Brown-Regular"/>
      </rPr>
      <t>A</t>
    </r>
  </si>
  <si>
    <r>
      <rPr>
        <sz val="40"/>
        <color indexed="8"/>
        <rFont val="Brown-Regular"/>
      </rPr>
      <t>D</t>
    </r>
  </si>
  <si>
    <r>
      <rPr>
        <sz val="40"/>
        <color indexed="8"/>
        <rFont val="Brown-Regular"/>
      </rPr>
      <t>C</t>
    </r>
  </si>
  <si>
    <r>
      <rPr>
        <sz val="40"/>
        <color indexed="8"/>
        <rFont val="Brown-Regular"/>
      </rPr>
      <t>B</t>
    </r>
  </si>
  <si>
    <r>
      <rPr>
        <sz val="40"/>
        <color indexed="8"/>
        <rFont val="Brown-Regular"/>
      </rPr>
      <t>E</t>
    </r>
  </si>
  <si>
    <t>Roles</t>
  </si>
  <si>
    <t>Number</t>
  </si>
  <si>
    <t>Type</t>
  </si>
  <si>
    <t>Country</t>
  </si>
  <si>
    <t>Faction</t>
  </si>
  <si>
    <t>Indicator 1</t>
  </si>
  <si>
    <t>Indicator 1 Name</t>
  </si>
  <si>
    <t>Indicator 2</t>
  </si>
  <si>
    <t>Indicator 2 Name</t>
  </si>
  <si>
    <t>Story</t>
  </si>
  <si>
    <t>Politician</t>
  </si>
  <si>
    <t>USA</t>
  </si>
  <si>
    <t>Political</t>
  </si>
  <si>
    <t>U.S. Advanced Manufacturing</t>
  </si>
  <si>
    <t>Global Scientific Progress</t>
  </si>
  <si>
    <t>Elected on a platform of rebuilding American manufacturing and advancing bioscience, the President has now appointed you as Chief of Staff. It’s time to get to work.</t>
  </si>
  <si>
    <t>Economic</t>
  </si>
  <si>
    <t>U.S. Fiscal Strength</t>
  </si>
  <si>
    <t>E.U. Fiscal Strength</t>
  </si>
  <si>
    <t>A long-time budget hawk and trans-Atlantic specialist, you now head the all-powerful OMB. Your mission is to preserve America’s fiscal sanity — and, if possible, extend that stability to Europe.</t>
  </si>
  <si>
    <t>Scientific</t>
  </si>
  <si>
    <t>U.S. Population Health</t>
  </si>
  <si>
    <t>U.S. Research Competitiveness</t>
  </si>
  <si>
    <t>As head of the NIH, you have dedicated your career to strengthening America’s research capabilities and enhancing the resilience of the nation’s public health system through innovative advances and timely experiments.</t>
  </si>
  <si>
    <t>UK</t>
  </si>
  <si>
    <t>U.K. Population Health</t>
  </si>
  <si>
    <t>Global Quality of Life</t>
  </si>
  <si>
    <t>A lifelong public health specialist, you have recently transitioned from a role in a global organization dedicated to the Sustainable Development Goals to administering the department overseeing England’s National Health Service (NHS).</t>
  </si>
  <si>
    <t>U.K. Supply Chain Sovereignty</t>
  </si>
  <si>
    <t>A former banker with extensive experience in factory finance — especially in the United States — you now serve as the British government’s foremost economic adviser. Your top priority is reshoring and re-industrializing Great Britain.</t>
  </si>
  <si>
    <t>U.K. Research Competitiveness</t>
  </si>
  <si>
    <t>The United Kingdom has long been a scientific powerhouse — and that legacy is yours to uphold. In the post-Covid era, there is an increasing emphasis on harnessing cutting-edge science to improve human health, a priority you hold dear.</t>
  </si>
  <si>
    <t>Europe</t>
  </si>
  <si>
    <t>E.U. Population Health</t>
  </si>
  <si>
    <t>Global Health System Resilience</t>
  </si>
  <si>
    <t>As the former head of a global public health NGO, you understand the critical link between global health and regional well-being, even as your main focus is on enhancing the quality of life across Europe.</t>
  </si>
  <si>
    <t>E.U. Advanced Manufacturing</t>
  </si>
  <si>
    <t>Global Biomanufacturing Capacity</t>
  </si>
  <si>
    <t>For years, you have prioritized the competitiveness of Europe’s economy. Yet you also recognize that in an increasingly globalized and developing world, international redundancies are essential to maintaining a robust global marketplace.</t>
  </si>
  <si>
    <t>E.U. Research Competitiveness</t>
  </si>
  <si>
    <t>From Da Vinci to the ITER fusion reactor in Southern France, European research has consistently been at the forefront of innovation. Now, it’s time to connect these advances to every European — and to every person, worldwide.</t>
  </si>
  <si>
    <t>China</t>
  </si>
  <si>
    <t>China Supply Chain Sovereignty</t>
  </si>
  <si>
    <t>India Population Health</t>
  </si>
  <si>
    <t>Your post-Covid mandate is unequivocal: China must establish its own healthcare supply chain for all medicines and supplies as quickly as possible. Achieving this requires robust consumer engagement, leveraging not only China’s extensive market but also that of neighboring India.</t>
  </si>
  <si>
    <t>China Advanced Manufacturing</t>
  </si>
  <si>
    <t>China Research Competitiveness</t>
  </si>
  <si>
    <t>For President Xi Jinping, dual circulation is the top economic priority — one that demands the development of world-class factories and the cultivation of top scientific talent.</t>
  </si>
  <si>
    <t>China Fiscal Strength</t>
  </si>
  <si>
    <t>Your personal ambition is to see Chinese science surpass Western dominance. Yet, mounting financial pressures demand that the fundamentals of the Chinese economy — currently holding around 5% growth — be safeguarded.</t>
  </si>
  <si>
    <t>India</t>
  </si>
  <si>
    <t>India Fiscal Strength</t>
  </si>
  <si>
    <t>India Supply Chain Sovereignty</t>
  </si>
  <si>
    <t>India’s health system is struggling in the aftermath of Covid. Your task is to restore its financial stability while ensuring continued access to affordable, life-saving treatments.</t>
  </si>
  <si>
    <t>U.K. Advanced Manufacturing</t>
  </si>
  <si>
    <t>As a former industrial policy researcher at Oxford, you have been entrusted with ensuring India’s long-term resilience by strengthening its supply chains. Your valuable contacts in the U.K. give you hope that a revitalized manufacturing partnership with India’s former colonial power could help both economies weather upcoming technological challenges.</t>
  </si>
  <si>
    <t>India Research Competitiveness</t>
  </si>
  <si>
    <t>India is one of the world’s largest importers of advanced science and technology goods — and that must change. This transformation requires significant investment in the next generation of scientists at the forefront of innovation, while carefully balancing the need to avoid over-ambitious budgets.</t>
  </si>
  <si>
    <t>Company</t>
  </si>
  <si>
    <t>U.S. Supply Chain Sovereignty</t>
  </si>
  <si>
    <t>As one of the world’s largest pharmaceutical manufacturers, your goal is to drive the global shift toward sovereign supply chains — a move that promises to raise both prices and profits.</t>
  </si>
  <si>
    <t>As a major biotech firm headquartered in the U.K., maintaining a robust local supply chain is crucial for your success. At the same time, you aspire to have your products manufactured globally, particularly in developing markets with high growth potential.</t>
  </si>
  <si>
    <t>As the executive leading a rare European-Chinese joint venture in biomanufacturing, you have navigated shifting political landscapes to ensure that every region gains access to some of the finest factories ever built.</t>
  </si>
  <si>
    <t>China Population Health</t>
  </si>
  <si>
    <t>As a leading biotech executive in China and a member of influential CCP committees, you have consistently prioritized the safety and well-being of the Chinese people in all of your business operations.</t>
  </si>
  <si>
    <t>Heading India’s biotech national champion, you have become a driving force behind reverse brain drain — from Cambridge back to India. With your recently established secondary lab in the U.K., you aim to forge a long-term scientific bridge between the two nations.</t>
  </si>
  <si>
    <t>Global</t>
  </si>
  <si>
    <t>Global Supply Chain Integration</t>
  </si>
  <si>
    <t>As the head of the first fully decentralized biomanufacturing company, your objective is to guarantee that every product can be produced anywhere at a low cost.</t>
  </si>
  <si>
    <t>Working as a contractor of the U.S. government on global public health initiatives, you aim to lead PharmReady in enhancing the world’s capacity to confront emerging, dangerous health threats. You remain constantly concerned, however, about the U.S. government’s ability to cover its liabilities.</t>
  </si>
  <si>
    <t>India Advanced Manufacturing</t>
  </si>
  <si>
    <t>As the head of an outsource manufacturing facility in India, your goal is to license high-quality, generic therapeutics from around the world to enhance local health, all while bolstering the country’s capacity for superior manufacturing by working up the value chain.</t>
  </si>
  <si>
    <t>As the CEO of a prominent U.K.-based emerging biotech startup, your objective is to harness anonymized patient data from across the globe to rapidly enhance the quality of AI-driven models in the biosciences.</t>
  </si>
  <si>
    <t>U.K. Fiscal Strength</t>
  </si>
  <si>
    <t>As the head of CeLLM, you have secured generous funding from U.K. research councils and other sources to invest in the future of equitable health. While your largest customer is in the United States, you currently operate in over a dozen countries — and you plan to expand further.</t>
  </si>
  <si>
    <t>Funding Sources</t>
  </si>
  <si>
    <t>The Thomas Toews Foundation is a leading national security think tank specializing in sci-tech diplomacy, development and defense. Recently, its top priorities have been strengthening America’s scientific workforce and securing its supply chains in biology, semiconductors and other critical technologies.</t>
  </si>
  <si>
    <t>Established by Lord Goodby over a century and a half ago in the wake of the Franco-Prussian War, the Goodby Trust was designed to ensure fiscal rectitude. You now sponsor economic studies on government funding across the United Kingdom, the United States and beyond.</t>
  </si>
  <si>
    <t>Originally launched as a well-funded initiative to nurture the next generation of European biologists, the European Union Biotech Institute (now just EUBI) has since expanded its focus to advancing the frontiers of European science and manufacturing through its grant programs.</t>
  </si>
  <si>
    <t>As China’s economy has sputtered in the post-Covid era, one of the Center’s highest priorities has been identifying therapies that simultaneously improve human health while drastically cutting public health costs. In addition, the Center is partially funded by sources in Europe and takes advantage of the best ideas that Europe has to offer.</t>
  </si>
  <si>
    <t>The Foundation lives up to its name — dedicated to improving Indian health in every way. This includes developing a robust pharmaceutical supply chain, from generic drugs to advanced therapeutics, while ensuring Indian scientists remain closely connected with manufacturing to fortify the nation’s biotech industry.</t>
  </si>
  <si>
    <t>Your lifelong mission is to enhance the lives of people worldwide. Having previously led European health initiatives for the Foundation, you continue to build strong relationships across the continent.</t>
  </si>
  <si>
    <t>U.K.-based SOS was formed during the Cold War to use science diplomacy to bridge the Iron Curtain. Today, the organization is dedicated to helping build scientific capacity in all nations  — especially its home country, the United Kingdom.</t>
  </si>
  <si>
    <t>One of modern agriculture’s most significant achievements, the Green Revolution, is credited with saving over a billion lives. Today, the Foundation seeks to broadly improve public health while remaining true to its origins in the United States.</t>
  </si>
  <si>
    <t>E.U. Supply Chain Sovereignty</t>
  </si>
  <si>
    <t>Nearly three decades ago in the post-Tiananmen era, business leaders launched the Initiative to mend relations between China and Europe. Today, it serves as a forum for business exchange, prioritizing thoughtful and impactful measures to enhance economic resilience on both sides.</t>
  </si>
  <si>
    <t>Originally founded under a different name decades ago, the Foundation has long served as a hub for elite scientists and financiers shaping the future of European–Indian relations. Today, with the Indian government prioritizing industrial development and European nations focusing on health equity, the Foundation has mirrored these objectives with its own grantmaking.</t>
  </si>
  <si>
    <t>Advocates</t>
  </si>
  <si>
    <t>Founded as a consulting firm spun off from a Swiss bank at the advent of the euro, EuroGlobal champions the improvement of the Old Continent’s economic standing while advocating for enhanced scientific progress across universities and research centers.</t>
  </si>
  <si>
    <t>Founded a century ago by emigrés from China following the Xinhai Revolution, the rebranded Forum emphasizes holistic wellness in both the United States and China, embracing the latest advances in allopathic medicine alongside traditional Chinese medicine.</t>
  </si>
  <si>
    <t>Founded in Hong Kong during the 1997 handover, SinoBrit connects the United Kingdom’s manufacturing industry with the health systems of both Hong Kong and mainland China, striving to preserve the long-standing amity between these two nations.</t>
  </si>
  <si>
    <t>Established in the wake of the Great Financial Crisis, the Forum has focused on enhancing British living standards through re-industrialization, increased market competition and better funding for the National Health Service (NHS).</t>
  </si>
  <si>
    <t>Established by a group of leading Chinese entrepreneurs, the Coalition collaborates with Beijing’s central authorities to enhance China’s global financial standing — through initiatives such as the Belt and Road and by bolstering state sovereignty via cutting-edge manufacturing.</t>
  </si>
  <si>
    <t>Developed in Frankfurt by French and German bankers worried about the future of Europe’s manufacturing sector, the Network is dedicated to enhancing the competitiveness of the continent’s distribution networks and factories.</t>
  </si>
  <si>
    <t>Founded by two alumni of the Reserve Bank of India, the Fund coordinates fiscal policy research from its offices in New Delhi and London.</t>
  </si>
  <si>
    <t>Originating over a few pints at a Soho, London bar and later formalized, the Network now advocates for enhanced coordination between Britain’s leading health research centers and U.S. public health agencies.</t>
  </si>
  <si>
    <t>Overseas India is the brainchild of a prominent Indian entrepreneur, who has funded it lavishly the last few years. The organization oversees a portfolio of seven projects — from enhancing the lives of Asian immigrants in Britain to boosting India’s factory output through local innovation.</t>
  </si>
  <si>
    <t>SinoGlobal is a forum established by several Tsinghua graduates in Shenzhen, dedicated to leveraging Chinese competitiveness in global research to sustain China’s dominance in goods production. It firmly opposes all forms of de-coupling or de-risking.</t>
  </si>
  <si>
    <t>Scientists</t>
  </si>
  <si>
    <t>BioFoundry, funded by a contentious series of grants by the U.K. government, promotes the rapid expansion of biomanufacturing to reduce drug and therapy prices worldwide.</t>
  </si>
  <si>
    <t>Amid periodic tensions across the Himalayas, the Silk Nexus Institute was established by long-time Indian and Chinese business partners who believe that the synergy of Chinese manufacturing and Indian expertise can foster regional peace for generations.</t>
  </si>
  <si>
    <t>Based in Mumbai, ChainFusion conducts influential research on how India’s burgeoning tradable sector can expand on the global stage.</t>
  </si>
  <si>
    <t>InnovForge is a consulting firm that has leveraged recent de-risking policies to successfully facilitate the transition of American drone manufacturing from Chinese factories to India.</t>
  </si>
  <si>
    <t>Founded by two prominent scientists at MIT and Imperial College London, the Institute explores ways to deepen relations between the United States and Great Britain through cutting-edge experiments and re-industrialization.</t>
  </si>
  <si>
    <t>DragonCap is a market advisory firm specializing in global macro analyses of the United States and China. It is especially renowned for its insights into Federal Reserve policies and China’s patent output.</t>
  </si>
  <si>
    <t>Established as a joint venture between the U.S. Department of Commerce and the U.K. government, the Special Relationship Center is exclusively dedicated to enhancing manufacturing capacity in both partner countries.</t>
  </si>
  <si>
    <t>In response to growing travel between China and India, the Institute was founded as a friendship initiative to facilitate Beijing’s investments in local health projects across rural India.</t>
  </si>
  <si>
    <t>The Alliance is a small yet influential group of scientists and economists who advocate for and design policies to improve biological supply chains in the United States and Europe.</t>
  </si>
  <si>
    <t>EuroVital is a healthcare consulting firm that evaluates and recommends improvements for the public healthcare systems of E.U. member states.</t>
  </si>
  <si>
    <t>International Organizations</t>
  </si>
  <si>
    <t>Raised in India and later appointed to the WHO with the unexpected support of China, you have prioritized enhancing the quality of life in the world’s two most populous countries — all while facing intense scrutiny from global politicians in the post-Covid era.</t>
  </si>
  <si>
    <t>Formerly Spain’s health minister and now head of the World Trade Organization, you secured your position with strong backing from the United States. Today, you strive to balance enhancing U.S. competitiveness with your extensive background in global public health.</t>
  </si>
  <si>
    <t>Founded during the Cold War, the Vienna Forum once worked to bridge the East and West through trade and science diplomacy. Today, it champions global free trade and open research — especially throughout Europe.</t>
  </si>
  <si>
    <t>EuroPlus is a transnational organization comprising E.U. member states that advocate for market competition both within the single market and beyond.</t>
  </si>
  <si>
    <t>Originally partnering with microfinance organizations in India to improve rural healthcare, the Alliance has since expanded its focus to advancing the United Nations’ Sustainable Development Goals around the world.</t>
  </si>
  <si>
    <t>Scores</t>
  </si>
  <si>
    <t>Prompt</t>
  </si>
  <si>
    <t>Option 1 Title</t>
  </si>
  <si>
    <t>Option 1</t>
  </si>
  <si>
    <t>Option 2 Title</t>
  </si>
  <si>
    <t>Option 2</t>
  </si>
  <si>
    <t>Option 3 Title</t>
  </si>
  <si>
    <t>Option 3</t>
  </si>
  <si>
    <t>International Risk Management of Emerging Bioscience</t>
  </si>
  <si>
    <t>The sudden spread of a novel form of a well-known plant pathogen through a newly bioengineered seed has triggered concerns about other biotechnologies. How should the world manage future biorisks?</t>
  </si>
  <si>
    <t>Global Biosafety Certification Framework</t>
  </si>
  <si>
    <t>Mandate an international, government-led framework requiring multi-stage testing and standardized biosafety certification for all new biotech and agtech innovations before their public use.</t>
  </si>
  <si>
    <t>Regulated Risk Sandbox Pilot Programs</t>
  </si>
  <si>
    <t>Establish controlled “regulatory sandbox” zones where new bioscience products can be deployed on a limited scale under strict oversight.</t>
  </si>
  <si>
    <t xml:space="preserve">Industry Self-Regulation </t>
  </si>
  <si>
    <t>Create a private-sector consortium that develops and enforces voluntary biosafety standards for emerging technologies.</t>
  </si>
  <si>
    <t>Global Crisis Management</t>
  </si>
  <si>
    <t>With wheat and barley prices skyrocketing and food inflation rising across the world, affordable food access has become a crisis, particularly in the developing world. How should the world respond to this emergency?</t>
  </si>
  <si>
    <t>Centralized Global Response Authority</t>
  </si>
  <si>
    <t>Establish a powerful civilian international crisis management body — operating under the U.N. or a similar entity — to centrally coordinate resource allocation, emergency response, and crisis communication for all transboundary threats.</t>
  </si>
  <si>
    <t xml:space="preserve">Global Food Crisis Task Force </t>
  </si>
  <si>
    <t>Establish a specialized international task force solely dedicated to management of the food crisis.</t>
  </si>
  <si>
    <t>Minimal Intervention</t>
  </si>
  <si>
    <t>Allow individual nations full control over their crisis response while international bodies serve in a supportive, advisory role and provide limited emergency resources.</t>
  </si>
  <si>
    <t>Trade Policy and Food Crisis Alleviation</t>
  </si>
  <si>
    <t>With acute food shortages throughout the world, attention has turned to agricultural tariffs, which consistently remain among the highest of any good as nations attempt to protect farmers from the vagaries of the global markets. Should the world change its trade policy in the context of this year’s crisis?</t>
  </si>
  <si>
    <t>Open Trade</t>
  </si>
  <si>
    <t>Eliminate tariffs and trade barriers on agricultural products while streamlining global logistics to facilitate the rapid distribution of food supplies during the crisis.</t>
  </si>
  <si>
    <t xml:space="preserve">Emergency Food Banking </t>
  </si>
  <si>
    <t>Launch a large-scale, government-funded program to build strategic food reserves and provide subsidies to stabilize food prices, protecting vulnerable populations and farmers in the short term while maintaining historical trade policies in place in the long term.</t>
  </si>
  <si>
    <t>Targeted Trade Adjustments</t>
  </si>
  <si>
    <t>Implement additional temporary trade restrictions — such as bans on non-essential exports — to secure domestic food supplies.</t>
  </si>
  <si>
    <t>Open Source / Intellectual Property</t>
  </si>
  <si>
    <t>With the global food crisis in full swing, attention has turned to the private business behind the bioengineered seed, whose proprietary technology is not available for public inspection. Should the world require open innovation in biotechnologies?</t>
  </si>
  <si>
    <t>Open-Source Innovation Mandate</t>
  </si>
  <si>
    <t>Require that all biotech innovations relevant to the crisis — including the new seed technology — be released under open-source licenses to encourage global collaboration and rapid iteration.</t>
  </si>
  <si>
    <t>Tiered IP Protection with Emergency Licensing</t>
  </si>
  <si>
    <t>Create a two-tier intellectual property regime where core technologies are protected normally but are subject to mandatory emergency licensing during crises.</t>
  </si>
  <si>
    <t>Voluntary Patent Pooling</t>
  </si>
  <si>
    <t>Encourage the formation of a voluntary patent pool for crisis-related technologies to foster collaboration without forgoing IP rights.</t>
  </si>
  <si>
    <t>Farm Modernization</t>
  </si>
  <si>
    <t>Amidst the food crisis, there are growing questions about the use of biotechnology in agriculture. Should the world press ahead with new technologies, or pull back to more traditional agricultural methods?</t>
  </si>
  <si>
    <t>Full-Scale Biotech Modernization Initiative</t>
  </si>
  <si>
    <t>Launch a multi-year government-funded global initiative to aggressively expand national and international investment in biotech-driven agriculture.</t>
  </si>
  <si>
    <t>Public-Private Ag Innovation Hubs</t>
  </si>
  <si>
    <t>Foster regional public-private partnerships that create agtech hubs offering localized support, technical innovation centers and integrated services to help farmers transition to new technologies.</t>
  </si>
  <si>
    <t>Protect Traditional Agricultural</t>
  </si>
  <si>
    <t>Promote the preservation of traditional methods, organic or locally adapted farming methods while actively rejecting the use of biotech in food production through trade barriers and local market regulations.</t>
  </si>
  <si>
    <t>Fiscal Recovery Strategy</t>
  </si>
  <si>
    <t>With the immediate food crisis subsiding, most governments now face a serious fiscal crisis that demands an urgent response. How should governments approach their budgets?</t>
  </si>
  <si>
    <t>Austerity for Stability</t>
  </si>
  <si>
    <t>Governments adopt strict austerity measures such as cutting public spending, reducing subsidies, and tightening budgets in order to quickly restore fiscal balance.</t>
  </si>
  <si>
    <t>Balanced Fiscal Approach</t>
  </si>
  <si>
    <t>A moderate blend of austerity and stimulus measures: cutting non-essential spending while targeting investments in high-impact areas to preserve public services and promote growth.</t>
  </si>
  <si>
    <t>Stimulus for Growth</t>
  </si>
  <si>
    <t>Governments launch a large-scale stimulus package, injecting funds to jump-start the economy, boost research, and support manufacturing — even if it means higher deficits in the short term and greater debt in the long term.</t>
  </si>
  <si>
    <t>Investments in Health Services and Innovation</t>
  </si>
  <si>
    <t>Public health is one of the largest government expenditures for advanced nations across the world. During this fiscal crisis, should international funds be directed toward future investments in health technology or greater investment in health services today?</t>
  </si>
  <si>
    <t>Tech-First Investment</t>
  </si>
  <si>
    <t>Channel international funds toward high-tech research, digital innovation and futuristic manufacturing in order to prioritize advanced technology investments and build long-term economic strength, even at the expense of urgent public health needs.</t>
  </si>
  <si>
    <t>Balanced Investment Strategy</t>
  </si>
  <si>
    <t>Judiciously allocate resources between disruptive technology and immediate public health needs, seeking moderate gains in both areas.</t>
  </si>
  <si>
    <t>Health-First Allocation</t>
  </si>
  <si>
    <t>Focus global resources predominantly on bolstering public health such as improving healthcare systems, ensuring food security and supporting immediate community health needs, even at the expense of long-term tech innovation.</t>
  </si>
  <si>
    <t>Challenges of Global Cooperation</t>
  </si>
  <si>
    <t>A global fiscal crisis has placed strain on every nation’s balance sheet, but not every country has the same challenges. Should governments work together through multilateral institutions to try to solve the emergency, or should each go it alone and focus on their global competitiveness?</t>
  </si>
  <si>
    <t>Isolationist Protectionism</t>
  </si>
  <si>
    <t>Countries adopt aggressive protectionist measures by raising tariffs, imposing export controls and prioritizing domestic industries in order to secure their local economies and protect national interests.</t>
  </si>
  <si>
    <t>Selective Engagement</t>
  </si>
  <si>
    <t>A hybrid approach that combines strategic protectionism in critical sectors with targeted international partnerships, aiming to safeguard domestic priorities while reaping some benefits of global cooperation.</t>
  </si>
  <si>
    <t>Global Development Initiative</t>
  </si>
  <si>
    <t>Nations commit to a global development initiative that would see large transfers of funds to countries with the most severe fiscal crises. Those not joining would be penalized through trade restrictions.</t>
  </si>
  <si>
    <t>Fundamental vs. Translational Funding</t>
  </si>
  <si>
    <t>At a time of great fiscal stress, budget cuts are inevitable. Should governments advocate for more emphasis on fundamental scientific advances in global research funding, or should they encourage more translational opportunities that bring previous life-science advances to the clinic faster?</t>
  </si>
  <si>
    <t>Fundamental Research Emphasis</t>
  </si>
  <si>
    <t>Advocate for increased global funding for basic scientific research to build a long-term foundation for innovation, even if immediate clinical benefits are limited.</t>
  </si>
  <si>
    <t>Diversified Research Portfolio</t>
  </si>
  <si>
    <t>Encourage a diversified funding strategy that supports both fundamental and translational research, seeking to secure long-term innovation while achieving moderate near-term benefits.</t>
  </si>
  <si>
    <t>Translational Research Emphasis</t>
  </si>
  <si>
    <t>Push nations to reallocate research funding to projects that promise near-term clinical breakthroughs and tangible public health improvements, even if it means scaling back on fundamental science.</t>
  </si>
  <si>
    <t>Trade Policy and Supply Chain Resilience</t>
  </si>
  <si>
    <t>With a global fiscal crisis underway, there is tension between those who want to actively support and defend local industries and supply chains and those who believe that opening up trade may be the best solution. How should governments worldwide design their economic policies?</t>
  </si>
  <si>
    <t>Protectionist Trade Policies</t>
  </si>
  <si>
    <t>Implement aggressive tariffs, export controls and domestic subsidies to protect key industries and secure domestic supply chains at the expense of international trade openness.</t>
  </si>
  <si>
    <t>Use selective, temporary trade measures to protect critical sectors without fully closing off international trade.</t>
  </si>
  <si>
    <t>Free Trade and Integration</t>
  </si>
  <si>
    <t>Remove trade barriers and promote open markets to enhance global supply chain integration, boost efficiency and drive international cooperation — even if national sovereignty is diluted.</t>
  </si>
  <si>
    <t>Global Patient Data Commons</t>
  </si>
  <si>
    <t>The use of AI in biotech and health has surged, but that has led to a massive challenge: access to data. With patient records traditionally considered highly confidential, frontier AI models lack the massive amounts of high-quality clinical data needed to advance. What should the world do?</t>
  </si>
  <si>
    <t>Global Data Mandate</t>
  </si>
  <si>
    <t>Due to the growing need for massive datasets to train biotech AI models, a new international treaty requires every nation to contribute anonymized patient data to a single, centralized commons managed by a supranational body (e.g., under UN oversight).</t>
  </si>
  <si>
    <t>National Health Exchanges</t>
  </si>
  <si>
    <t>Data remains largely under private control by hospitals, tech companies and national health systems.</t>
  </si>
  <si>
    <t>Decentralized Private Data Networks</t>
  </si>
  <si>
    <t>Using advanced encryption and blockchain technology, personal health records are stored securely on a distributed ledger. Data sharing is governed by smart contracts, which allow individuals to grant access on a case-by-case basis.</t>
  </si>
  <si>
    <t>Global AI Dividend</t>
  </si>
  <si>
    <t>The rapid rise of AI technologies has suddenly imperiled millions of clinical workers throughout the world, who are now competing with automated programs owned by a handful of individuals and corporations. What should be done to ameliorate the labor displacement?</t>
  </si>
  <si>
    <t>Mandatory Global AI Dividend Tax</t>
  </si>
  <si>
    <t>A binding international framework mandates that all profits from AI-driven biotech breakthroughs are heavily taxed. The collected revenue is then redistributed as a “global dividend” to citizens worldwide.</t>
  </si>
  <si>
    <t>Tiered Development Dividend</t>
  </si>
  <si>
    <t>A global dividend scheme where taxation and redistribution are calibrated: developed countries pay higher tax rates on AI profits, while developing nations receive larger per capita dividends.</t>
  </si>
  <si>
    <t>Voluntary Corporate Social Responsibility</t>
  </si>
  <si>
    <t>No mandatory tax is imposed, but instead, governments may enact incentives for companies to help workers who are affected by AI obsolescence.</t>
  </si>
  <si>
    <t>AI Equality</t>
  </si>
  <si>
    <t>AI is producing prodigious wealth for the handful of nations and companies that are working at the frontiers of the industry. Yet, many nations are left behind without the necessary talent and compute resources to compete. Should governments help to equalize the imbalance?</t>
  </si>
  <si>
    <t>Open-Source Mandate for Publicly Funded AI</t>
  </si>
  <si>
    <t>Globally mandate that all AI algorithms and biotech innovations developed with public or international funds must be released under open-source licenses, ensuring that breakthroughs are freely available to all.</t>
  </si>
  <si>
    <t>Tiered AI Licensing Model for Global Markets</t>
  </si>
  <si>
    <t>Developed nations maintain exclusive rights to cutting-edge technology whereas lower-income countries are provided with legacy AI tools that, while less advanced, still offer significant benefits in healthcare and biotech.</t>
  </si>
  <si>
    <t>Fully Proprietary Innovation</t>
  </si>
  <si>
    <t>Encourage national sovereignty of key technologies by requiring all AI–driven biotech innovations to remain proprietary.</t>
  </si>
  <si>
    <t>Critical Supply Chains</t>
  </si>
  <si>
    <t>AI technologies now underpin critical sectors of the global economy such as pharmaceutical development and health services. To what degree should nations cooperate to share critical technologies or maintain their competitive edge?</t>
  </si>
  <si>
    <t>Nationalization of Key Supply Chains</t>
  </si>
  <si>
    <t>Countries should seize control of critical biotech, medical and agtech AI supply chains by nationalizing essential compute infrastructure and technologies, protecting distribution of vital products.</t>
  </si>
  <si>
    <t>Public-Private Global Supply Chain Partnerships</t>
  </si>
  <si>
    <t>Encourage governments to form strategic alliances with leading multinational corporations to jointly manage key supply chains.</t>
  </si>
  <si>
    <t>Market-Driven Supply Chains</t>
  </si>
  <si>
    <t>Allow market forces to manage supply chains with minimal government intervention. Companies compete to optimize efficiency and resilience, with any necessary support coming from targeted incentives rather than state control.</t>
  </si>
  <si>
    <t>Responding to Labor Strife</t>
  </si>
  <si>
    <t>Many workers are concerned about their livelihoods as AI technologies make enormous strides forward in quality and power. How should governments consider those who are left behind?</t>
  </si>
  <si>
    <t>Universal Basic Income for the Transition</t>
  </si>
  <si>
    <t>Encourage governments to institute a universal basic income (UBI) to provide every citizen with a guaranteed income regardless of employment status.</t>
  </si>
  <si>
    <t>Comprehensive Retraining and Job Guarantees</t>
  </si>
  <si>
    <t>Governments launch an expansive global retraining program paired with job guarantees or public-sector employment opportunities for displaced workers.</t>
  </si>
  <si>
    <t>Minimal Government Intervention</t>
  </si>
  <si>
    <t>Protect economic dynamism and flexibility by putting in place minimal support for worker retraining or income support.</t>
  </si>
  <si>
    <t>Counterterrorism and Cyber Defense</t>
  </si>
  <si>
    <t>With more and more aspects of daily life under the control of AI algorithms, computers have become ever more important targets for cybercriminals and international terrorists. How should governments respond to this vulnerability?</t>
  </si>
  <si>
    <t>Global AI Security Pact</t>
  </si>
  <si>
    <t>Forge an international alliance dedicated to tracking and neutralizing AI-based threats, including joint operations against terrorist groups leveraging AI for cyber or biological attacks.</t>
  </si>
  <si>
    <t>Additional National Funding for Cybersecurity</t>
  </si>
  <si>
    <t>Increase funding for offensive cyber teams to track down potential threats, potentially using proprietary information from industry.</t>
  </si>
  <si>
    <t>De-Cyber Critical Systems</t>
  </si>
  <si>
    <t>Remove networked computers from critical infrastructure systems, reducing connectivity but increasing resilience and security.</t>
  </si>
  <si>
    <t>Synthetic Pathogen Regulation</t>
  </si>
  <si>
    <t>Advancements in AI — particularly within biotech — have spooked security analysts, who are increasingly witnessing extremist groups using these tools to develop novel pathogens that could endanger human and plant life. How should governments respond to this threat?</t>
  </si>
  <si>
    <t>International Biosecurity Protocol</t>
  </si>
  <si>
    <t>Implement a global regulatory framework that strictly monitors research and development in AI-enabled bioengineering, with heavy penalties for breaches and misuse.</t>
  </si>
  <si>
    <t>Temporary Moratorium on High-Risk AI Bio-Research</t>
  </si>
  <si>
    <t>Enforce a temporary ban on AI research and usage in areas deemed high-risk for synthetic pathogen development, allowing time to develop safe regulatory frameworks.</t>
  </si>
  <si>
    <t>Industry Incentives for Pathogen Defense</t>
  </si>
  <si>
    <t>Aggressively fund national efforts to create prophylactics and other biodefenses against AI-designed synthetic pathogens.</t>
  </si>
  <si>
    <t>Global Climate Controls</t>
  </si>
  <si>
    <t>AI’s rapid rise has triggered a global crisis in the energy markets with demand soaring in all regions of the world, even as this year’s temperatures hit all-time highs. How should governments balance the benefits of AI against the costs to climate change?</t>
  </si>
  <si>
    <t>Aggressive Geoengineering</t>
  </si>
  <si>
    <t>Use the best AI modeling and manufacturing advances to rapidly geoengineer Earth’s atmosphere to induce global cooling.</t>
  </si>
  <si>
    <t>All-of-the-Above Energy Expansion</t>
  </si>
  <si>
    <t>Encourage expansion of all available energy resources — from nuclear power to coal — in order to drive energy prices down in all regions.</t>
  </si>
  <si>
    <t>Global Coordinated Energy Rationing</t>
  </si>
  <si>
    <t>Implement temporary government-imposed price controls and targeted energy rationing of AI systems to protect vulnerable global populations from runaway energy costs and the effects of worsening climate change.</t>
  </si>
  <si>
    <t>AI and Animal Experimentation</t>
  </si>
  <si>
    <t>Advanced AI models can increasingly understand the complexities of human life, and that also means that they are capable of analyzing and evolving animal life as well. That’s opened up new ethical frontiers on the conduct of animal experimentation. What safety policies should apply?</t>
  </si>
  <si>
    <t>Aggressively Reduce Ethical Boundaries</t>
  </si>
  <si>
    <t>Encourage scientists to aggressively expand the boundaries of animal research, including through such techniques as cloning, genetic engineering, experimental species hybrids and more.</t>
  </si>
  <si>
    <t>License AI-Evolved Animals</t>
  </si>
  <si>
    <t>Only allow scientists and industry to explore the frontiers of animal life through regulated experimental facilities that are globally licensed.</t>
  </si>
  <si>
    <t>Protect Life</t>
  </si>
  <si>
    <t>Forbid the use of AI technologies in the pursuit of speculative new animal species and hybrids.</t>
  </si>
  <si>
    <t>Global Health System Overhaul</t>
  </si>
  <si>
    <t>With AI radically changing the treatment options available for patients, there is a growing push to rethink how healthcare services are provisioned across the world. How should governments advocate for international medical care?</t>
  </si>
  <si>
    <t>Right to Health Migration</t>
  </si>
  <si>
    <t>Develop and sign a global treaty guaranteeing the right of health care to any person in the world to be paid by the host country.</t>
  </si>
  <si>
    <t>Global Health System Investment Fund</t>
  </si>
  <si>
    <t>Create a global financial institution to rapidly deploy biotech advances in all countries while also subsidizing companies with frontier technologies.</t>
  </si>
  <si>
    <t>National Medical Sovereignty</t>
  </si>
  <si>
    <t>Encourage all people to return to their home countries for all medical treatments.</t>
  </si>
  <si>
    <t>F</t>
  </si>
  <si>
    <t>Fix the Riskgaming Scenario</t>
  </si>
  <si>
    <t>With the Riskgaming scenario obviously a complete disaster, what should be done to salvage today’s event?</t>
  </si>
  <si>
    <t>Overthrow the Host</t>
  </si>
  <si>
    <t>Fire the host of the Riskgaming scenario and hire a suitably competent person to replace them.</t>
  </si>
  <si>
    <t>Go to a Bar</t>
  </si>
  <si>
    <t>Stop all of today’s learning and head straight to the bar for a tipple.</t>
  </si>
  <si>
    <t>Slander in the Press</t>
  </si>
  <si>
    <t>Write anonymous calumnies in widely-circulated publications to undermine the host’s authority and reputation.</t>
  </si>
  <si>
    <t>Public Indicators</t>
  </si>
  <si>
    <t>Indicator</t>
  </si>
  <si>
    <t>After Scene 4 (Final)</t>
  </si>
  <si>
    <t>Private Indicators</t>
  </si>
  <si>
    <t>Metric</t>
  </si>
  <si>
    <t>1-A</t>
  </si>
  <si>
    <t>1-B</t>
  </si>
  <si>
    <t>1-C</t>
  </si>
  <si>
    <t>1-D</t>
  </si>
  <si>
    <t>1-E</t>
  </si>
  <si>
    <t>2-A</t>
  </si>
  <si>
    <t>2-B</t>
  </si>
  <si>
    <t>2-C</t>
  </si>
  <si>
    <t>2-D</t>
  </si>
  <si>
    <t>2-E</t>
  </si>
  <si>
    <t>3-A</t>
  </si>
  <si>
    <t>3-B</t>
  </si>
  <si>
    <t>3-C</t>
  </si>
  <si>
    <t>3-D</t>
  </si>
  <si>
    <t>3-E</t>
  </si>
  <si>
    <t>4-A</t>
  </si>
  <si>
    <t>4-B</t>
  </si>
  <si>
    <t>4-C</t>
  </si>
  <si>
    <t>4-D</t>
  </si>
  <si>
    <t>4-E</t>
  </si>
  <si>
    <t>Table Assignments</t>
  </si>
  <si>
    <t>A-1</t>
  </si>
  <si>
    <t>A-2</t>
  </si>
  <si>
    <t>A-3</t>
  </si>
  <si>
    <t>B-1</t>
  </si>
  <si>
    <t>B-2</t>
  </si>
  <si>
    <t>B-3</t>
  </si>
  <si>
    <t>C-1</t>
  </si>
  <si>
    <t>C-2</t>
  </si>
  <si>
    <t>C-3</t>
  </si>
  <si>
    <t>D-1</t>
  </si>
  <si>
    <t>D-2</t>
  </si>
  <si>
    <t>D-3</t>
  </si>
  <si>
    <t>E-1</t>
  </si>
  <si>
    <t>E-2</t>
  </si>
  <si>
    <t>E-3</t>
  </si>
</sst>
</file>

<file path=xl/styles.xml><?xml version="1.0" encoding="utf-8"?>
<styleSheet xmlns="http://schemas.openxmlformats.org/spreadsheetml/2006/main">
  <numFmts count="1">
    <numFmt numFmtId="0" formatCode="General"/>
  </numFmts>
  <fonts count="16">
    <font>
      <sz val="10"/>
      <color indexed="8"/>
      <name val="Helvetica Neue"/>
    </font>
    <font>
      <sz val="12"/>
      <color indexed="8"/>
      <name val="Helvetica Neue"/>
    </font>
    <font>
      <b val="1"/>
      <sz val="10"/>
      <color indexed="8"/>
      <name val="Helvetica Neue"/>
    </font>
    <font>
      <b val="1"/>
      <sz val="18"/>
      <color indexed="8"/>
      <name val="Helvetica Neue"/>
    </font>
    <font>
      <sz val="18"/>
      <color indexed="8"/>
      <name val="Helvetica Neue"/>
    </font>
    <font>
      <sz val="36"/>
      <color indexed="13"/>
      <name val="Brown-Bold"/>
    </font>
    <font>
      <sz val="36"/>
      <color indexed="13"/>
      <name val="Brown-Regular"/>
    </font>
    <font>
      <sz val="24"/>
      <color indexed="13"/>
      <name val="Brown-Bold"/>
    </font>
    <font>
      <sz val="60"/>
      <color indexed="13"/>
      <name val="Brown-Bold"/>
    </font>
    <font>
      <sz val="48"/>
      <color indexed="13"/>
      <name val="Brown-Regular"/>
    </font>
    <font>
      <sz val="40"/>
      <color indexed="13"/>
      <name val="Brown-Regular"/>
    </font>
    <font>
      <sz val="40"/>
      <color indexed="13"/>
      <name val="Brown-Bold"/>
    </font>
    <font>
      <sz val="32"/>
      <color indexed="16"/>
      <name val="Brown-Regular"/>
    </font>
    <font>
      <sz val="36"/>
      <color indexed="8"/>
      <name val="Brown-Regular"/>
    </font>
    <font>
      <sz val="40"/>
      <color indexed="8"/>
      <name val="Brown-Bold"/>
    </font>
    <font>
      <sz val="40"/>
      <color indexed="8"/>
      <name val="Brown-Regular"/>
    </font>
  </fonts>
  <fills count="9">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8"/>
        <bgColor auto="1"/>
      </patternFill>
    </fill>
    <fill>
      <patternFill patternType="solid">
        <fgColor indexed="17"/>
        <bgColor auto="1"/>
      </patternFill>
    </fill>
    <fill>
      <patternFill patternType="solid">
        <fgColor indexed="18"/>
        <bgColor auto="1"/>
      </patternFill>
    </fill>
    <fill>
      <patternFill patternType="solid">
        <fgColor indexed="13"/>
        <bgColor auto="1"/>
      </patternFill>
    </fill>
    <fill>
      <patternFill patternType="solid">
        <fgColor indexed="19"/>
        <bgColor auto="1"/>
      </patternFill>
    </fill>
  </fills>
  <borders count="46">
    <border>
      <left/>
      <right/>
      <top/>
      <bottom/>
      <diagonal/>
    </border>
    <border>
      <left style="thin">
        <color indexed="10"/>
      </left>
      <right style="thin">
        <color indexed="11"/>
      </right>
      <top style="thin">
        <color indexed="10"/>
      </top>
      <bottom style="thin">
        <color indexed="10"/>
      </bottom>
      <diagonal/>
    </border>
    <border>
      <left style="thin">
        <color indexed="11"/>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1"/>
      </bottom>
      <diagonal/>
    </border>
    <border>
      <left style="thin">
        <color indexed="10"/>
      </left>
      <right style="thin">
        <color indexed="11"/>
      </right>
      <top style="thin">
        <color indexed="11"/>
      </top>
      <bottom style="thin">
        <color indexed="10"/>
      </bottom>
      <diagonal/>
    </border>
    <border>
      <left style="thin">
        <color indexed="11"/>
      </left>
      <right style="thin">
        <color indexed="10"/>
      </right>
      <top style="thin">
        <color indexed="11"/>
      </top>
      <bottom style="thin">
        <color indexed="10"/>
      </bottom>
      <diagonal/>
    </border>
    <border>
      <left style="thin">
        <color indexed="10"/>
      </left>
      <right style="thin">
        <color indexed="10"/>
      </right>
      <top style="thin">
        <color indexed="11"/>
      </top>
      <bottom style="thin">
        <color indexed="10"/>
      </bottom>
      <diagonal/>
    </border>
    <border>
      <left style="thin">
        <color indexed="10"/>
      </left>
      <right style="thin">
        <color indexed="10"/>
      </right>
      <top style="thin">
        <color indexed="10"/>
      </top>
      <bottom style="thin">
        <color indexed="10"/>
      </bottom>
      <diagonal/>
    </border>
    <border>
      <left>
        <color indexed="8"/>
      </left>
      <right>
        <color indexed="8"/>
      </right>
      <top>
        <color indexed="8"/>
      </top>
      <bottom style="thin">
        <color indexed="13"/>
      </bottom>
      <diagonal/>
    </border>
    <border>
      <left>
        <color indexed="8"/>
      </left>
      <right>
        <color indexed="8"/>
      </right>
      <top style="thin">
        <color indexed="13"/>
      </top>
      <bottom style="thin">
        <color indexed="13"/>
      </bottom>
      <diagonal/>
    </border>
    <border>
      <left>
        <color indexed="8"/>
      </left>
      <right>
        <color indexed="8"/>
      </right>
      <top style="thin">
        <color indexed="13"/>
      </top>
      <bottom>
        <color indexed="8"/>
      </bottom>
      <diagonal/>
    </border>
    <border>
      <left>
        <color indexed="8"/>
      </left>
      <right>
        <color indexed="8"/>
      </right>
      <top>
        <color indexed="8"/>
      </top>
      <bottom>
        <color indexed="8"/>
      </bottom>
      <diagonal/>
    </border>
    <border>
      <left>
        <color indexed="8"/>
      </left>
      <right style="thin">
        <color indexed="10"/>
      </right>
      <top>
        <color indexed="8"/>
      </top>
      <bottom style="thin">
        <color indexed="11"/>
      </bottom>
      <diagonal/>
    </border>
    <border>
      <left style="thin">
        <color indexed="10"/>
      </left>
      <right style="thin">
        <color indexed="10"/>
      </right>
      <top>
        <color indexed="8"/>
      </top>
      <bottom style="thin">
        <color indexed="11"/>
      </bottom>
      <diagonal/>
    </border>
    <border>
      <left style="thin">
        <color indexed="10"/>
      </left>
      <right>
        <color indexed="8"/>
      </right>
      <top>
        <color indexed="8"/>
      </top>
      <bottom style="thin">
        <color indexed="11"/>
      </bottom>
      <diagonal/>
    </border>
    <border>
      <left>
        <color indexed="8"/>
      </left>
      <right>
        <color indexed="8"/>
      </right>
      <top style="thin">
        <color indexed="11"/>
      </top>
      <bottom>
        <color indexed="8"/>
      </bottom>
      <diagonal/>
    </border>
    <border>
      <left>
        <color indexed="8"/>
      </left>
      <right style="thin">
        <color indexed="10"/>
      </right>
      <top style="thin">
        <color indexed="11"/>
      </top>
      <bottom>
        <color indexed="8"/>
      </bottom>
      <diagonal/>
    </border>
    <border>
      <left style="thin">
        <color indexed="10"/>
      </left>
      <right>
        <color indexed="8"/>
      </right>
      <top style="thin">
        <color indexed="11"/>
      </top>
      <bottom>
        <color indexed="8"/>
      </bottom>
      <diagonal/>
    </border>
    <border>
      <left>
        <color indexed="8"/>
      </left>
      <right style="thin">
        <color indexed="10"/>
      </right>
      <top>
        <color indexed="8"/>
      </top>
      <bottom>
        <color indexed="8"/>
      </bottom>
      <diagonal/>
    </border>
    <border>
      <left style="thin">
        <color indexed="10"/>
      </left>
      <right>
        <color indexed="8"/>
      </right>
      <top>
        <color indexed="8"/>
      </top>
      <bottom>
        <color indexed="8"/>
      </bottom>
      <diagonal/>
    </border>
    <border>
      <left>
        <color indexed="8"/>
      </left>
      <right style="thin">
        <color indexed="10"/>
      </right>
      <top>
        <color indexed="8"/>
      </top>
      <bottom style="thin">
        <color indexed="13"/>
      </bottom>
      <diagonal/>
    </border>
    <border>
      <left style="thin">
        <color indexed="10"/>
      </left>
      <right>
        <color indexed="8"/>
      </right>
      <top>
        <color indexed="8"/>
      </top>
      <bottom style="thin">
        <color indexed="13"/>
      </bottom>
      <diagonal/>
    </border>
    <border>
      <left style="thin">
        <color indexed="13"/>
      </left>
      <right>
        <color indexed="8"/>
      </right>
      <top style="thin">
        <color indexed="13"/>
      </top>
      <bottom style="thin">
        <color indexed="13"/>
      </bottom>
      <diagonal/>
    </border>
    <border>
      <left>
        <color indexed="8"/>
      </left>
      <right style="thin">
        <color indexed="10"/>
      </right>
      <top style="thin">
        <color indexed="13"/>
      </top>
      <bottom style="thin">
        <color indexed="13"/>
      </bottom>
      <diagonal/>
    </border>
    <border>
      <left style="thin">
        <color indexed="10"/>
      </left>
      <right>
        <color indexed="8"/>
      </right>
      <top style="thin">
        <color indexed="13"/>
      </top>
      <bottom style="thin">
        <color indexed="13"/>
      </bottom>
      <diagonal/>
    </border>
    <border>
      <left>
        <color indexed="8"/>
      </left>
      <right style="thin">
        <color indexed="13"/>
      </right>
      <top style="thin">
        <color indexed="13"/>
      </top>
      <bottom style="thin">
        <color indexed="13"/>
      </bottom>
      <diagonal/>
    </border>
    <border>
      <left>
        <color indexed="8"/>
      </left>
      <right style="thin">
        <color indexed="10"/>
      </right>
      <top style="thin">
        <color indexed="13"/>
      </top>
      <bottom>
        <color indexed="8"/>
      </bottom>
      <diagonal/>
    </border>
    <border>
      <left style="thin">
        <color indexed="10"/>
      </left>
      <right>
        <color indexed="8"/>
      </right>
      <top style="thin">
        <color indexed="13"/>
      </top>
      <bottom>
        <color indexed="8"/>
      </bottom>
      <diagonal/>
    </border>
    <border>
      <left style="thin">
        <color indexed="10"/>
      </left>
      <right style="thin">
        <color indexed="8"/>
      </right>
      <top style="thin">
        <color indexed="10"/>
      </top>
      <bottom style="thin">
        <color indexed="11"/>
      </bottom>
      <diagonal/>
    </border>
    <border>
      <left style="thin">
        <color indexed="8"/>
      </left>
      <right style="thin">
        <color indexed="10"/>
      </right>
      <top style="thin">
        <color indexed="10"/>
      </top>
      <bottom style="thin">
        <color indexed="11"/>
      </bottom>
      <diagonal/>
    </border>
    <border>
      <left style="thin">
        <color indexed="11"/>
      </left>
      <right style="thin">
        <color indexed="8"/>
      </right>
      <top style="thin">
        <color indexed="11"/>
      </top>
      <bottom style="thin">
        <color indexed="10"/>
      </bottom>
      <diagonal/>
    </border>
    <border>
      <left style="thin">
        <color indexed="8"/>
      </left>
      <right style="thin">
        <color indexed="10"/>
      </right>
      <top style="thin">
        <color indexed="11"/>
      </top>
      <bottom style="thin">
        <color indexed="10"/>
      </bottom>
      <diagonal/>
    </border>
    <border>
      <left style="thin">
        <color indexed="10"/>
      </left>
      <right style="thin">
        <color indexed="8"/>
      </right>
      <top style="thin">
        <color indexed="11"/>
      </top>
      <bottom style="thin">
        <color indexed="10"/>
      </bottom>
      <diagonal/>
    </border>
    <border>
      <left style="thin">
        <color indexed="11"/>
      </left>
      <right style="thin">
        <color indexed="8"/>
      </right>
      <top style="thin">
        <color indexed="10"/>
      </top>
      <bottom style="thin">
        <color indexed="10"/>
      </bottom>
      <diagonal/>
    </border>
    <border>
      <left style="thin">
        <color indexed="8"/>
      </left>
      <right style="thin">
        <color indexed="10"/>
      </right>
      <top style="thin">
        <color indexed="10"/>
      </top>
      <bottom style="thin">
        <color indexed="10"/>
      </bottom>
      <diagonal/>
    </border>
    <border>
      <left style="thin">
        <color indexed="10"/>
      </left>
      <right style="thin">
        <color indexed="8"/>
      </right>
      <top style="thin">
        <color indexed="10"/>
      </top>
      <bottom style="thin">
        <color indexed="10"/>
      </bottom>
      <diagonal/>
    </border>
    <border>
      <left style="thin">
        <color indexed="10"/>
      </left>
      <right style="thin">
        <color indexed="11"/>
      </right>
      <top style="thin">
        <color indexed="10"/>
      </top>
      <bottom style="thin">
        <color indexed="8"/>
      </bottom>
      <diagonal/>
    </border>
    <border>
      <left style="thin">
        <color indexed="11"/>
      </left>
      <right style="thin">
        <color indexed="8"/>
      </right>
      <top style="thin">
        <color indexed="10"/>
      </top>
      <bottom style="thin">
        <color indexed="8"/>
      </bottom>
      <diagonal/>
    </border>
    <border>
      <left style="thin">
        <color indexed="8"/>
      </left>
      <right style="thin">
        <color indexed="10"/>
      </right>
      <top style="thin">
        <color indexed="10"/>
      </top>
      <bottom style="thin">
        <color indexed="8"/>
      </bottom>
      <diagonal/>
    </border>
    <border>
      <left style="thin">
        <color indexed="10"/>
      </left>
      <right style="thin">
        <color indexed="10"/>
      </right>
      <top style="thin">
        <color indexed="10"/>
      </top>
      <bottom style="thin">
        <color indexed="8"/>
      </bottom>
      <diagonal/>
    </border>
    <border>
      <left style="thin">
        <color indexed="10"/>
      </left>
      <right style="thin">
        <color indexed="8"/>
      </right>
      <top style="thin">
        <color indexed="10"/>
      </top>
      <bottom style="thin">
        <color indexed="8"/>
      </bottom>
      <diagonal/>
    </border>
    <border>
      <left style="thin">
        <color indexed="10"/>
      </left>
      <right style="thin">
        <color indexed="11"/>
      </right>
      <top style="thin">
        <color indexed="8"/>
      </top>
      <bottom style="thin">
        <color indexed="10"/>
      </bottom>
      <diagonal/>
    </border>
    <border>
      <left style="thin">
        <color indexed="11"/>
      </left>
      <right style="thin">
        <color indexed="8"/>
      </right>
      <top style="thin">
        <color indexed="8"/>
      </top>
      <bottom style="thin">
        <color indexed="10"/>
      </bottom>
      <diagonal/>
    </border>
    <border>
      <left style="thin">
        <color indexed="8"/>
      </left>
      <right style="thin">
        <color indexed="10"/>
      </right>
      <top style="thin">
        <color indexed="8"/>
      </top>
      <bottom style="thin">
        <color indexed="10"/>
      </bottom>
      <diagonal/>
    </border>
    <border>
      <left style="thin">
        <color indexed="10"/>
      </left>
      <right style="thin">
        <color indexed="10"/>
      </right>
      <top style="thin">
        <color indexed="8"/>
      </top>
      <bottom style="thin">
        <color indexed="10"/>
      </bottom>
      <diagonal/>
    </border>
    <border>
      <left style="thin">
        <color indexed="10"/>
      </left>
      <right style="thin">
        <color indexed="8"/>
      </right>
      <top style="thin">
        <color indexed="8"/>
      </top>
      <bottom style="thin">
        <color indexed="10"/>
      </bottom>
      <diagonal/>
    </border>
  </borders>
  <cellStyleXfs count="1">
    <xf numFmtId="0" fontId="0" applyNumberFormat="0" applyFont="1" applyFill="0" applyBorder="0" applyAlignment="1" applyProtection="0">
      <alignment vertical="top" wrapText="1"/>
    </xf>
  </cellStyleXfs>
  <cellXfs count="130">
    <xf numFmtId="0" fontId="0" applyNumberFormat="0" applyFont="1" applyFill="0" applyBorder="0" applyAlignment="1" applyProtection="0">
      <alignment vertical="top" wrapText="1"/>
    </xf>
    <xf numFmtId="0" fontId="0" applyNumberFormat="1" applyFont="1" applyFill="0" applyBorder="0" applyAlignment="1" applyProtection="0">
      <alignment vertical="top" wrapText="1"/>
    </xf>
    <xf numFmtId="0" fontId="1" applyNumberFormat="0" applyFont="1" applyFill="0" applyBorder="0" applyAlignment="1" applyProtection="0">
      <alignment horizontal="center" vertical="center"/>
    </xf>
    <xf numFmtId="49" fontId="2" fillId="2" borderId="1" applyNumberFormat="1" applyFont="1" applyFill="1" applyBorder="1" applyAlignment="1" applyProtection="0">
      <alignment vertical="top" wrapText="1"/>
    </xf>
    <xf numFmtId="0" fontId="0" borderId="2" applyNumberFormat="1" applyFont="1" applyFill="0" applyBorder="1" applyAlignment="1" applyProtection="0">
      <alignment vertical="top" wrapText="1"/>
    </xf>
    <xf numFmtId="0" fontId="0" applyNumberFormat="1" applyFont="1" applyFill="0" applyBorder="0" applyAlignment="1" applyProtection="0">
      <alignment vertical="top" wrapText="1"/>
    </xf>
    <xf numFmtId="0" fontId="3" fillId="3" borderId="3" applyNumberFormat="0" applyFont="1" applyFill="1" applyBorder="1" applyAlignment="1" applyProtection="0">
      <alignment horizontal="center" vertical="top" wrapText="1"/>
    </xf>
    <xf numFmtId="49" fontId="3" fillId="3" borderId="3" applyNumberFormat="1" applyFont="1" applyFill="1" applyBorder="1" applyAlignment="1" applyProtection="0">
      <alignment horizontal="center" vertical="center" wrapText="1"/>
    </xf>
    <xf numFmtId="49" fontId="3" fillId="2" borderId="4" applyNumberFormat="1" applyFont="1" applyFill="1" applyBorder="1" applyAlignment="1" applyProtection="0">
      <alignment horizontal="center" vertical="top" wrapText="1"/>
    </xf>
    <xf numFmtId="0" fontId="4" borderId="5" applyNumberFormat="1" applyFont="1" applyFill="0" applyBorder="1" applyAlignment="1" applyProtection="0">
      <alignment horizontal="center" vertical="center" wrapText="1"/>
    </xf>
    <xf numFmtId="0" fontId="4" borderId="6" applyNumberFormat="1" applyFont="1" applyFill="0" applyBorder="1" applyAlignment="1" applyProtection="0">
      <alignment horizontal="center" vertical="center" wrapText="1"/>
    </xf>
    <xf numFmtId="49" fontId="3" fillId="2" borderId="1" applyNumberFormat="1" applyFont="1" applyFill="1" applyBorder="1" applyAlignment="1" applyProtection="0">
      <alignment horizontal="center" vertical="top" wrapText="1"/>
    </xf>
    <xf numFmtId="0" fontId="4" borderId="2" applyNumberFormat="1" applyFont="1" applyFill="0" applyBorder="1" applyAlignment="1" applyProtection="0">
      <alignment horizontal="center" vertical="center" wrapText="1"/>
    </xf>
    <xf numFmtId="0" fontId="4" borderId="7" applyNumberFormat="1" applyFont="1" applyFill="0" applyBorder="1" applyAlignment="1" applyProtection="0">
      <alignment horizontal="center" vertical="center" wrapText="1"/>
    </xf>
    <xf numFmtId="0" fontId="0" fillId="4" applyNumberFormat="1" applyFont="1" applyFill="1" applyBorder="0" applyAlignment="1" applyProtection="0">
      <alignment vertical="top" wrapText="1"/>
    </xf>
    <xf numFmtId="49" fontId="5" fillId="4" borderId="8" applyNumberFormat="1" applyFont="1" applyFill="1" applyBorder="1" applyAlignment="1" applyProtection="0">
      <alignment horizontal="left" vertical="center" wrapText="1"/>
    </xf>
    <xf numFmtId="49" fontId="5" fillId="4" borderId="8" applyNumberFormat="1" applyFont="1" applyFill="1" applyBorder="1" applyAlignment="1" applyProtection="0">
      <alignment horizontal="center" vertical="center" wrapText="1"/>
    </xf>
    <xf numFmtId="49" fontId="5" fillId="4" borderId="9" applyNumberFormat="1" applyFont="1" applyFill="1" applyBorder="1" applyAlignment="1" applyProtection="0">
      <alignment horizontal="left" vertical="center" wrapText="1"/>
    </xf>
    <xf numFmtId="0" fontId="6" fillId="4" borderId="9" applyNumberFormat="0" applyFont="1" applyFill="1" applyBorder="1" applyAlignment="1" applyProtection="0">
      <alignment vertical="center" wrapText="1"/>
    </xf>
    <xf numFmtId="0" fontId="6" fillId="4" borderId="9" applyNumberFormat="0" applyFont="1" applyFill="1" applyBorder="1" applyAlignment="1" applyProtection="0">
      <alignment horizontal="center" vertical="center" wrapText="1"/>
    </xf>
    <xf numFmtId="49" fontId="5" fillId="4" borderId="10" applyNumberFormat="1" applyFont="1" applyFill="1" applyBorder="1" applyAlignment="1" applyProtection="0">
      <alignment horizontal="left" vertical="center" wrapText="1"/>
    </xf>
    <xf numFmtId="0" fontId="6" fillId="4" borderId="10" applyNumberFormat="0" applyFont="1" applyFill="1" applyBorder="1" applyAlignment="1" applyProtection="0">
      <alignment vertical="center" wrapText="1"/>
    </xf>
    <xf numFmtId="0" fontId="6" fillId="4" borderId="10" applyNumberFormat="0" applyFont="1" applyFill="1" applyBorder="1" applyAlignment="1" applyProtection="0">
      <alignment horizontal="center" vertical="center" wrapText="1"/>
    </xf>
    <xf numFmtId="0" fontId="0" applyNumberFormat="1" applyFont="1" applyFill="0" applyBorder="0" applyAlignment="1" applyProtection="0">
      <alignment vertical="top" wrapText="1"/>
    </xf>
    <xf numFmtId="0" fontId="7" fillId="4" borderId="11" applyNumberFormat="0" applyFont="1" applyFill="1" applyBorder="1" applyAlignment="1" applyProtection="0">
      <alignment horizontal="center" vertical="center" wrapText="1"/>
    </xf>
    <xf numFmtId="49" fontId="7" fillId="4" borderId="11" applyNumberFormat="1" applyFont="1" applyFill="1" applyBorder="1" applyAlignment="1" applyProtection="0">
      <alignment horizontal="center" vertical="center" wrapText="1"/>
    </xf>
    <xf numFmtId="0" fontId="2" fillId="3" borderId="11" applyNumberFormat="0" applyFont="1" applyFill="1" applyBorder="1" applyAlignment="1" applyProtection="0">
      <alignment vertical="top" wrapText="1"/>
    </xf>
    <xf numFmtId="49" fontId="8" fillId="4" borderId="11" applyNumberFormat="1" applyFont="1" applyFill="1" applyBorder="1" applyAlignment="1" applyProtection="0">
      <alignment horizontal="center" vertical="center" wrapText="1"/>
    </xf>
    <xf numFmtId="0" fontId="9" fillId="4" borderId="11" applyNumberFormat="1" applyFont="1" applyFill="1" applyBorder="1" applyAlignment="1" applyProtection="0">
      <alignment horizontal="center" vertical="center" wrapText="1"/>
    </xf>
    <xf numFmtId="0" fontId="10" fillId="4" borderId="11" applyNumberFormat="1" applyFont="1" applyFill="1" applyBorder="1" applyAlignment="1" applyProtection="0">
      <alignment horizontal="center" vertical="center" wrapText="1"/>
    </xf>
    <xf numFmtId="0" fontId="0" applyNumberFormat="1" applyFont="1" applyFill="0" applyBorder="0" applyAlignment="1" applyProtection="0">
      <alignment vertical="top" wrapText="1"/>
    </xf>
    <xf numFmtId="49" fontId="2" fillId="3" borderId="3" applyNumberFormat="1" applyFont="1" applyFill="1" applyBorder="1" applyAlignment="1" applyProtection="0">
      <alignment vertical="top" wrapText="1"/>
    </xf>
    <xf numFmtId="0" fontId="2" fillId="2" borderId="4" applyNumberFormat="1" applyFont="1" applyFill="1" applyBorder="1" applyAlignment="1" applyProtection="0">
      <alignment vertical="top" wrapText="1"/>
    </xf>
    <xf numFmtId="0" fontId="0" borderId="5" applyNumberFormat="0" applyFont="1" applyFill="0" applyBorder="1" applyAlignment="1" applyProtection="0">
      <alignment vertical="top" wrapText="1"/>
    </xf>
    <xf numFmtId="0" fontId="0" borderId="6" applyNumberFormat="1" applyFont="1" applyFill="0" applyBorder="1" applyAlignment="1" applyProtection="0">
      <alignment vertical="top" wrapText="1"/>
    </xf>
    <xf numFmtId="0" fontId="2" fillId="2" borderId="1" applyNumberFormat="1" applyFont="1" applyFill="1" applyBorder="1" applyAlignment="1" applyProtection="0">
      <alignment vertical="top" wrapText="1"/>
    </xf>
    <xf numFmtId="0" fontId="0" borderId="2" applyNumberFormat="0" applyFont="1" applyFill="0" applyBorder="1" applyAlignment="1" applyProtection="0">
      <alignment vertical="top" wrapText="1"/>
    </xf>
    <xf numFmtId="0" fontId="0" borderId="7" applyNumberFormat="1" applyFont="1" applyFill="0" applyBorder="1" applyAlignment="1" applyProtection="0">
      <alignment vertical="top" wrapText="1"/>
    </xf>
    <xf numFmtId="0" fontId="0" applyNumberFormat="1" applyFont="1" applyFill="0" applyBorder="0" applyAlignment="1" applyProtection="0">
      <alignment vertical="top" wrapText="1"/>
    </xf>
    <xf numFmtId="49" fontId="11" fillId="4" borderId="12" applyNumberFormat="1" applyFont="1" applyFill="1" applyBorder="1" applyAlignment="1" applyProtection="0">
      <alignment horizontal="center" vertical="center" wrapText="1"/>
    </xf>
    <xf numFmtId="49" fontId="11" fillId="4" borderId="13" applyNumberFormat="1" applyFont="1" applyFill="1" applyBorder="1" applyAlignment="1" applyProtection="0">
      <alignment horizontal="center" vertical="center" wrapText="1"/>
    </xf>
    <xf numFmtId="49" fontId="11" fillId="4" borderId="14" applyNumberFormat="1" applyFont="1" applyFill="1" applyBorder="1" applyAlignment="1" applyProtection="0">
      <alignment horizontal="center" vertical="center" wrapText="1"/>
    </xf>
    <xf numFmtId="0" fontId="11" fillId="4" borderId="15" applyNumberFormat="1" applyFont="1" applyFill="1" applyBorder="1" applyAlignment="1" applyProtection="0">
      <alignment horizontal="center" vertical="center" wrapText="1"/>
    </xf>
    <xf numFmtId="0" fontId="12" fillId="4" borderId="16" applyNumberFormat="1" applyFont="1" applyFill="1" applyBorder="1" applyAlignment="1" applyProtection="0">
      <alignment horizontal="center" vertical="center" wrapText="1"/>
    </xf>
    <xf numFmtId="0" fontId="11" fillId="4" borderId="17" applyNumberFormat="1" applyFont="1" applyFill="1" applyBorder="1" applyAlignment="1" applyProtection="0">
      <alignment horizontal="center" vertical="center" wrapText="1"/>
    </xf>
    <xf numFmtId="0" fontId="12" fillId="4" borderId="15" applyNumberFormat="1" applyFont="1" applyFill="1" applyBorder="1" applyAlignment="1" applyProtection="0">
      <alignment horizontal="center" vertical="center" wrapText="1"/>
    </xf>
    <xf numFmtId="0" fontId="11" fillId="4" borderId="11" applyNumberFormat="1" applyFont="1" applyFill="1" applyBorder="1" applyAlignment="1" applyProtection="0">
      <alignment horizontal="center" vertical="center" wrapText="1"/>
    </xf>
    <xf numFmtId="0" fontId="12" fillId="4" borderId="18" applyNumberFormat="1" applyFont="1" applyFill="1" applyBorder="1" applyAlignment="1" applyProtection="0">
      <alignment horizontal="center" vertical="center" wrapText="1"/>
    </xf>
    <xf numFmtId="0" fontId="11" fillId="4" borderId="19" applyNumberFormat="1" applyFont="1" applyFill="1" applyBorder="1" applyAlignment="1" applyProtection="0">
      <alignment horizontal="center" vertical="center" wrapText="1"/>
    </xf>
    <xf numFmtId="0" fontId="12" fillId="4" borderId="11" applyNumberFormat="1" applyFont="1" applyFill="1" applyBorder="1" applyAlignment="1" applyProtection="0">
      <alignment horizontal="center" vertical="center" wrapText="1"/>
    </xf>
    <xf numFmtId="0" fontId="0" applyNumberFormat="1" applyFont="1" applyFill="0" applyBorder="0" applyAlignment="1" applyProtection="0">
      <alignment vertical="top" wrapText="1"/>
    </xf>
    <xf numFmtId="0" fontId="7" fillId="4" borderId="11" applyNumberFormat="0" applyFont="1" applyFill="1" applyBorder="1" applyAlignment="1" applyProtection="0">
      <alignment horizontal="left" vertical="center" wrapText="1"/>
    </xf>
    <xf numFmtId="0" fontId="0" applyNumberFormat="1" applyFont="1" applyFill="0" applyBorder="0" applyAlignment="1" applyProtection="0">
      <alignment vertical="top" wrapText="1"/>
    </xf>
    <xf numFmtId="0" fontId="11" fillId="5" borderId="15" applyNumberFormat="1" applyFont="1" applyFill="1" applyBorder="1" applyAlignment="1" applyProtection="0">
      <alignment horizontal="center" vertical="center" wrapText="1"/>
    </xf>
    <xf numFmtId="0" fontId="10" fillId="5" borderId="16" applyNumberFormat="0" applyFont="1" applyFill="1" applyBorder="1" applyAlignment="1" applyProtection="0">
      <alignment horizontal="center" vertical="center" wrapText="1"/>
    </xf>
    <xf numFmtId="0" fontId="11" fillId="5" borderId="17" applyNumberFormat="1" applyFont="1" applyFill="1" applyBorder="1" applyAlignment="1" applyProtection="0">
      <alignment horizontal="center" vertical="center" wrapText="1"/>
    </xf>
    <xf numFmtId="0" fontId="10" fillId="5" borderId="15" applyNumberFormat="0" applyFont="1" applyFill="1" applyBorder="1" applyAlignment="1" applyProtection="0">
      <alignment horizontal="center" vertical="center" wrapText="1"/>
    </xf>
    <xf numFmtId="0" fontId="10" fillId="4" borderId="18" applyNumberFormat="0" applyFont="1" applyFill="1" applyBorder="1" applyAlignment="1" applyProtection="0">
      <alignment horizontal="center" vertical="center" wrapText="1"/>
    </xf>
    <xf numFmtId="0" fontId="10" fillId="4" borderId="11" applyNumberFormat="0" applyFont="1" applyFill="1" applyBorder="1" applyAlignment="1" applyProtection="0">
      <alignment horizontal="center" vertical="center" wrapText="1"/>
    </xf>
    <xf numFmtId="0" fontId="11" fillId="5" borderId="11" applyNumberFormat="1" applyFont="1" applyFill="1" applyBorder="1" applyAlignment="1" applyProtection="0">
      <alignment horizontal="center" vertical="center" wrapText="1"/>
    </xf>
    <xf numFmtId="0" fontId="10" fillId="5" borderId="18" applyNumberFormat="0" applyFont="1" applyFill="1" applyBorder="1" applyAlignment="1" applyProtection="0">
      <alignment horizontal="center" vertical="center" wrapText="1"/>
    </xf>
    <xf numFmtId="0" fontId="11" fillId="5" borderId="19" applyNumberFormat="1" applyFont="1" applyFill="1" applyBorder="1" applyAlignment="1" applyProtection="0">
      <alignment horizontal="center" vertical="center" wrapText="1"/>
    </xf>
    <xf numFmtId="0" fontId="10" fillId="5" borderId="11" applyNumberFormat="0" applyFont="1" applyFill="1" applyBorder="1" applyAlignment="1" applyProtection="0">
      <alignment horizontal="center" vertical="center" wrapText="1"/>
    </xf>
    <xf numFmtId="0" fontId="0" applyNumberFormat="1" applyFont="1" applyFill="0" applyBorder="0" applyAlignment="1" applyProtection="0">
      <alignment vertical="top" wrapText="1"/>
    </xf>
    <xf numFmtId="0" fontId="13" applyNumberFormat="0" applyFont="1" applyFill="0" applyBorder="0" applyAlignment="1" applyProtection="0">
      <alignment horizontal="center" vertical="center"/>
    </xf>
    <xf numFmtId="49" fontId="11" fillId="6" borderId="8" applyNumberFormat="1" applyFont="1" applyFill="1" applyBorder="1" applyAlignment="1" applyProtection="0">
      <alignment horizontal="center" vertical="center" wrapText="1"/>
    </xf>
    <xf numFmtId="49" fontId="11" fillId="6" borderId="20" applyNumberFormat="1" applyFont="1" applyFill="1" applyBorder="1" applyAlignment="1" applyProtection="0">
      <alignment horizontal="center" vertical="center" wrapText="1"/>
    </xf>
    <xf numFmtId="49" fontId="11" fillId="6" borderId="21" applyNumberFormat="1" applyFont="1" applyFill="1" applyBorder="1" applyAlignment="1" applyProtection="0">
      <alignment horizontal="center" vertical="center" wrapText="1"/>
    </xf>
    <xf numFmtId="0" fontId="14" fillId="7" borderId="22" applyNumberFormat="1" applyFont="1" applyFill="1" applyBorder="1" applyAlignment="1" applyProtection="0">
      <alignment horizontal="center" vertical="center" wrapText="1"/>
    </xf>
    <xf numFmtId="0" fontId="15" fillId="7" borderId="23" applyNumberFormat="0" applyFont="1" applyFill="1" applyBorder="1" applyAlignment="1" applyProtection="0">
      <alignment horizontal="center" vertical="center" wrapText="1"/>
    </xf>
    <xf numFmtId="0" fontId="14" fillId="7" borderId="24" applyNumberFormat="1" applyFont="1" applyFill="1" applyBorder="1" applyAlignment="1" applyProtection="0">
      <alignment horizontal="center" vertical="center" wrapText="1"/>
    </xf>
    <xf numFmtId="0" fontId="15" fillId="7" borderId="25" applyNumberFormat="0" applyFont="1" applyFill="1" applyBorder="1" applyAlignment="1" applyProtection="0">
      <alignment horizontal="center" vertical="center" wrapText="1"/>
    </xf>
    <xf numFmtId="0" fontId="14" fillId="8" borderId="9" applyNumberFormat="1" applyFont="1" applyFill="1" applyBorder="1" applyAlignment="1" applyProtection="0">
      <alignment horizontal="center" vertical="center" wrapText="1"/>
    </xf>
    <xf numFmtId="0" fontId="15" fillId="8" borderId="23" applyNumberFormat="0" applyFont="1" applyFill="1" applyBorder="1" applyAlignment="1" applyProtection="0">
      <alignment horizontal="center" vertical="center" wrapText="1"/>
    </xf>
    <xf numFmtId="0" fontId="14" fillId="8" borderId="24" applyNumberFormat="1" applyFont="1" applyFill="1" applyBorder="1" applyAlignment="1" applyProtection="0">
      <alignment horizontal="center" vertical="center" wrapText="1"/>
    </xf>
    <xf numFmtId="0" fontId="15" fillId="8" borderId="9" applyNumberFormat="0" applyFont="1" applyFill="1" applyBorder="1" applyAlignment="1" applyProtection="0">
      <alignment horizontal="center" vertical="center" wrapText="1"/>
    </xf>
    <xf numFmtId="0" fontId="14" fillId="8" borderId="10" applyNumberFormat="1" applyFont="1" applyFill="1" applyBorder="1" applyAlignment="1" applyProtection="0">
      <alignment horizontal="center" vertical="center" wrapText="1"/>
    </xf>
    <xf numFmtId="0" fontId="15" fillId="8" borderId="26" applyNumberFormat="0" applyFont="1" applyFill="1" applyBorder="1" applyAlignment="1" applyProtection="0">
      <alignment horizontal="center" vertical="center" wrapText="1"/>
    </xf>
    <xf numFmtId="0" fontId="14" fillId="8" borderId="27" applyNumberFormat="1" applyFont="1" applyFill="1" applyBorder="1" applyAlignment="1" applyProtection="0">
      <alignment horizontal="center" vertical="center" wrapText="1"/>
    </xf>
    <xf numFmtId="0" fontId="15" fillId="8" borderId="10" applyNumberFormat="0" applyFont="1" applyFill="1" applyBorder="1" applyAlignment="1" applyProtection="0">
      <alignment horizontal="center" vertical="center" wrapText="1"/>
    </xf>
    <xf numFmtId="0" fontId="0" applyNumberFormat="1" applyFont="1" applyFill="0" applyBorder="0" applyAlignment="1" applyProtection="0">
      <alignment vertical="top" wrapText="1"/>
    </xf>
    <xf numFmtId="0" fontId="2" fillId="2" borderId="6" applyNumberFormat="1" applyFont="1" applyFill="1" applyBorder="1" applyAlignment="1" applyProtection="0">
      <alignment vertical="top" wrapText="1"/>
    </xf>
    <xf numFmtId="49" fontId="2" fillId="2" borderId="4" applyNumberFormat="1" applyFont="1" applyFill="1" applyBorder="1" applyAlignment="1" applyProtection="0">
      <alignment vertical="top" wrapText="1"/>
    </xf>
    <xf numFmtId="49" fontId="0" borderId="5" applyNumberFormat="1" applyFont="1" applyFill="0" applyBorder="1" applyAlignment="1" applyProtection="0">
      <alignment vertical="top" wrapText="1"/>
    </xf>
    <xf numFmtId="49" fontId="0" borderId="6" applyNumberFormat="1" applyFont="1" applyFill="0" applyBorder="1" applyAlignment="1" applyProtection="0">
      <alignment vertical="top" wrapText="1"/>
    </xf>
    <xf numFmtId="0" fontId="0" borderId="6" applyNumberFormat="0" applyFont="1" applyFill="0" applyBorder="1" applyAlignment="1" applyProtection="0">
      <alignment vertical="top" wrapText="1"/>
    </xf>
    <xf numFmtId="0" fontId="2" fillId="2" borderId="7" applyNumberFormat="1" applyFont="1" applyFill="1" applyBorder="1" applyAlignment="1" applyProtection="0">
      <alignment vertical="top" wrapText="1"/>
    </xf>
    <xf numFmtId="49" fontId="0" borderId="2" applyNumberFormat="1" applyFont="1" applyFill="0" applyBorder="1" applyAlignment="1" applyProtection="0">
      <alignment vertical="top" wrapText="1"/>
    </xf>
    <xf numFmtId="49" fontId="0" borderId="7" applyNumberFormat="1" applyFont="1" applyFill="0" applyBorder="1" applyAlignment="1" applyProtection="0">
      <alignment vertical="top" wrapText="1"/>
    </xf>
    <xf numFmtId="0" fontId="0" borderId="7" applyNumberFormat="0" applyFont="1" applyFill="0" applyBorder="1" applyAlignment="1" applyProtection="0">
      <alignment vertical="top"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xf numFmtId="49" fontId="0" borderId="6" applyNumberFormat="1" applyFont="1" applyFill="0" applyBorder="1" applyAlignment="1" applyProtection="0">
      <alignment horizontal="left" vertical="top" wrapText="1"/>
    </xf>
    <xf numFmtId="49" fontId="0" borderId="7" applyNumberFormat="1" applyFont="1" applyFill="0" applyBorder="1" applyAlignment="1" applyProtection="0">
      <alignment horizontal="left" vertical="top" wrapText="1"/>
    </xf>
    <xf numFmtId="0" fontId="0" applyNumberFormat="1" applyFont="1" applyFill="0" applyBorder="0" applyAlignment="1" applyProtection="0">
      <alignment vertical="top" wrapText="1"/>
    </xf>
    <xf numFmtId="0" fontId="2" fillId="2" borderId="4" applyNumberFormat="0" applyFont="1" applyFill="1" applyBorder="1" applyAlignment="1" applyProtection="0">
      <alignment vertical="top" wrapText="1"/>
    </xf>
    <xf numFmtId="0" fontId="0" borderId="5" applyNumberFormat="1" applyFont="1" applyFill="0" applyBorder="1" applyAlignment="1" applyProtection="0">
      <alignment vertical="top" wrapText="1"/>
    </xf>
    <xf numFmtId="0" fontId="2" fillId="2" borderId="1" applyNumberFormat="0" applyFont="1" applyFill="1" applyBorder="1" applyAlignment="1" applyProtection="0">
      <alignment vertical="top" wrapText="1"/>
    </xf>
    <xf numFmtId="0" fontId="0" applyNumberFormat="1" applyFont="1" applyFill="0" applyBorder="0" applyAlignment="1" applyProtection="0">
      <alignment vertical="top" wrapText="1"/>
    </xf>
    <xf numFmtId="49" fontId="2" fillId="3" borderId="3" applyNumberFormat="1" applyFont="1" applyFill="1" applyBorder="1" applyAlignment="1" applyProtection="0">
      <alignment horizontal="left" vertical="top" wrapText="1"/>
    </xf>
    <xf numFmtId="0" fontId="2" fillId="3" borderId="3" applyNumberFormat="1" applyFont="1" applyFill="1" applyBorder="1" applyAlignment="1" applyProtection="0">
      <alignment horizontal="left" vertical="top" wrapText="1"/>
    </xf>
    <xf numFmtId="0" fontId="0" borderId="7" applyNumberFormat="1" applyFont="1" applyFill="0" applyBorder="1" applyAlignment="1" applyProtection="0">
      <alignment horizontal="center" vertical="top" wrapText="1"/>
    </xf>
    <xf numFmtId="0" fontId="0" applyNumberFormat="1" applyFont="1" applyFill="0" applyBorder="0" applyAlignment="1" applyProtection="0">
      <alignment vertical="top" wrapText="1"/>
    </xf>
    <xf numFmtId="0" fontId="2" fillId="3" borderId="3" applyNumberFormat="1" applyFont="1" applyFill="1" applyBorder="1" applyAlignment="1" applyProtection="0">
      <alignment vertical="top" wrapText="1"/>
    </xf>
    <xf numFmtId="49" fontId="0" borderId="6" applyNumberFormat="1" applyFont="1" applyFill="0" applyBorder="1" applyAlignment="1" applyProtection="0">
      <alignment horizontal="center" vertical="top" wrapText="1"/>
    </xf>
    <xf numFmtId="49" fontId="0" borderId="7" applyNumberFormat="1" applyFont="1" applyFill="0" applyBorder="1" applyAlignment="1" applyProtection="0">
      <alignment horizontal="center" vertical="top" wrapText="1"/>
    </xf>
    <xf numFmtId="0" fontId="0" applyNumberFormat="1" applyFont="1" applyFill="0" applyBorder="0" applyAlignment="1" applyProtection="0">
      <alignment vertical="top" wrapText="1"/>
    </xf>
    <xf numFmtId="49" fontId="2" fillId="3" borderId="28" applyNumberFormat="1" applyFont="1" applyFill="1" applyBorder="1" applyAlignment="1" applyProtection="0">
      <alignment horizontal="center" vertical="top" wrapText="1"/>
    </xf>
    <xf numFmtId="49" fontId="2" fillId="3" borderId="29" applyNumberFormat="1" applyFont="1" applyFill="1" applyBorder="1" applyAlignment="1" applyProtection="0">
      <alignment horizontal="center" vertical="top" wrapText="1"/>
    </xf>
    <xf numFmtId="49" fontId="2" fillId="3" borderId="3" applyNumberFormat="1" applyFont="1" applyFill="1" applyBorder="1" applyAlignment="1" applyProtection="0">
      <alignment horizontal="center" vertical="top" wrapText="1"/>
    </xf>
    <xf numFmtId="0" fontId="0" borderId="30" applyNumberFormat="1" applyFont="1" applyFill="0" applyBorder="1" applyAlignment="1" applyProtection="0">
      <alignment horizontal="center" vertical="top" wrapText="1"/>
    </xf>
    <xf numFmtId="0" fontId="0" borderId="31" applyNumberFormat="1" applyFont="1" applyFill="0" applyBorder="1" applyAlignment="1" applyProtection="0">
      <alignment horizontal="center" vertical="top" wrapText="1"/>
    </xf>
    <xf numFmtId="0" fontId="0" borderId="6" applyNumberFormat="1" applyFont="1" applyFill="0" applyBorder="1" applyAlignment="1" applyProtection="0">
      <alignment horizontal="center" vertical="top" wrapText="1"/>
    </xf>
    <xf numFmtId="0" fontId="0" borderId="32" applyNumberFormat="1" applyFont="1" applyFill="0" applyBorder="1" applyAlignment="1" applyProtection="0">
      <alignment horizontal="center" vertical="top" wrapText="1"/>
    </xf>
    <xf numFmtId="0" fontId="0" borderId="33" applyNumberFormat="1" applyFont="1" applyFill="0" applyBorder="1" applyAlignment="1" applyProtection="0">
      <alignment horizontal="center" vertical="top" wrapText="1"/>
    </xf>
    <xf numFmtId="0" fontId="0" borderId="34" applyNumberFormat="1" applyFont="1" applyFill="0" applyBorder="1" applyAlignment="1" applyProtection="0">
      <alignment horizontal="center" vertical="top" wrapText="1"/>
    </xf>
    <xf numFmtId="0" fontId="0" borderId="35" applyNumberFormat="1" applyFont="1" applyFill="0" applyBorder="1" applyAlignment="1" applyProtection="0">
      <alignment horizontal="center" vertical="top" wrapText="1"/>
    </xf>
    <xf numFmtId="0" fontId="2" fillId="2" borderId="36" applyNumberFormat="0" applyFont="1" applyFill="1" applyBorder="1" applyAlignment="1" applyProtection="0">
      <alignment vertical="top" wrapText="1"/>
    </xf>
    <xf numFmtId="0" fontId="0" borderId="37" applyNumberFormat="1" applyFont="1" applyFill="0" applyBorder="1" applyAlignment="1" applyProtection="0">
      <alignment horizontal="center" vertical="top" wrapText="1"/>
    </xf>
    <xf numFmtId="0" fontId="0" borderId="38" applyNumberFormat="1" applyFont="1" applyFill="0" applyBorder="1" applyAlignment="1" applyProtection="0">
      <alignment horizontal="center" vertical="top" wrapText="1"/>
    </xf>
    <xf numFmtId="0" fontId="0" borderId="39" applyNumberFormat="1" applyFont="1" applyFill="0" applyBorder="1" applyAlignment="1" applyProtection="0">
      <alignment horizontal="center" vertical="top" wrapText="1"/>
    </xf>
    <xf numFmtId="0" fontId="0" borderId="40" applyNumberFormat="1" applyFont="1" applyFill="0" applyBorder="1" applyAlignment="1" applyProtection="0">
      <alignment horizontal="center" vertical="top" wrapText="1"/>
    </xf>
    <xf numFmtId="0" fontId="2" fillId="2" borderId="41" applyNumberFormat="0" applyFont="1" applyFill="1" applyBorder="1" applyAlignment="1" applyProtection="0">
      <alignment vertical="top" wrapText="1"/>
    </xf>
    <xf numFmtId="0" fontId="0" borderId="42" applyNumberFormat="1" applyFont="1" applyFill="0" applyBorder="1" applyAlignment="1" applyProtection="0">
      <alignment horizontal="center" vertical="top" wrapText="1"/>
    </xf>
    <xf numFmtId="0" fontId="0" borderId="43" applyNumberFormat="1" applyFont="1" applyFill="0" applyBorder="1" applyAlignment="1" applyProtection="0">
      <alignment horizontal="center" vertical="top" wrapText="1"/>
    </xf>
    <xf numFmtId="0" fontId="0" borderId="44" applyNumberFormat="1" applyFont="1" applyFill="0" applyBorder="1" applyAlignment="1" applyProtection="0">
      <alignment horizontal="center" vertical="top" wrapText="1"/>
    </xf>
    <xf numFmtId="0" fontId="0" borderId="45" applyNumberFormat="1" applyFont="1" applyFill="0" applyBorder="1" applyAlignment="1" applyProtection="0">
      <alignment horizontal="center" vertical="top"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cellXfs>
  <cellStyles count="1">
    <cellStyle name="Normal" xfId="0" builtinId="0"/>
  </cellStyles>
  <dxfs count="10">
    <dxf>
      <font>
        <color rgb="ff669c35"/>
      </font>
    </dxf>
    <dxf>
      <font>
        <color rgb="ffe32400"/>
      </font>
    </dxf>
    <dxf>
      <font>
        <color rgb="ff000000"/>
      </font>
      <fill>
        <patternFill patternType="solid">
          <fgColor indexed="20"/>
          <bgColor indexed="21"/>
        </patternFill>
      </fill>
    </dxf>
    <dxf>
      <font>
        <color rgb="ff000000"/>
      </font>
      <fill>
        <patternFill patternType="solid">
          <fgColor indexed="20"/>
          <bgColor indexed="22"/>
        </patternFill>
      </fill>
    </dxf>
    <dxf>
      <font>
        <color rgb="ff000000"/>
      </font>
      <fill>
        <patternFill patternType="solid">
          <fgColor indexed="20"/>
          <bgColor indexed="21"/>
        </patternFill>
      </fill>
    </dxf>
    <dxf>
      <font>
        <color rgb="ff000000"/>
      </font>
      <fill>
        <patternFill patternType="solid">
          <fgColor indexed="20"/>
          <bgColor indexed="22"/>
        </patternFill>
      </fill>
    </dxf>
    <dxf>
      <font>
        <color rgb="ff000000"/>
      </font>
      <fill>
        <patternFill patternType="solid">
          <fgColor indexed="20"/>
          <bgColor indexed="21"/>
        </patternFill>
      </fill>
    </dxf>
    <dxf>
      <font>
        <color rgb="ff000000"/>
      </font>
      <fill>
        <patternFill patternType="solid">
          <fgColor indexed="20"/>
          <bgColor indexed="22"/>
        </patternFill>
      </fill>
    </dxf>
    <dxf>
      <font>
        <color rgb="ff000000"/>
      </font>
      <fill>
        <patternFill patternType="solid">
          <fgColor indexed="20"/>
          <bgColor indexed="21"/>
        </patternFill>
      </fill>
    </dxf>
    <dxf>
      <font>
        <color rgb="ff000000"/>
      </font>
      <fill>
        <patternFill patternType="solid">
          <fgColor indexed="20"/>
          <bgColor indexed="22"/>
        </patternFill>
      </fill>
    </dxf>
  </dxfs>
  <tableStyles count="0"/>
  <colors>
    <indexedColors>
      <rgbColor rgb="ff000000"/>
      <rgbColor rgb="ffffffff"/>
      <rgbColor rgb="ffff0000"/>
      <rgbColor rgb="ff00ff00"/>
      <rgbColor rgb="ff0000ff"/>
      <rgbColor rgb="ffffff00"/>
      <rgbColor rgb="ffff00ff"/>
      <rgbColor rgb="ff00ffff"/>
      <rgbColor rgb="ff000000"/>
      <rgbColor rgb="ffdbdbdb"/>
      <rgbColor rgb="ffa5a5a5"/>
      <rgbColor rgb="ff3f3f3f"/>
      <rgbColor rgb="ffbdc0bf"/>
      <rgbColor rgb="fffefffe"/>
      <rgbColor rgb="ff669c35"/>
      <rgbColor rgb="ffe32400"/>
      <rgbColor rgb="ff56c1fe"/>
      <rgbColor rgb="ff5e5e5e"/>
      <rgbColor rgb="ffed220b"/>
      <rgbColor rgb="ffd5d5d5"/>
      <rgbColor rgb="00000000"/>
      <rgbColor rgb="7fff968c"/>
      <rgbColor rgb="7fafe489"/>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 Id="rId11" Type="http://schemas.openxmlformats.org/officeDocument/2006/relationships/worksheet" Target="worksheets/sheet7.xml"/><Relationship Id="rId12" Type="http://schemas.openxmlformats.org/officeDocument/2006/relationships/worksheet" Target="worksheets/sheet8.xml"/><Relationship Id="rId13" Type="http://schemas.openxmlformats.org/officeDocument/2006/relationships/worksheet" Target="worksheets/sheet9.xml"/><Relationship Id="rId14" Type="http://schemas.openxmlformats.org/officeDocument/2006/relationships/worksheet" Target="worksheets/sheet10.xml"/><Relationship Id="rId15" Type="http://schemas.openxmlformats.org/officeDocument/2006/relationships/worksheet" Target="worksheets/sheet11.xml"/><Relationship Id="rId16" Type="http://schemas.openxmlformats.org/officeDocument/2006/relationships/worksheet" Target="worksheets/sheet12.xml"/><Relationship Id="rId17" Type="http://schemas.openxmlformats.org/officeDocument/2006/relationships/worksheet" Target="worksheets/sheet13.xml"/><Relationship Id="rId18" Type="http://schemas.openxmlformats.org/officeDocument/2006/relationships/worksheet" Target="worksheets/sheet14.xml"/><Relationship Id="rId19" Type="http://schemas.openxmlformats.org/officeDocument/2006/relationships/worksheet" Target="worksheets/sheet15.xml"/><Relationship Id="rId20" Type="http://schemas.openxmlformats.org/officeDocument/2006/relationships/worksheet" Target="worksheets/sheet16.xml"/><Relationship Id="rId21" Type="http://schemas.openxmlformats.org/officeDocument/2006/relationships/worksheet" Target="worksheets/sheet17.xml"/><Relationship Id="rId22" Type="http://schemas.openxmlformats.org/officeDocument/2006/relationships/worksheet" Target="worksheets/sheet18.xml"/><Relationship Id="rId23" Type="http://schemas.openxmlformats.org/officeDocument/2006/relationships/worksheet" Target="worksheets/sheet19.xml"/></Relationships>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Pr>
    <pageSetUpPr fitToPage="1"/>
  </sheetPr>
  <dimension ref="A2:B2"/>
  <sheetViews>
    <sheetView workbookViewId="0" showGridLines="0" defaultGridColor="1">
      <pane topLeftCell="B1" xSplit="1" ySplit="0" activePane="topRight" state="frozen"/>
    </sheetView>
  </sheetViews>
  <sheetFormatPr defaultColWidth="16.3333" defaultRowHeight="19.9" customHeight="1" outlineLevelRow="0" outlineLevelCol="0"/>
  <cols>
    <col min="1" max="2" width="16.3516" style="1" customWidth="1"/>
    <col min="3" max="16384" width="16.3516" style="1" customWidth="1"/>
  </cols>
  <sheetData>
    <row r="1" ht="27.65" customHeight="1">
      <c r="A1" t="s" s="2">
        <v>0</v>
      </c>
      <c r="B1" s="2"/>
    </row>
    <row r="2" ht="20.05" customHeight="1">
      <c r="A2" t="s" s="3">
        <v>1</v>
      </c>
      <c r="B2" s="4">
        <v>0</v>
      </c>
    </row>
  </sheetData>
  <mergeCells count="1">
    <mergeCell ref="A1:B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0.xml><?xml version="1.0" encoding="utf-8"?>
<worksheet xmlns:r="http://schemas.openxmlformats.org/officeDocument/2006/relationships" xmlns="http://schemas.openxmlformats.org/spreadsheetml/2006/main">
  <dimension ref="A2:J62"/>
  <sheetViews>
    <sheetView workbookViewId="0" showGridLines="0" defaultGridColor="1">
      <pane topLeftCell="C3" xSplit="2" ySplit="2" activePane="bottomRight" state="frozen"/>
    </sheetView>
  </sheetViews>
  <sheetFormatPr defaultColWidth="16.3333" defaultRowHeight="19.9" customHeight="1" outlineLevelRow="0" outlineLevelCol="0"/>
  <cols>
    <col min="1" max="1" width="7.85156" style="80" customWidth="1"/>
    <col min="2" max="2" width="49.5312" style="80" customWidth="1"/>
    <col min="3" max="5" width="16.3516" style="80" customWidth="1"/>
    <col min="6" max="6" width="10" style="80" customWidth="1"/>
    <col min="7" max="7" width="33.9219" style="80" customWidth="1"/>
    <col min="8" max="8" width="10" style="80" customWidth="1"/>
    <col min="9" max="9" width="27" style="80" customWidth="1"/>
    <col min="10" max="10" width="68.3672" style="80" customWidth="1"/>
    <col min="11" max="16384" width="16.3516" style="80" customWidth="1"/>
  </cols>
  <sheetData>
    <row r="1" ht="27.65" customHeight="1">
      <c r="A1" t="s" s="2">
        <v>119</v>
      </c>
      <c r="B1" s="2"/>
      <c r="C1" s="2"/>
      <c r="D1" s="2"/>
      <c r="E1" s="2"/>
      <c r="F1" s="2"/>
      <c r="G1" s="2"/>
      <c r="H1" s="2"/>
      <c r="I1" s="2"/>
      <c r="J1" s="2"/>
    </row>
    <row r="2" ht="20.25" customHeight="1">
      <c r="A2" t="s" s="31">
        <v>120</v>
      </c>
      <c r="B2" t="s" s="31">
        <v>25</v>
      </c>
      <c r="C2" t="s" s="31">
        <v>121</v>
      </c>
      <c r="D2" t="s" s="31">
        <v>122</v>
      </c>
      <c r="E2" t="s" s="31">
        <v>123</v>
      </c>
      <c r="F2" t="s" s="31">
        <v>124</v>
      </c>
      <c r="G2" t="s" s="31">
        <v>125</v>
      </c>
      <c r="H2" t="s" s="31">
        <v>126</v>
      </c>
      <c r="I2" t="s" s="31">
        <v>127</v>
      </c>
      <c r="J2" t="s" s="31">
        <v>128</v>
      </c>
    </row>
    <row r="3" ht="32.25" customHeight="1">
      <c r="A3" s="81">
        <v>1</v>
      </c>
      <c r="B3" t="s" s="82">
        <v>60</v>
      </c>
      <c r="C3" t="s" s="83">
        <v>129</v>
      </c>
      <c r="D3" t="s" s="84">
        <v>130</v>
      </c>
      <c r="E3" t="s" s="84">
        <v>131</v>
      </c>
      <c r="F3" s="34">
        <v>2</v>
      </c>
      <c r="G3" t="str" s="85" cm="1">
        <f t="array" ref="G3">LOOKUP(F3,'Private Indicators'!$A$3:$A$32,'Private Indicators'!$B$3:$B$32)</f>
        <v>U.S. Advanced Manufacturing</v>
      </c>
      <c r="H3" s="34">
        <v>26</v>
      </c>
      <c r="I3" t="str" s="85" cm="1">
        <f t="array" ref="I3">LOOKUP(H3,'Private Indicators'!$A$3:$A$32,'Private Indicators'!$B$3:$B$32)</f>
        <v>Global Scientific Progress</v>
      </c>
      <c r="J3" t="s" s="84">
        <v>134</v>
      </c>
    </row>
    <row r="4" ht="44.05" customHeight="1">
      <c r="A4" s="86">
        <v>2</v>
      </c>
      <c r="B4" t="s" s="3">
        <v>104</v>
      </c>
      <c r="C4" t="s" s="87">
        <v>129</v>
      </c>
      <c r="D4" t="s" s="88">
        <v>130</v>
      </c>
      <c r="E4" t="s" s="88">
        <v>135</v>
      </c>
      <c r="F4" s="37">
        <v>4</v>
      </c>
      <c r="G4" t="str" s="89" cm="1">
        <f t="array" ref="G4">LOOKUP(F4,'Private Indicators'!$A$3:$A$32,'Private Indicators'!$B$3:$B$32)</f>
        <v>U.S. Fiscal Strength</v>
      </c>
      <c r="H4" s="37">
        <v>14</v>
      </c>
      <c r="I4" t="str" s="89" cm="1">
        <f t="array" ref="I4">LOOKUP(H4,'Private Indicators'!$A$3:$A$32,'Private Indicators'!$B$3:$B$32)</f>
        <v>E.U. Fiscal Strength</v>
      </c>
      <c r="J4" t="s" s="88">
        <v>138</v>
      </c>
    </row>
    <row r="5" ht="44.05" customHeight="1">
      <c r="A5" s="86">
        <v>3</v>
      </c>
      <c r="B5" t="s" s="3">
        <v>82</v>
      </c>
      <c r="C5" t="s" s="87">
        <v>129</v>
      </c>
      <c r="D5" t="s" s="88">
        <v>130</v>
      </c>
      <c r="E5" t="s" s="88">
        <v>139</v>
      </c>
      <c r="F5" s="37">
        <v>3</v>
      </c>
      <c r="G5" t="str" s="89" cm="1">
        <f t="array" ref="G5">LOOKUP(F5,'Private Indicators'!$A$3:$A$32,'Private Indicators'!$B$3:$B$32)</f>
        <v>U.S. Population Health</v>
      </c>
      <c r="H5" s="37">
        <v>1</v>
      </c>
      <c r="I5" t="str" s="89" cm="1">
        <f t="array" ref="I5">LOOKUP(H5,'Private Indicators'!$A$3:$A$32,'Private Indicators'!$B$3:$B$32)</f>
        <v>U.S. Research Competitiveness</v>
      </c>
      <c r="J5" t="s" s="88">
        <v>142</v>
      </c>
    </row>
    <row r="6" ht="44.05" customHeight="1">
      <c r="A6" s="86">
        <v>4</v>
      </c>
      <c r="B6" t="s" s="3">
        <v>83</v>
      </c>
      <c r="C6" t="s" s="87">
        <v>129</v>
      </c>
      <c r="D6" t="s" s="88">
        <v>143</v>
      </c>
      <c r="E6" t="s" s="88">
        <v>131</v>
      </c>
      <c r="F6" s="37">
        <v>8</v>
      </c>
      <c r="G6" t="str" s="89" cm="1">
        <f t="array" ref="G6">LOOKUP(F6,'Private Indicators'!$A$3:$A$32,'Private Indicators'!$B$3:$B$32)</f>
        <v>U.K. Population Health</v>
      </c>
      <c r="H6" s="37">
        <v>28</v>
      </c>
      <c r="I6" t="str" s="89" cm="1">
        <f t="array" ref="I6">LOOKUP(H6,'Private Indicators'!$A$3:$A$32,'Private Indicators'!$B$3:$B$32)</f>
        <v>Global Quality of Life</v>
      </c>
      <c r="J6" t="s" s="88">
        <v>146</v>
      </c>
    </row>
    <row r="7" ht="44.05" customHeight="1">
      <c r="A7" s="86">
        <v>5</v>
      </c>
      <c r="B7" t="s" s="3">
        <v>71</v>
      </c>
      <c r="C7" t="s" s="87">
        <v>129</v>
      </c>
      <c r="D7" t="s" s="88">
        <v>143</v>
      </c>
      <c r="E7" t="s" s="88">
        <v>135</v>
      </c>
      <c r="F7" s="37">
        <v>10</v>
      </c>
      <c r="G7" t="str" s="89" cm="1">
        <f t="array" ref="G7">LOOKUP(F7,'Private Indicators'!$A$3:$A$32,'Private Indicators'!$B$3:$B$32)</f>
        <v>U.K. Supply Chain Sovereignty</v>
      </c>
      <c r="H7" s="37">
        <v>2</v>
      </c>
      <c r="I7" t="str" s="89" cm="1">
        <f t="array" ref="I7">LOOKUP(H7,'Private Indicators'!$A$3:$A$32,'Private Indicators'!$B$3:$B$32)</f>
        <v>U.S. Advanced Manufacturing</v>
      </c>
      <c r="J7" t="s" s="88">
        <v>148</v>
      </c>
    </row>
    <row r="8" ht="44.05" customHeight="1">
      <c r="A8" s="86">
        <v>6</v>
      </c>
      <c r="B8" t="s" s="3">
        <v>54</v>
      </c>
      <c r="C8" t="s" s="87">
        <v>129</v>
      </c>
      <c r="D8" t="s" s="88">
        <v>143</v>
      </c>
      <c r="E8" t="s" s="88">
        <v>139</v>
      </c>
      <c r="F8" s="37">
        <v>6</v>
      </c>
      <c r="G8" t="str" s="89" cm="1">
        <f t="array" ref="G8">LOOKUP(F8,'Private Indicators'!$A$3:$A$32,'Private Indicators'!$B$3:$B$32)</f>
        <v>U.K. Research Competitiveness</v>
      </c>
      <c r="H8" s="37">
        <v>8</v>
      </c>
      <c r="I8" t="str" s="89" cm="1">
        <f t="array" ref="I8">LOOKUP(H8,'Private Indicators'!$A$3:$A$32,'Private Indicators'!$B$3:$B$32)</f>
        <v>U.K. Population Health</v>
      </c>
      <c r="J8" t="s" s="88">
        <v>150</v>
      </c>
    </row>
    <row r="9" ht="44.05" customHeight="1">
      <c r="A9" s="86">
        <v>7</v>
      </c>
      <c r="B9" t="s" s="3">
        <v>79</v>
      </c>
      <c r="C9" t="s" s="87">
        <v>129</v>
      </c>
      <c r="D9" t="s" s="88">
        <v>151</v>
      </c>
      <c r="E9" t="s" s="88">
        <v>131</v>
      </c>
      <c r="F9" s="37">
        <v>13</v>
      </c>
      <c r="G9" t="str" s="89" cm="1">
        <f t="array" ref="G9">LOOKUP(F9,'Private Indicators'!$A$3:$A$32,'Private Indicators'!$B$3:$B$32)</f>
        <v>E.U. Population Health</v>
      </c>
      <c r="H9" s="37">
        <v>29</v>
      </c>
      <c r="I9" t="str" s="89" cm="1">
        <f t="array" ref="I9">LOOKUP(H9,'Private Indicators'!$A$3:$A$32,'Private Indicators'!$B$3:$B$32)</f>
        <v>Global Health System Resilience</v>
      </c>
      <c r="J9" t="s" s="88">
        <v>154</v>
      </c>
    </row>
    <row r="10" ht="44.05" customHeight="1">
      <c r="A10" s="86">
        <v>8</v>
      </c>
      <c r="B10" t="s" s="3">
        <v>66</v>
      </c>
      <c r="C10" t="s" s="87">
        <v>129</v>
      </c>
      <c r="D10" t="s" s="88">
        <v>151</v>
      </c>
      <c r="E10" t="s" s="88">
        <v>135</v>
      </c>
      <c r="F10" s="37">
        <v>12</v>
      </c>
      <c r="G10" t="str" s="89" cm="1">
        <f t="array" ref="G10">LOOKUP(F10,'Private Indicators'!$A$3:$A$32,'Private Indicators'!$B$3:$B$32)</f>
        <v>E.U. Advanced Manufacturing</v>
      </c>
      <c r="H10" s="37">
        <v>27</v>
      </c>
      <c r="I10" t="str" s="89" cm="1">
        <f t="array" ref="I10">LOOKUP(H10,'Private Indicators'!$A$3:$A$32,'Private Indicators'!$B$3:$B$32)</f>
        <v>Global Biomanufacturing Capacity</v>
      </c>
      <c r="J10" t="s" s="88">
        <v>157</v>
      </c>
    </row>
    <row r="11" ht="44.05" customHeight="1">
      <c r="A11" s="86">
        <v>9</v>
      </c>
      <c r="B11" t="s" s="3">
        <v>51</v>
      </c>
      <c r="C11" t="s" s="87">
        <v>129</v>
      </c>
      <c r="D11" t="s" s="88">
        <v>151</v>
      </c>
      <c r="E11" t="s" s="88">
        <v>139</v>
      </c>
      <c r="F11" s="37">
        <v>11</v>
      </c>
      <c r="G11" t="str" s="89" cm="1">
        <f t="array" ref="G11">LOOKUP(F11,'Private Indicators'!$A$3:$A$32,'Private Indicators'!$B$3:$B$32)</f>
        <v>E.U. Research Competitiveness</v>
      </c>
      <c r="H11" s="37">
        <v>28</v>
      </c>
      <c r="I11" t="str" s="89" cm="1">
        <f t="array" ref="I11">LOOKUP(H11,'Private Indicators'!$A$3:$A$32,'Private Indicators'!$B$3:$B$32)</f>
        <v>Global Quality of Life</v>
      </c>
      <c r="J11" t="s" s="88">
        <v>159</v>
      </c>
    </row>
    <row r="12" ht="56.05" customHeight="1">
      <c r="A12" s="86">
        <v>10</v>
      </c>
      <c r="B12" t="s" s="3">
        <v>65</v>
      </c>
      <c r="C12" t="s" s="87">
        <v>129</v>
      </c>
      <c r="D12" t="s" s="88">
        <v>160</v>
      </c>
      <c r="E12" t="s" s="88">
        <v>131</v>
      </c>
      <c r="F12" s="37">
        <v>20</v>
      </c>
      <c r="G12" t="str" s="89" cm="1">
        <f t="array" ref="G12">LOOKUP(F12,'Private Indicators'!$A$3:$A$32,'Private Indicators'!$B$3:$B$32)</f>
        <v>China Supply Chain Sovereignty</v>
      </c>
      <c r="H12" s="37">
        <v>23</v>
      </c>
      <c r="I12" t="str" s="89" cm="1">
        <f t="array" ref="I12">LOOKUP(H12,'Private Indicators'!$A$3:$A$32,'Private Indicators'!$B$3:$B$32)</f>
        <v>India Population Health</v>
      </c>
      <c r="J12" t="s" s="88">
        <v>163</v>
      </c>
    </row>
    <row r="13" ht="32.05" customHeight="1">
      <c r="A13" s="86">
        <v>11</v>
      </c>
      <c r="B13" t="s" s="3">
        <v>45</v>
      </c>
      <c r="C13" t="s" s="87">
        <v>129</v>
      </c>
      <c r="D13" t="s" s="88">
        <v>160</v>
      </c>
      <c r="E13" t="s" s="88">
        <v>135</v>
      </c>
      <c r="F13" s="37">
        <v>17</v>
      </c>
      <c r="G13" t="str" s="89" cm="1">
        <f t="array" ref="G13">LOOKUP(F13,'Private Indicators'!$A$3:$A$32,'Private Indicators'!$B$3:$B$32)</f>
        <v>China Advanced Manufacturing</v>
      </c>
      <c r="H13" s="37">
        <v>16</v>
      </c>
      <c r="I13" t="str" s="89" cm="1">
        <f t="array" ref="I13">LOOKUP(H13,'Private Indicators'!$A$3:$A$32,'Private Indicators'!$B$3:$B$32)</f>
        <v>China Research Competitiveness</v>
      </c>
      <c r="J13" t="s" s="88">
        <v>166</v>
      </c>
    </row>
    <row r="14" ht="44.05" customHeight="1">
      <c r="A14" s="86">
        <v>12</v>
      </c>
      <c r="B14" t="s" s="3">
        <v>47</v>
      </c>
      <c r="C14" t="s" s="87">
        <v>129</v>
      </c>
      <c r="D14" t="s" s="88">
        <v>160</v>
      </c>
      <c r="E14" t="s" s="88">
        <v>139</v>
      </c>
      <c r="F14" s="37">
        <v>16</v>
      </c>
      <c r="G14" t="str" s="89" cm="1">
        <f t="array" ref="G14">LOOKUP(F14,'Private Indicators'!$A$3:$A$32,'Private Indicators'!$B$3:$B$32)</f>
        <v>China Research Competitiveness</v>
      </c>
      <c r="H14" s="37">
        <v>19</v>
      </c>
      <c r="I14" t="str" s="89" cm="1">
        <f t="array" ref="I14">LOOKUP(H14,'Private Indicators'!$A$3:$A$32,'Private Indicators'!$B$3:$B$32)</f>
        <v>China Fiscal Strength</v>
      </c>
      <c r="J14" t="s" s="88">
        <v>168</v>
      </c>
    </row>
    <row r="15" ht="32.05" customHeight="1">
      <c r="A15" s="86">
        <v>13</v>
      </c>
      <c r="B15" t="s" s="3">
        <v>99</v>
      </c>
      <c r="C15" t="s" s="87">
        <v>129</v>
      </c>
      <c r="D15" t="s" s="88">
        <v>169</v>
      </c>
      <c r="E15" t="s" s="88">
        <v>131</v>
      </c>
      <c r="F15" s="37">
        <v>24</v>
      </c>
      <c r="G15" t="str" s="89" cm="1">
        <f t="array" ref="G15">LOOKUP(F15,'Private Indicators'!$A$3:$A$32,'Private Indicators'!$B$3:$B$32)</f>
        <v>India Fiscal Strength</v>
      </c>
      <c r="H15" s="37">
        <v>25</v>
      </c>
      <c r="I15" t="str" s="89" cm="1">
        <f t="array" ref="I15">LOOKUP(H15,'Private Indicators'!$A$3:$A$32,'Private Indicators'!$B$3:$B$32)</f>
        <v>India Supply Chain Sovereignty</v>
      </c>
      <c r="J15" t="s" s="88">
        <v>172</v>
      </c>
    </row>
    <row r="16" ht="56.05" customHeight="1">
      <c r="A16" s="86">
        <v>14</v>
      </c>
      <c r="B16" t="s" s="3">
        <v>95</v>
      </c>
      <c r="C16" t="s" s="87">
        <v>129</v>
      </c>
      <c r="D16" t="s" s="88">
        <v>169</v>
      </c>
      <c r="E16" t="s" s="88">
        <v>135</v>
      </c>
      <c r="F16" s="37">
        <v>25</v>
      </c>
      <c r="G16" t="str" s="89" cm="1">
        <f t="array" ref="G16">LOOKUP(F16,'Private Indicators'!$A$3:$A$32,'Private Indicators'!$B$3:$B$32)</f>
        <v>India Supply Chain Sovereignty</v>
      </c>
      <c r="H16" s="37">
        <v>7</v>
      </c>
      <c r="I16" t="str" s="89" cm="1">
        <f t="array" ref="I16">LOOKUP(H16,'Private Indicators'!$A$3:$A$32,'Private Indicators'!$B$3:$B$32)</f>
        <v>U.K. Advanced Manufacturing</v>
      </c>
      <c r="J16" t="s" s="88">
        <v>174</v>
      </c>
    </row>
    <row r="17" ht="56.05" customHeight="1">
      <c r="A17" s="86">
        <v>15</v>
      </c>
      <c r="B17" t="s" s="3">
        <v>59</v>
      </c>
      <c r="C17" t="s" s="87">
        <v>129</v>
      </c>
      <c r="D17" t="s" s="88">
        <v>169</v>
      </c>
      <c r="E17" t="s" s="88">
        <v>139</v>
      </c>
      <c r="F17" s="37">
        <v>21</v>
      </c>
      <c r="G17" t="str" s="89" cm="1">
        <f t="array" ref="G17">LOOKUP(F17,'Private Indicators'!$A$3:$A$32,'Private Indicators'!$B$3:$B$32)</f>
        <v>India Research Competitiveness</v>
      </c>
      <c r="H17" s="37">
        <v>24</v>
      </c>
      <c r="I17" t="str" s="89" cm="1">
        <f t="array" ref="I17">LOOKUP(H17,'Private Indicators'!$A$3:$A$32,'Private Indicators'!$B$3:$B$32)</f>
        <v>India Fiscal Strength</v>
      </c>
      <c r="J17" t="s" s="88">
        <v>176</v>
      </c>
    </row>
    <row r="18" ht="44.05" customHeight="1">
      <c r="A18" s="86">
        <v>16</v>
      </c>
      <c r="B18" t="s" s="3">
        <v>77</v>
      </c>
      <c r="C18" t="s" s="87">
        <v>177</v>
      </c>
      <c r="D18" t="s" s="88">
        <v>130</v>
      </c>
      <c r="E18" s="89"/>
      <c r="F18" s="37">
        <v>5</v>
      </c>
      <c r="G18" t="str" s="89" cm="1">
        <f t="array" ref="G18">LOOKUP(F18,'Private Indicators'!$A$3:$A$32,'Private Indicators'!$B$3:$B$32)</f>
        <v>U.S. Supply Chain Sovereignty</v>
      </c>
      <c r="H18" s="37">
        <v>20</v>
      </c>
      <c r="I18" t="str" s="89" cm="1">
        <f t="array" ref="I18">LOOKUP(H18,'Private Indicators'!$A$3:$A$32,'Private Indicators'!$B$3:$B$32)</f>
        <v>China Supply Chain Sovereignty</v>
      </c>
      <c r="J18" t="s" s="88">
        <v>179</v>
      </c>
    </row>
    <row r="19" ht="44.05" customHeight="1">
      <c r="A19" s="86">
        <v>17</v>
      </c>
      <c r="B19" t="s" s="3">
        <v>70</v>
      </c>
      <c r="C19" t="s" s="87">
        <v>177</v>
      </c>
      <c r="D19" t="s" s="88">
        <v>143</v>
      </c>
      <c r="E19" s="89"/>
      <c r="F19" s="37">
        <v>10</v>
      </c>
      <c r="G19" t="str" s="89" cm="1">
        <f t="array" ref="G19">LOOKUP(F19,'Private Indicators'!$A$3:$A$32,'Private Indicators'!$B$3:$B$32)</f>
        <v>U.K. Supply Chain Sovereignty</v>
      </c>
      <c r="H19" s="37">
        <v>27</v>
      </c>
      <c r="I19" t="str" s="89" cm="1">
        <f t="array" ref="I19">LOOKUP(H19,'Private Indicators'!$A$3:$A$32,'Private Indicators'!$B$3:$B$32)</f>
        <v>Global Biomanufacturing Capacity</v>
      </c>
      <c r="J19" t="s" s="88">
        <v>180</v>
      </c>
    </row>
    <row r="20" ht="44.05" customHeight="1">
      <c r="A20" s="86">
        <v>18</v>
      </c>
      <c r="B20" t="s" s="3">
        <v>61</v>
      </c>
      <c r="C20" t="s" s="87">
        <v>177</v>
      </c>
      <c r="D20" t="s" s="88">
        <v>151</v>
      </c>
      <c r="E20" s="89"/>
      <c r="F20" s="37">
        <v>12</v>
      </c>
      <c r="G20" t="str" s="89" cm="1">
        <f t="array" ref="G20">LOOKUP(F20,'Private Indicators'!$A$3:$A$32,'Private Indicators'!$B$3:$B$32)</f>
        <v>E.U. Advanced Manufacturing</v>
      </c>
      <c r="H20" s="37">
        <v>17</v>
      </c>
      <c r="I20" t="str" s="89" cm="1">
        <f t="array" ref="I20">LOOKUP(H20,'Private Indicators'!$A$3:$A$32,'Private Indicators'!$B$3:$B$32)</f>
        <v>China Advanced Manufacturing</v>
      </c>
      <c r="J20" t="s" s="88">
        <v>181</v>
      </c>
    </row>
    <row r="21" ht="44.05" customHeight="1">
      <c r="A21" s="86">
        <v>19</v>
      </c>
      <c r="B21" t="s" s="3">
        <v>68</v>
      </c>
      <c r="C21" t="s" s="87">
        <v>177</v>
      </c>
      <c r="D21" t="s" s="88">
        <v>160</v>
      </c>
      <c r="E21" s="89"/>
      <c r="F21" s="37">
        <v>20</v>
      </c>
      <c r="G21" t="str" s="89" cm="1">
        <f t="array" ref="G21">LOOKUP(F21,'Private Indicators'!$A$3:$A$32,'Private Indicators'!$B$3:$B$32)</f>
        <v>China Supply Chain Sovereignty</v>
      </c>
      <c r="H21" s="37">
        <v>18</v>
      </c>
      <c r="I21" t="str" s="89" cm="1">
        <f t="array" ref="I21">LOOKUP(H21,'Private Indicators'!$A$3:$A$32,'Private Indicators'!$B$3:$B$32)</f>
        <v>China Population Health</v>
      </c>
      <c r="J21" t="s" s="88">
        <v>183</v>
      </c>
    </row>
    <row r="22" ht="56.05" customHeight="1">
      <c r="A22" s="86">
        <v>20</v>
      </c>
      <c r="B22" t="s" s="3">
        <v>49</v>
      </c>
      <c r="C22" t="s" s="87">
        <v>177</v>
      </c>
      <c r="D22" t="s" s="88">
        <v>169</v>
      </c>
      <c r="E22" s="89"/>
      <c r="F22" s="37">
        <v>21</v>
      </c>
      <c r="G22" t="str" s="89" cm="1">
        <f t="array" ref="G22">LOOKUP(F22,'Private Indicators'!$A$3:$A$32,'Private Indicators'!$B$3:$B$32)</f>
        <v>India Research Competitiveness</v>
      </c>
      <c r="H22" s="37">
        <v>6</v>
      </c>
      <c r="I22" t="str" s="89" cm="1">
        <f t="array" ref="I22">LOOKUP(H22,'Private Indicators'!$A$3:$A$32,'Private Indicators'!$B$3:$B$32)</f>
        <v>U.K. Research Competitiveness</v>
      </c>
      <c r="J22" t="s" s="88">
        <v>184</v>
      </c>
    </row>
    <row r="23" ht="32.05" customHeight="1">
      <c r="A23" s="86">
        <v>21</v>
      </c>
      <c r="B23" t="s" s="3">
        <v>87</v>
      </c>
      <c r="C23" t="s" s="87">
        <v>177</v>
      </c>
      <c r="D23" t="s" s="88">
        <v>185</v>
      </c>
      <c r="E23" s="89"/>
      <c r="F23" s="37">
        <v>27</v>
      </c>
      <c r="G23" t="str" s="89" cm="1">
        <f t="array" ref="G23">LOOKUP(F23,'Private Indicators'!$A$3:$A$32,'Private Indicators'!$B$3:$B$32)</f>
        <v>Global Biomanufacturing Capacity</v>
      </c>
      <c r="H23" s="37">
        <v>30</v>
      </c>
      <c r="I23" t="str" s="89" cm="1">
        <f t="array" ref="I23">LOOKUP(H23,'Private Indicators'!$A$3:$A$32,'Private Indicators'!$B$3:$B$32)</f>
        <v>Global Supply Chain Integration</v>
      </c>
      <c r="J23" t="s" s="88">
        <v>187</v>
      </c>
    </row>
    <row r="24" ht="56.05" customHeight="1">
      <c r="A24" s="86">
        <v>22</v>
      </c>
      <c r="B24" t="s" s="3">
        <v>96</v>
      </c>
      <c r="C24" t="s" s="87">
        <v>177</v>
      </c>
      <c r="D24" t="s" s="88">
        <v>185</v>
      </c>
      <c r="E24" s="89"/>
      <c r="F24" s="37">
        <v>29</v>
      </c>
      <c r="G24" t="str" s="89" cm="1">
        <f t="array" ref="G24">LOOKUP(F24,'Private Indicators'!$A$3:$A$32,'Private Indicators'!$B$3:$B$32)</f>
        <v>Global Health System Resilience</v>
      </c>
      <c r="H24" s="37">
        <v>4</v>
      </c>
      <c r="I24" t="str" s="89" cm="1">
        <f t="array" ref="I24">LOOKUP(H24,'Private Indicators'!$A$3:$A$32,'Private Indicators'!$B$3:$B$32)</f>
        <v>U.S. Fiscal Strength</v>
      </c>
      <c r="J24" t="s" s="88">
        <v>188</v>
      </c>
    </row>
    <row r="25" ht="56.05" customHeight="1">
      <c r="A25" s="86">
        <v>23</v>
      </c>
      <c r="B25" t="s" s="3">
        <v>67</v>
      </c>
      <c r="C25" t="s" s="87">
        <v>177</v>
      </c>
      <c r="D25" t="s" s="88">
        <v>185</v>
      </c>
      <c r="E25" s="89"/>
      <c r="F25" s="37">
        <v>23</v>
      </c>
      <c r="G25" t="str" s="89" cm="1">
        <f t="array" ref="G25">LOOKUP(F25,'Private Indicators'!$A$3:$A$32,'Private Indicators'!$B$3:$B$32)</f>
        <v>India Population Health</v>
      </c>
      <c r="H25" s="37">
        <v>22</v>
      </c>
      <c r="I25" t="str" s="89" cm="1">
        <f t="array" ref="I25">LOOKUP(H25,'Private Indicators'!$A$3:$A$32,'Private Indicators'!$B$3:$B$32)</f>
        <v>India Advanced Manufacturing</v>
      </c>
      <c r="J25" t="s" s="88">
        <v>190</v>
      </c>
    </row>
    <row r="26" ht="44.05" customHeight="1">
      <c r="A26" s="86">
        <v>24</v>
      </c>
      <c r="B26" t="s" s="3">
        <v>53</v>
      </c>
      <c r="C26" t="s" s="87">
        <v>177</v>
      </c>
      <c r="D26" t="s" s="88">
        <v>185</v>
      </c>
      <c r="E26" s="89"/>
      <c r="F26" s="37">
        <v>26</v>
      </c>
      <c r="G26" t="str" s="89" cm="1">
        <f t="array" ref="G26">LOOKUP(F26,'Private Indicators'!$A$3:$A$32,'Private Indicators'!$B$3:$B$32)</f>
        <v>Global Scientific Progress</v>
      </c>
      <c r="H26" s="37">
        <v>10</v>
      </c>
      <c r="I26" t="str" s="89" cm="1">
        <f t="array" ref="I26">LOOKUP(H26,'Private Indicators'!$A$3:$A$32,'Private Indicators'!$B$3:$B$32)</f>
        <v>U.K. Supply Chain Sovereignty</v>
      </c>
      <c r="J26" t="s" s="88">
        <v>191</v>
      </c>
    </row>
    <row r="27" ht="56.05" customHeight="1">
      <c r="A27" s="86">
        <v>25</v>
      </c>
      <c r="B27" t="s" s="3">
        <v>101</v>
      </c>
      <c r="C27" t="s" s="87">
        <v>177</v>
      </c>
      <c r="D27" t="s" s="88">
        <v>185</v>
      </c>
      <c r="E27" s="89"/>
      <c r="F27" s="37">
        <v>9</v>
      </c>
      <c r="G27" t="str" s="89" cm="1">
        <f t="array" ref="G27">LOOKUP(F27,'Private Indicators'!$A$3:$A$32,'Private Indicators'!$B$3:$B$32)</f>
        <v>U.K. Fiscal Strength</v>
      </c>
      <c r="H27" s="37">
        <v>3</v>
      </c>
      <c r="I27" t="str" s="89" cm="1">
        <f t="array" ref="I27">LOOKUP(H27,'Private Indicators'!$A$3:$A$32,'Private Indicators'!$B$3:$B$32)</f>
        <v>U.S. Population Health</v>
      </c>
      <c r="J27" t="s" s="88">
        <v>193</v>
      </c>
    </row>
    <row r="28" ht="56.05" customHeight="1">
      <c r="A28" s="86">
        <v>26</v>
      </c>
      <c r="B28" t="s" s="3">
        <v>58</v>
      </c>
      <c r="C28" t="s" s="87">
        <v>194</v>
      </c>
      <c r="D28" t="s" s="88">
        <v>130</v>
      </c>
      <c r="E28" s="89"/>
      <c r="F28" s="37">
        <v>1</v>
      </c>
      <c r="G28" t="str" s="89" cm="1">
        <f t="array" ref="G28">LOOKUP(F28,'Private Indicators'!$A$3:$A$32,'Private Indicators'!$B$3:$B$32)</f>
        <v>U.S. Research Competitiveness</v>
      </c>
      <c r="H28" s="37">
        <v>5</v>
      </c>
      <c r="I28" t="str" s="89" cm="1">
        <f t="array" ref="I28">LOOKUP(H28,'Private Indicators'!$A$3:$A$32,'Private Indicators'!$B$3:$B$32)</f>
        <v>U.S. Supply Chain Sovereignty</v>
      </c>
      <c r="J28" t="s" s="88">
        <v>195</v>
      </c>
    </row>
    <row r="29" ht="56.05" customHeight="1">
      <c r="A29" s="86">
        <v>27</v>
      </c>
      <c r="B29" t="s" s="3">
        <v>103</v>
      </c>
      <c r="C29" t="s" s="87">
        <v>194</v>
      </c>
      <c r="D29" t="s" s="88">
        <v>143</v>
      </c>
      <c r="E29" s="89"/>
      <c r="F29" s="37">
        <v>9</v>
      </c>
      <c r="G29" t="str" s="89" cm="1">
        <f t="array" ref="G29">LOOKUP(F29,'Private Indicators'!$A$3:$A$32,'Private Indicators'!$B$3:$B$32)</f>
        <v>U.K. Fiscal Strength</v>
      </c>
      <c r="H29" s="37">
        <v>4</v>
      </c>
      <c r="I29" t="str" s="89" cm="1">
        <f t="array" ref="I29">LOOKUP(H29,'Private Indicators'!$A$3:$A$32,'Private Indicators'!$B$3:$B$32)</f>
        <v>U.S. Fiscal Strength</v>
      </c>
      <c r="J29" t="s" s="88">
        <v>196</v>
      </c>
    </row>
    <row r="30" ht="56.05" customHeight="1">
      <c r="A30" s="86">
        <v>28</v>
      </c>
      <c r="B30" t="s" s="3">
        <v>50</v>
      </c>
      <c r="C30" t="s" s="87">
        <v>194</v>
      </c>
      <c r="D30" t="s" s="88">
        <v>151</v>
      </c>
      <c r="E30" s="89"/>
      <c r="F30" s="37">
        <v>11</v>
      </c>
      <c r="G30" t="str" s="89" cm="1">
        <f t="array" ref="G30">LOOKUP(F30,'Private Indicators'!$A$3:$A$32,'Private Indicators'!$B$3:$B$32)</f>
        <v>E.U. Research Competitiveness</v>
      </c>
      <c r="H30" s="37">
        <v>12</v>
      </c>
      <c r="I30" t="str" s="89" cm="1">
        <f t="array" ref="I30">LOOKUP(H30,'Private Indicators'!$A$3:$A$32,'Private Indicators'!$B$3:$B$32)</f>
        <v>E.U. Advanced Manufacturing</v>
      </c>
      <c r="J30" t="s" s="88">
        <v>197</v>
      </c>
    </row>
    <row r="31" ht="56.05" customHeight="1">
      <c r="A31" s="86">
        <v>29</v>
      </c>
      <c r="B31" t="s" s="3">
        <v>92</v>
      </c>
      <c r="C31" t="s" s="87">
        <v>194</v>
      </c>
      <c r="D31" t="s" s="88">
        <v>160</v>
      </c>
      <c r="E31" s="89"/>
      <c r="F31" s="37">
        <v>19</v>
      </c>
      <c r="G31" t="str" s="89" cm="1">
        <f t="array" ref="G31">LOOKUP(F31,'Private Indicators'!$A$3:$A$32,'Private Indicators'!$B$3:$B$32)</f>
        <v>China Fiscal Strength</v>
      </c>
      <c r="H31" s="37">
        <v>11</v>
      </c>
      <c r="I31" t="str" s="89" cm="1">
        <f t="array" ref="I31">LOOKUP(H31,'Private Indicators'!$A$3:$A$32,'Private Indicators'!$B$3:$B$32)</f>
        <v>E.U. Research Competitiveness</v>
      </c>
      <c r="J31" t="s" s="88">
        <v>198</v>
      </c>
    </row>
    <row r="32" ht="56.05" customHeight="1">
      <c r="A32" s="86">
        <v>30</v>
      </c>
      <c r="B32" t="s" s="3">
        <v>84</v>
      </c>
      <c r="C32" t="s" s="87">
        <v>194</v>
      </c>
      <c r="D32" t="s" s="88">
        <v>169</v>
      </c>
      <c r="E32" s="89"/>
      <c r="F32" s="37">
        <v>25</v>
      </c>
      <c r="G32" t="str" s="89" cm="1">
        <f t="array" ref="G32">LOOKUP(F32,'Private Indicators'!$A$3:$A$32,'Private Indicators'!$B$3:$B$32)</f>
        <v>India Supply Chain Sovereignty</v>
      </c>
      <c r="H32" s="37">
        <v>21</v>
      </c>
      <c r="I32" t="str" s="89" cm="1">
        <f t="array" ref="I32">LOOKUP(H32,'Private Indicators'!$A$3:$A$32,'Private Indicators'!$B$3:$B$32)</f>
        <v>India Research Competitiveness</v>
      </c>
      <c r="J32" t="s" s="88">
        <v>199</v>
      </c>
    </row>
    <row r="33" ht="44.05" customHeight="1">
      <c r="A33" s="86">
        <v>31</v>
      </c>
      <c r="B33" t="s" s="3">
        <v>73</v>
      </c>
      <c r="C33" t="s" s="87">
        <v>194</v>
      </c>
      <c r="D33" t="s" s="88">
        <v>185</v>
      </c>
      <c r="E33" s="89"/>
      <c r="F33" s="37">
        <v>28</v>
      </c>
      <c r="G33" t="str" s="89" cm="1">
        <f t="array" ref="G33">LOOKUP(F33,'Private Indicators'!$A$3:$A$32,'Private Indicators'!$B$3:$B$32)</f>
        <v>Global Quality of Life</v>
      </c>
      <c r="H33" s="37">
        <v>13</v>
      </c>
      <c r="I33" t="str" s="89" cm="1">
        <f t="array" ref="I33">LOOKUP(H33,'Private Indicators'!$A$3:$A$32,'Private Indicators'!$B$3:$B$32)</f>
        <v>E.U. Population Health</v>
      </c>
      <c r="J33" t="s" s="88">
        <v>200</v>
      </c>
    </row>
    <row r="34" ht="44.05" customHeight="1">
      <c r="A34" s="86">
        <v>32</v>
      </c>
      <c r="B34" t="s" s="3">
        <v>46</v>
      </c>
      <c r="C34" t="s" s="87">
        <v>194</v>
      </c>
      <c r="D34" t="s" s="88">
        <v>185</v>
      </c>
      <c r="E34" s="89"/>
      <c r="F34" s="37">
        <v>26</v>
      </c>
      <c r="G34" t="str" s="89" cm="1">
        <f t="array" ref="G34">LOOKUP(F34,'Private Indicators'!$A$3:$A$32,'Private Indicators'!$B$3:$B$32)</f>
        <v>Global Scientific Progress</v>
      </c>
      <c r="H34" s="37">
        <v>6</v>
      </c>
      <c r="I34" t="str" s="89" cm="1">
        <f t="array" ref="I34">LOOKUP(H34,'Private Indicators'!$A$3:$A$32,'Private Indicators'!$B$3:$B$32)</f>
        <v>U.K. Research Competitiveness</v>
      </c>
      <c r="J34" t="s" s="88">
        <v>201</v>
      </c>
    </row>
    <row r="35" ht="44.05" customHeight="1">
      <c r="A35" s="86">
        <v>33</v>
      </c>
      <c r="B35" t="s" s="3">
        <v>80</v>
      </c>
      <c r="C35" t="s" s="87">
        <v>194</v>
      </c>
      <c r="D35" t="s" s="88">
        <v>185</v>
      </c>
      <c r="E35" s="89"/>
      <c r="F35" s="37">
        <v>29</v>
      </c>
      <c r="G35" t="str" s="89" cm="1">
        <f t="array" ref="G35">LOOKUP(F35,'Private Indicators'!$A$3:$A$32,'Private Indicators'!$B$3:$B$32)</f>
        <v>Global Health System Resilience</v>
      </c>
      <c r="H35" s="37">
        <v>5</v>
      </c>
      <c r="I35" t="str" s="89" cm="1">
        <f t="array" ref="I35">LOOKUP(H35,'Private Indicators'!$A$3:$A$32,'Private Indicators'!$B$3:$B$32)</f>
        <v>U.S. Supply Chain Sovereignty</v>
      </c>
      <c r="J35" t="s" s="88">
        <v>202</v>
      </c>
    </row>
    <row r="36" ht="56.05" customHeight="1">
      <c r="A36" s="86">
        <v>34</v>
      </c>
      <c r="B36" t="s" s="3">
        <v>62</v>
      </c>
      <c r="C36" t="s" s="87">
        <v>194</v>
      </c>
      <c r="D36" t="s" s="88">
        <v>185</v>
      </c>
      <c r="E36" s="89"/>
      <c r="F36" s="37">
        <v>15</v>
      </c>
      <c r="G36" t="str" s="89" cm="1">
        <f t="array" ref="G36">LOOKUP(F36,'Private Indicators'!$A$3:$A$32,'Private Indicators'!$B$3:$B$32)</f>
        <v>E.U. Supply Chain Sovereignty</v>
      </c>
      <c r="H36" s="37">
        <v>20</v>
      </c>
      <c r="I36" t="str" s="89" cm="1">
        <f t="array" ref="I36">LOOKUP(H36,'Private Indicators'!$A$3:$A$32,'Private Indicators'!$B$3:$B$32)</f>
        <v>China Supply Chain Sovereignty</v>
      </c>
      <c r="J36" t="s" s="88">
        <v>204</v>
      </c>
    </row>
    <row r="37" ht="68.05" customHeight="1">
      <c r="A37" s="86">
        <v>35</v>
      </c>
      <c r="B37" t="s" s="3">
        <v>64</v>
      </c>
      <c r="C37" t="s" s="87">
        <v>194</v>
      </c>
      <c r="D37" t="s" s="88">
        <v>185</v>
      </c>
      <c r="E37" s="89"/>
      <c r="F37" s="37">
        <v>22</v>
      </c>
      <c r="G37" t="str" s="89" cm="1">
        <f t="array" ref="G37">LOOKUP(F37,'Private Indicators'!$A$3:$A$32,'Private Indicators'!$B$3:$B$32)</f>
        <v>India Advanced Manufacturing</v>
      </c>
      <c r="H37" s="37">
        <v>13</v>
      </c>
      <c r="I37" t="str" s="89" cm="1">
        <f t="array" ref="I37">LOOKUP(H37,'Private Indicators'!$A$3:$A$32,'Private Indicators'!$B$3:$B$32)</f>
        <v>E.U. Population Health</v>
      </c>
      <c r="J37" t="s" s="88">
        <v>205</v>
      </c>
    </row>
    <row r="38" ht="44.05" customHeight="1">
      <c r="A38" s="86">
        <v>36</v>
      </c>
      <c r="B38" t="s" s="3">
        <v>89</v>
      </c>
      <c r="C38" t="s" s="87">
        <v>206</v>
      </c>
      <c r="D38" s="89"/>
      <c r="E38" s="89"/>
      <c r="F38" s="37">
        <v>14</v>
      </c>
      <c r="G38" t="str" s="89" cm="1">
        <f t="array" ref="G38">LOOKUP(F38,'Private Indicators'!$A$3:$A$32,'Private Indicators'!$B$3:$B$32)</f>
        <v>E.U. Fiscal Strength</v>
      </c>
      <c r="H38" s="37">
        <v>26</v>
      </c>
      <c r="I38" t="str" s="89" cm="1">
        <f t="array" ref="I38">LOOKUP(H38,'Private Indicators'!$A$3:$A$32,'Private Indicators'!$B$3:$B$32)</f>
        <v>Global Scientific Progress</v>
      </c>
      <c r="J38" t="s" s="88">
        <v>207</v>
      </c>
    </row>
    <row r="39" ht="56.05" customHeight="1">
      <c r="A39" s="86">
        <v>37</v>
      </c>
      <c r="B39" t="s" s="3">
        <v>88</v>
      </c>
      <c r="C39" t="s" s="87">
        <v>206</v>
      </c>
      <c r="D39" s="89"/>
      <c r="E39" s="89"/>
      <c r="F39" s="37">
        <v>3</v>
      </c>
      <c r="G39" t="str" s="89" cm="1">
        <f t="array" ref="G39">LOOKUP(F39,'Private Indicators'!$A$3:$A$32,'Private Indicators'!$B$3:$B$32)</f>
        <v>U.S. Population Health</v>
      </c>
      <c r="H39" s="37">
        <v>18</v>
      </c>
      <c r="I39" t="str" s="89" cm="1">
        <f t="array" ref="I39">LOOKUP(H39,'Private Indicators'!$A$3:$A$32,'Private Indicators'!$B$3:$B$32)</f>
        <v>China Population Health</v>
      </c>
      <c r="J39" t="s" s="88">
        <v>208</v>
      </c>
    </row>
    <row r="40" ht="44.05" customHeight="1">
      <c r="A40" s="86">
        <v>38</v>
      </c>
      <c r="B40" t="s" s="3">
        <v>78</v>
      </c>
      <c r="C40" t="s" s="87">
        <v>206</v>
      </c>
      <c r="D40" s="89"/>
      <c r="E40" s="89"/>
      <c r="F40" s="37">
        <v>18</v>
      </c>
      <c r="G40" t="str" s="89" cm="1">
        <f t="array" ref="G40">LOOKUP(F40,'Private Indicators'!$A$3:$A$32,'Private Indicators'!$B$3:$B$32)</f>
        <v>China Population Health</v>
      </c>
      <c r="H40" s="37">
        <v>7</v>
      </c>
      <c r="I40" t="str" s="89" cm="1">
        <f t="array" ref="I40">LOOKUP(H40,'Private Indicators'!$A$3:$A$32,'Private Indicators'!$B$3:$B$32)</f>
        <v>U.K. Advanced Manufacturing</v>
      </c>
      <c r="J40" t="s" s="88">
        <v>209</v>
      </c>
    </row>
    <row r="41" ht="44.05" customHeight="1">
      <c r="A41" s="86">
        <v>39</v>
      </c>
      <c r="B41" t="s" s="3">
        <v>74</v>
      </c>
      <c r="C41" t="s" s="87">
        <v>206</v>
      </c>
      <c r="D41" s="89"/>
      <c r="E41" s="89"/>
      <c r="F41" s="37">
        <v>7</v>
      </c>
      <c r="G41" t="str" s="89" cm="1">
        <f t="array" ref="G41">LOOKUP(F41,'Private Indicators'!$A$3:$A$32,'Private Indicators'!$B$3:$B$32)</f>
        <v>U.K. Advanced Manufacturing</v>
      </c>
      <c r="H41" s="37">
        <v>8</v>
      </c>
      <c r="I41" t="str" s="89" cm="1">
        <f t="array" ref="I41">LOOKUP(H41,'Private Indicators'!$A$3:$A$32,'Private Indicators'!$B$3:$B$32)</f>
        <v>U.K. Population Health</v>
      </c>
      <c r="J41" t="s" s="88">
        <v>210</v>
      </c>
    </row>
    <row r="42" ht="56.05" customHeight="1">
      <c r="A42" s="86">
        <v>40</v>
      </c>
      <c r="B42" t="s" s="3">
        <v>97</v>
      </c>
      <c r="C42" t="s" s="87">
        <v>206</v>
      </c>
      <c r="D42" s="89"/>
      <c r="E42" s="89"/>
      <c r="F42" s="37">
        <v>19</v>
      </c>
      <c r="G42" t="str" s="89" cm="1">
        <f t="array" ref="G42">LOOKUP(F42,'Private Indicators'!$A$3:$A$32,'Private Indicators'!$B$3:$B$32)</f>
        <v>China Fiscal Strength</v>
      </c>
      <c r="H42" s="37">
        <v>17</v>
      </c>
      <c r="I42" t="str" s="89" cm="1">
        <f t="array" ref="I42">LOOKUP(H42,'Private Indicators'!$A$3:$A$32,'Private Indicators'!$B$3:$B$32)</f>
        <v>China Advanced Manufacturing</v>
      </c>
      <c r="J42" t="s" s="88">
        <v>211</v>
      </c>
    </row>
    <row r="43" ht="44.05" customHeight="1">
      <c r="A43" s="86">
        <v>41</v>
      </c>
      <c r="B43" t="s" s="3">
        <v>63</v>
      </c>
      <c r="C43" t="s" s="87">
        <v>206</v>
      </c>
      <c r="D43" s="89"/>
      <c r="E43" s="89"/>
      <c r="F43" s="37">
        <v>15</v>
      </c>
      <c r="G43" t="str" s="89" cm="1">
        <f t="array" ref="G43">LOOKUP(F43,'Private Indicators'!$A$3:$A$32,'Private Indicators'!$B$3:$B$32)</f>
        <v>E.U. Supply Chain Sovereignty</v>
      </c>
      <c r="H43" s="37">
        <v>12</v>
      </c>
      <c r="I43" t="str" s="89" cm="1">
        <f t="array" ref="I43">LOOKUP(H43,'Private Indicators'!$A$3:$A$32,'Private Indicators'!$B$3:$B$32)</f>
        <v>E.U. Advanced Manufacturing</v>
      </c>
      <c r="J43" t="s" s="88">
        <v>212</v>
      </c>
    </row>
    <row r="44" ht="32.05" customHeight="1">
      <c r="A44" s="86">
        <v>42</v>
      </c>
      <c r="B44" t="s" s="3">
        <v>100</v>
      </c>
      <c r="C44" t="s" s="87">
        <v>206</v>
      </c>
      <c r="D44" s="89"/>
      <c r="E44" s="89"/>
      <c r="F44" s="37">
        <v>24</v>
      </c>
      <c r="G44" t="str" s="89" cm="1">
        <f t="array" ref="G44">LOOKUP(F44,'Private Indicators'!$A$3:$A$32,'Private Indicators'!$B$3:$B$32)</f>
        <v>India Fiscal Strength</v>
      </c>
      <c r="H44" s="37">
        <v>9</v>
      </c>
      <c r="I44" t="str" s="89" cm="1">
        <f t="array" ref="I44">LOOKUP(H44,'Private Indicators'!$A$3:$A$32,'Private Indicators'!$B$3:$B$32)</f>
        <v>U.K. Fiscal Strength</v>
      </c>
      <c r="J44" t="s" s="88">
        <v>213</v>
      </c>
    </row>
    <row r="45" ht="44.05" customHeight="1">
      <c r="A45" s="86">
        <v>43</v>
      </c>
      <c r="B45" t="s" s="3">
        <v>55</v>
      </c>
      <c r="C45" t="s" s="87">
        <v>206</v>
      </c>
      <c r="D45" s="89"/>
      <c r="E45" s="89"/>
      <c r="F45" s="37">
        <v>6</v>
      </c>
      <c r="G45" t="str" s="89" cm="1">
        <f t="array" ref="G45">LOOKUP(F45,'Private Indicators'!$A$3:$A$32,'Private Indicators'!$B$3:$B$32)</f>
        <v>U.K. Research Competitiveness</v>
      </c>
      <c r="H45" s="37">
        <v>3</v>
      </c>
      <c r="I45" t="str" s="89" cm="1">
        <f t="array" ref="I45">LOOKUP(H45,'Private Indicators'!$A$3:$A$32,'Private Indicators'!$B$3:$B$32)</f>
        <v>U.S. Population Health</v>
      </c>
      <c r="J45" t="s" s="88">
        <v>214</v>
      </c>
    </row>
    <row r="46" ht="56.05" customHeight="1">
      <c r="A46" s="86">
        <v>44</v>
      </c>
      <c r="B46" t="s" s="3">
        <v>81</v>
      </c>
      <c r="C46" t="s" s="87">
        <v>206</v>
      </c>
      <c r="D46" s="89"/>
      <c r="E46" s="89"/>
      <c r="F46" s="37">
        <v>8</v>
      </c>
      <c r="G46" t="str" s="89" cm="1">
        <f t="array" ref="G46">LOOKUP(F46,'Private Indicators'!$A$3:$A$32,'Private Indicators'!$B$3:$B$32)</f>
        <v>U.K. Population Health</v>
      </c>
      <c r="H46" s="37">
        <v>22</v>
      </c>
      <c r="I46" t="str" s="89" cm="1">
        <f t="array" ref="I46">LOOKUP(H46,'Private Indicators'!$A$3:$A$32,'Private Indicators'!$B$3:$B$32)</f>
        <v>India Advanced Manufacturing</v>
      </c>
      <c r="J46" t="s" s="88">
        <v>215</v>
      </c>
    </row>
    <row r="47" ht="44.05" customHeight="1">
      <c r="A47" s="86">
        <v>45</v>
      </c>
      <c r="B47" t="s" s="3">
        <v>48</v>
      </c>
      <c r="C47" t="s" s="87">
        <v>206</v>
      </c>
      <c r="D47" s="89"/>
      <c r="E47" s="89"/>
      <c r="F47" s="37">
        <v>16</v>
      </c>
      <c r="G47" t="str" s="89" cm="1">
        <f t="array" ref="G47">LOOKUP(F47,'Private Indicators'!$A$3:$A$32,'Private Indicators'!$B$3:$B$32)</f>
        <v>China Research Competitiveness</v>
      </c>
      <c r="H47" s="37">
        <v>30</v>
      </c>
      <c r="I47" t="str" s="89" cm="1">
        <f t="array" ref="I47">LOOKUP(H47,'Private Indicators'!$A$3:$A$32,'Private Indicators'!$B$3:$B$32)</f>
        <v>Global Supply Chain Integration</v>
      </c>
      <c r="J47" t="s" s="88">
        <v>216</v>
      </c>
    </row>
    <row r="48" ht="32.05" customHeight="1">
      <c r="A48" s="86">
        <v>46</v>
      </c>
      <c r="B48" t="s" s="3">
        <v>85</v>
      </c>
      <c r="C48" t="s" s="87">
        <v>217</v>
      </c>
      <c r="D48" s="89"/>
      <c r="E48" s="89"/>
      <c r="F48" s="37">
        <v>27</v>
      </c>
      <c r="G48" t="str" s="89" cm="1">
        <f t="array" ref="G48">LOOKUP(F48,'Private Indicators'!$A$3:$A$32,'Private Indicators'!$B$3:$B$32)</f>
        <v>Global Biomanufacturing Capacity</v>
      </c>
      <c r="H48" s="37">
        <v>9</v>
      </c>
      <c r="I48" t="str" s="89" cm="1">
        <f t="array" ref="I48">LOOKUP(H48,'Private Indicators'!$A$3:$A$32,'Private Indicators'!$B$3:$B$32)</f>
        <v>U.K. Fiscal Strength</v>
      </c>
      <c r="J48" t="s" s="88">
        <v>218</v>
      </c>
    </row>
    <row r="49" ht="44.05" customHeight="1">
      <c r="A49" s="86">
        <v>47</v>
      </c>
      <c r="B49" t="s" s="3">
        <v>52</v>
      </c>
      <c r="C49" t="s" s="87">
        <v>217</v>
      </c>
      <c r="D49" s="89"/>
      <c r="E49" s="89"/>
      <c r="F49" s="37">
        <v>17</v>
      </c>
      <c r="G49" t="str" s="89" cm="1">
        <f t="array" ref="G49">LOOKUP(F49,'Private Indicators'!$A$3:$A$32,'Private Indicators'!$B$3:$B$32)</f>
        <v>China Advanced Manufacturing</v>
      </c>
      <c r="H49" s="37">
        <v>21</v>
      </c>
      <c r="I49" t="str" s="89" cm="1">
        <f t="array" ref="I49">LOOKUP(H49,'Private Indicators'!$A$3:$A$32,'Private Indicators'!$B$3:$B$32)</f>
        <v>India Research Competitiveness</v>
      </c>
      <c r="J49" t="s" s="88">
        <v>219</v>
      </c>
    </row>
    <row r="50" ht="32.05" customHeight="1">
      <c r="A50" s="86">
        <v>48</v>
      </c>
      <c r="B50" t="s" s="3">
        <v>102</v>
      </c>
      <c r="C50" t="s" s="87">
        <v>217</v>
      </c>
      <c r="D50" s="89"/>
      <c r="E50" s="89"/>
      <c r="F50" s="37">
        <v>30</v>
      </c>
      <c r="G50" t="str" s="89" cm="1">
        <f t="array" ref="G50">LOOKUP(F50,'Private Indicators'!$A$3:$A$32,'Private Indicators'!$B$3:$B$32)</f>
        <v>Global Supply Chain Integration</v>
      </c>
      <c r="H50" s="37">
        <v>25</v>
      </c>
      <c r="I50" t="str" s="89" cm="1">
        <f t="array" ref="I50">LOOKUP(H50,'Private Indicators'!$A$3:$A$32,'Private Indicators'!$B$3:$B$32)</f>
        <v>India Supply Chain Sovereignty</v>
      </c>
      <c r="J50" t="s" s="88">
        <v>220</v>
      </c>
    </row>
    <row r="51" ht="44.05" customHeight="1">
      <c r="A51" s="86">
        <v>49</v>
      </c>
      <c r="B51" t="s" s="3">
        <v>56</v>
      </c>
      <c r="C51" t="s" s="87">
        <v>217</v>
      </c>
      <c r="D51" s="89"/>
      <c r="E51" s="89"/>
      <c r="F51" s="37">
        <v>22</v>
      </c>
      <c r="G51" t="str" s="89" cm="1">
        <f t="array" ref="G51">LOOKUP(F51,'Private Indicators'!$A$3:$A$32,'Private Indicators'!$B$3:$B$32)</f>
        <v>India Advanced Manufacturing</v>
      </c>
      <c r="H51" s="37">
        <v>1</v>
      </c>
      <c r="I51" t="str" s="89" cm="1">
        <f t="array" ref="I51">LOOKUP(H51,'Private Indicators'!$A$3:$A$32,'Private Indicators'!$B$3:$B$32)</f>
        <v>U.S. Research Competitiveness</v>
      </c>
      <c r="J51" t="s" s="88">
        <v>221</v>
      </c>
    </row>
    <row r="52" ht="44.05" customHeight="1">
      <c r="A52" s="86">
        <v>50</v>
      </c>
      <c r="B52" t="s" s="3">
        <v>57</v>
      </c>
      <c r="C52" t="s" s="87">
        <v>217</v>
      </c>
      <c r="D52" s="89"/>
      <c r="E52" s="89"/>
      <c r="F52" s="37">
        <v>1</v>
      </c>
      <c r="G52" t="str" s="89" cm="1">
        <f t="array" ref="G52">LOOKUP(F52,'Private Indicators'!$A$3:$A$32,'Private Indicators'!$B$3:$B$32)</f>
        <v>U.S. Research Competitiveness</v>
      </c>
      <c r="H52" s="37">
        <v>10</v>
      </c>
      <c r="I52" t="str" s="89" cm="1">
        <f t="array" ref="I52">LOOKUP(H52,'Private Indicators'!$A$3:$A$32,'Private Indicators'!$B$3:$B$32)</f>
        <v>U.K. Supply Chain Sovereignty</v>
      </c>
      <c r="J52" t="s" s="88">
        <v>222</v>
      </c>
    </row>
    <row r="53" ht="44.05" customHeight="1">
      <c r="A53" s="86">
        <v>51</v>
      </c>
      <c r="B53" t="s" s="3">
        <v>94</v>
      </c>
      <c r="C53" t="s" s="87">
        <v>217</v>
      </c>
      <c r="D53" s="89"/>
      <c r="E53" s="89"/>
      <c r="F53" s="37">
        <v>4</v>
      </c>
      <c r="G53" t="str" s="89" cm="1">
        <f t="array" ref="G53">LOOKUP(F53,'Private Indicators'!$A$3:$A$32,'Private Indicators'!$B$3:$B$32)</f>
        <v>U.S. Fiscal Strength</v>
      </c>
      <c r="H53" s="37">
        <v>16</v>
      </c>
      <c r="I53" t="str" s="89" cm="1">
        <f t="array" ref="I53">LOOKUP(H53,'Private Indicators'!$A$3:$A$32,'Private Indicators'!$B$3:$B$32)</f>
        <v>China Research Competitiveness</v>
      </c>
      <c r="J53" t="s" s="88">
        <v>223</v>
      </c>
    </row>
    <row r="54" ht="44.05" customHeight="1">
      <c r="A54" s="86">
        <v>52</v>
      </c>
      <c r="B54" t="s" s="3">
        <v>69</v>
      </c>
      <c r="C54" t="s" s="87">
        <v>217</v>
      </c>
      <c r="D54" s="89"/>
      <c r="E54" s="89"/>
      <c r="F54" s="37">
        <v>7</v>
      </c>
      <c r="G54" t="str" s="89" cm="1">
        <f t="array" ref="G54">LOOKUP(F54,'Private Indicators'!$A$3:$A$32,'Private Indicators'!$B$3:$B$32)</f>
        <v>U.K. Advanced Manufacturing</v>
      </c>
      <c r="H54" s="37">
        <v>2</v>
      </c>
      <c r="I54" t="str" s="89" cm="1">
        <f t="array" ref="I54">LOOKUP(H54,'Private Indicators'!$A$3:$A$32,'Private Indicators'!$B$3:$B$32)</f>
        <v>U.S. Advanced Manufacturing</v>
      </c>
      <c r="J54" t="s" s="88">
        <v>224</v>
      </c>
    </row>
    <row r="55" ht="44.05" customHeight="1">
      <c r="A55" s="86">
        <v>53</v>
      </c>
      <c r="B55" t="s" s="3">
        <v>90</v>
      </c>
      <c r="C55" t="s" s="87">
        <v>217</v>
      </c>
      <c r="D55" s="89"/>
      <c r="E55" s="89"/>
      <c r="F55" s="37">
        <v>23</v>
      </c>
      <c r="G55" t="str" s="89" cm="1">
        <f t="array" ref="G55">LOOKUP(F55,'Private Indicators'!$A$3:$A$32,'Private Indicators'!$B$3:$B$32)</f>
        <v>India Population Health</v>
      </c>
      <c r="H55" s="37">
        <v>19</v>
      </c>
      <c r="I55" t="str" s="89" cm="1">
        <f t="array" ref="I55">LOOKUP(H55,'Private Indicators'!$A$3:$A$32,'Private Indicators'!$B$3:$B$32)</f>
        <v>China Fiscal Strength</v>
      </c>
      <c r="J55" t="s" s="88">
        <v>225</v>
      </c>
    </row>
    <row r="56" ht="32.05" customHeight="1">
      <c r="A56" s="86">
        <v>54</v>
      </c>
      <c r="B56" t="s" s="3">
        <v>75</v>
      </c>
      <c r="C56" t="s" s="87">
        <v>217</v>
      </c>
      <c r="D56" s="89"/>
      <c r="E56" s="89"/>
      <c r="F56" s="37">
        <v>5</v>
      </c>
      <c r="G56" t="str" s="89" cm="1">
        <f t="array" ref="G56">LOOKUP(F56,'Private Indicators'!$A$3:$A$32,'Private Indicators'!$B$3:$B$32)</f>
        <v>U.S. Supply Chain Sovereignty</v>
      </c>
      <c r="H56" s="37">
        <v>15</v>
      </c>
      <c r="I56" t="str" s="89" cm="1">
        <f t="array" ref="I56">LOOKUP(H56,'Private Indicators'!$A$3:$A$32,'Private Indicators'!$B$3:$B$32)</f>
        <v>E.U. Supply Chain Sovereignty</v>
      </c>
      <c r="J56" t="s" s="88">
        <v>226</v>
      </c>
    </row>
    <row r="57" ht="32.05" customHeight="1">
      <c r="A57" s="86">
        <v>55</v>
      </c>
      <c r="B57" t="s" s="3">
        <v>91</v>
      </c>
      <c r="C57" t="s" s="87">
        <v>217</v>
      </c>
      <c r="D57" s="89"/>
      <c r="E57" s="89"/>
      <c r="F57" s="37">
        <v>13</v>
      </c>
      <c r="G57" t="str" s="89" cm="1">
        <f t="array" ref="G57">LOOKUP(F57,'Private Indicators'!$A$3:$A$32,'Private Indicators'!$B$3:$B$32)</f>
        <v>E.U. Population Health</v>
      </c>
      <c r="H57" s="37">
        <v>14</v>
      </c>
      <c r="I57" t="str" s="89" cm="1">
        <f t="array" ref="I57">LOOKUP(H57,'Private Indicators'!$A$3:$A$32,'Private Indicators'!$B$3:$B$32)</f>
        <v>E.U. Fiscal Strength</v>
      </c>
      <c r="J57" t="s" s="88">
        <v>227</v>
      </c>
    </row>
    <row r="58" ht="44.05" customHeight="1">
      <c r="A58" s="86">
        <v>56</v>
      </c>
      <c r="B58" t="s" s="3">
        <v>86</v>
      </c>
      <c r="C58" t="s" s="87">
        <v>228</v>
      </c>
      <c r="D58" s="89"/>
      <c r="E58" s="89"/>
      <c r="F58" s="37">
        <v>18</v>
      </c>
      <c r="G58" t="str" s="89" cm="1">
        <f t="array" ref="G58">LOOKUP(F58,'Private Indicators'!$A$3:$A$32,'Private Indicators'!$B$3:$B$32)</f>
        <v>China Population Health</v>
      </c>
      <c r="H58" s="37">
        <v>24</v>
      </c>
      <c r="I58" t="str" s="89" cm="1">
        <f t="array" ref="I58">LOOKUP(H58,'Private Indicators'!$A$3:$A$32,'Private Indicators'!$B$3:$B$32)</f>
        <v>India Fiscal Strength</v>
      </c>
      <c r="J58" t="s" s="88">
        <v>229</v>
      </c>
    </row>
    <row r="59" ht="56.05" customHeight="1">
      <c r="A59" s="86">
        <v>57</v>
      </c>
      <c r="B59" t="s" s="3">
        <v>76</v>
      </c>
      <c r="C59" t="s" s="87">
        <v>228</v>
      </c>
      <c r="D59" s="89"/>
      <c r="E59" s="89"/>
      <c r="F59" s="37">
        <v>2</v>
      </c>
      <c r="G59" t="str" s="89" cm="1">
        <f t="array" ref="G59">LOOKUP(F59,'Private Indicators'!$A$3:$A$32,'Private Indicators'!$B$3:$B$32)</f>
        <v>U.S. Advanced Manufacturing</v>
      </c>
      <c r="H59" s="37">
        <v>29</v>
      </c>
      <c r="I59" t="str" s="89" cm="1">
        <f t="array" ref="I59">LOOKUP(H59,'Private Indicators'!$A$3:$A$32,'Private Indicators'!$B$3:$B$32)</f>
        <v>Global Health System Resilience</v>
      </c>
      <c r="J59" t="s" s="88">
        <v>230</v>
      </c>
    </row>
    <row r="60" ht="44.05" customHeight="1">
      <c r="A60" s="86">
        <v>58</v>
      </c>
      <c r="B60" t="s" s="3">
        <v>93</v>
      </c>
      <c r="C60" t="s" s="87">
        <v>228</v>
      </c>
      <c r="D60" s="89"/>
      <c r="E60" s="89"/>
      <c r="F60" s="37">
        <v>30</v>
      </c>
      <c r="G60" t="str" s="89" cm="1">
        <f t="array" ref="G60">LOOKUP(F60,'Private Indicators'!$A$3:$A$32,'Private Indicators'!$B$3:$B$32)</f>
        <v>Global Supply Chain Integration</v>
      </c>
      <c r="H60" s="37">
        <v>11</v>
      </c>
      <c r="I60" t="str" s="89" cm="1">
        <f t="array" ref="I60">LOOKUP(H60,'Private Indicators'!$A$3:$A$32,'Private Indicators'!$B$3:$B$32)</f>
        <v>E.U. Research Competitiveness</v>
      </c>
      <c r="J60" t="s" s="88">
        <v>231</v>
      </c>
    </row>
    <row r="61" ht="32.05" customHeight="1">
      <c r="A61" s="86">
        <v>59</v>
      </c>
      <c r="B61" t="s" s="3">
        <v>98</v>
      </c>
      <c r="C61" t="s" s="87">
        <v>228</v>
      </c>
      <c r="D61" s="89"/>
      <c r="E61" s="89"/>
      <c r="F61" s="37">
        <v>14</v>
      </c>
      <c r="G61" t="str" s="89" cm="1">
        <f t="array" ref="G61">LOOKUP(F61,'Private Indicators'!$A$3:$A$32,'Private Indicators'!$B$3:$B$32)</f>
        <v>E.U. Fiscal Strength</v>
      </c>
      <c r="H61" s="37">
        <v>15</v>
      </c>
      <c r="I61" t="str" s="89" cm="1">
        <f t="array" ref="I61">LOOKUP(H61,'Private Indicators'!$A$3:$A$32,'Private Indicators'!$B$3:$B$32)</f>
        <v>E.U. Supply Chain Sovereignty</v>
      </c>
      <c r="J61" t="s" s="88">
        <v>232</v>
      </c>
    </row>
    <row r="62" ht="44.05" customHeight="1">
      <c r="A62" s="86">
        <v>60</v>
      </c>
      <c r="B62" t="s" s="3">
        <v>72</v>
      </c>
      <c r="C62" t="s" s="87">
        <v>228</v>
      </c>
      <c r="D62" s="89"/>
      <c r="E62" s="89"/>
      <c r="F62" s="37">
        <v>28</v>
      </c>
      <c r="G62" t="str" s="89" cm="1">
        <f t="array" ref="G62">LOOKUP(F62,'Private Indicators'!$A$3:$A$32,'Private Indicators'!$B$3:$B$32)</f>
        <v>Global Quality of Life</v>
      </c>
      <c r="H62" s="37">
        <v>23</v>
      </c>
      <c r="I62" t="str" s="89" cm="1">
        <f t="array" ref="I62">LOOKUP(H62,'Private Indicators'!$A$3:$A$32,'Private Indicators'!$B$3:$B$32)</f>
        <v>India Population Health</v>
      </c>
      <c r="J62" t="s" s="88">
        <v>233</v>
      </c>
    </row>
  </sheetData>
  <mergeCells count="1">
    <mergeCell ref="A1:J1"/>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11.xml><?xml version="1.0" encoding="utf-8"?>
<worksheet xmlns:r="http://schemas.openxmlformats.org/officeDocument/2006/relationships" xmlns="http://schemas.openxmlformats.org/spreadsheetml/2006/main">
  <sheetPr>
    <pageSetUpPr fitToPage="1"/>
  </sheetPr>
  <dimension ref="A2:G62"/>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7.85156" style="90" customWidth="1"/>
    <col min="2" max="2" width="55.2578" style="90" customWidth="1"/>
    <col min="3" max="7" width="16.3516" style="90" customWidth="1"/>
    <col min="8" max="16384" width="16.3516" style="90" customWidth="1"/>
  </cols>
  <sheetData>
    <row r="1" ht="27.65" customHeight="1">
      <c r="A1" t="s" s="2">
        <v>234</v>
      </c>
      <c r="B1" s="2"/>
      <c r="C1" s="2"/>
      <c r="D1" s="2"/>
      <c r="E1" s="2"/>
      <c r="F1" s="2"/>
      <c r="G1" s="2"/>
    </row>
    <row r="2" ht="20.25" customHeight="1">
      <c r="A2" t="s" s="31">
        <v>120</v>
      </c>
      <c r="B2" t="s" s="31">
        <v>105</v>
      </c>
      <c r="C2" t="s" s="31">
        <v>40</v>
      </c>
      <c r="D2" t="s" s="31">
        <v>41</v>
      </c>
      <c r="E2" t="s" s="31">
        <v>42</v>
      </c>
      <c r="F2" t="s" s="31">
        <v>43</v>
      </c>
      <c r="G2" t="s" s="31">
        <v>44</v>
      </c>
    </row>
    <row r="3" ht="20.25" customHeight="1">
      <c r="A3" s="32">
        <v>1</v>
      </c>
      <c r="B3" t="str" s="33" cm="1">
        <f t="array" ref="B3">'Roles'!B3</f>
        <v>Chief of Staff to the President, U.S.</v>
      </c>
      <c r="C3" s="34" cm="1">
        <f t="array" ref="C3">ROUND(2/3*LOOKUP('Roles'!$F3,'Public Indicators'!$A$3:$A$32,'Public Indicators'!$C$3:$C$32)+1/3*LOOKUP('Roles'!$H3,'Public Indicators'!$A$3:$A$32,'Public Indicators'!$C$3:$C$32),0)</f>
        <v>50</v>
      </c>
      <c r="D3" s="34" cm="1">
        <f t="array" ref="D3">ROUND(2/3*LOOKUP('Roles'!$F3,'Public Indicators'!$A$3:$A$32,'Public Indicators'!$D$3:$D$32)+1/3*LOOKUP('Roles'!$H3,'Public Indicators'!$A$3:$A$32,'Public Indicators'!$D$3:$D$32),0)</f>
        <v>46</v>
      </c>
      <c r="E3" s="34" cm="1">
        <f t="array" ref="E3">ROUND(2/3*LOOKUP('Roles'!$F3,'Public Indicators'!$A$3:$A$32,'Public Indicators'!$E$3:$E$32)+1/3*LOOKUP('Roles'!$H3,'Public Indicators'!$A$3:$A$32,'Public Indicators'!$E$3:$E$32),0)</f>
        <v>69</v>
      </c>
      <c r="F3" s="34" cm="1">
        <f t="array" ref="F3">ROUND(2/3*LOOKUP('Roles'!$F3,'Public Indicators'!$A$3:$A$32,'Public Indicators'!$F$3:$F$32)+1/3*LOOKUP('Roles'!$H3,'Public Indicators'!$A$3:$A$32,'Public Indicators'!$F$3:$F$32),0)</f>
        <v>80</v>
      </c>
      <c r="G3" s="34" cm="1">
        <f t="array" ref="G3">ROUND(2/3*LOOKUP('Roles'!$F3,'Public Indicators'!$A$3:$A$32,'Public Indicators'!$G$3:$G$32)+1/3*LOOKUP('Roles'!$H3,'Public Indicators'!$A$3:$A$32,'Public Indicators'!$G$3:$G$32),0)</f>
        <v>85</v>
      </c>
    </row>
    <row r="4" ht="20.05" customHeight="1">
      <c r="A4" s="35">
        <v>2</v>
      </c>
      <c r="B4" t="str" s="36" cm="1">
        <f t="array" ref="B4">'Roles'!B4</f>
        <v>Director of the Office of Management and Budget, U.S.</v>
      </c>
      <c r="C4" s="37" cm="1">
        <f t="array" ref="C4">ROUND(2/3*LOOKUP('Roles'!$F4,'Public Indicators'!$A$3:$A$32,'Public Indicators'!$C$3:$C$32)+1/3*LOOKUP('Roles'!$H4,'Public Indicators'!$A$3:$A$32,'Public Indicators'!$C$3:$C$32),0)</f>
        <v>50</v>
      </c>
      <c r="D4" s="37" cm="1">
        <f t="array" ref="D4">ROUND(2/3*LOOKUP('Roles'!$F4,'Public Indicators'!$A$3:$A$32,'Public Indicators'!$D$3:$D$32)+1/3*LOOKUP('Roles'!$H4,'Public Indicators'!$A$3:$A$32,'Public Indicators'!$D$3:$D$32),0)</f>
        <v>46</v>
      </c>
      <c r="E4" s="37" cm="1">
        <f t="array" ref="E4">ROUND(2/3*LOOKUP('Roles'!$F4,'Public Indicators'!$A$3:$A$32,'Public Indicators'!$E$3:$E$32)+1/3*LOOKUP('Roles'!$H4,'Public Indicators'!$A$3:$A$32,'Public Indicators'!$E$3:$E$32),0)</f>
        <v>23</v>
      </c>
      <c r="F4" s="37" cm="1">
        <f t="array" ref="F4">ROUND(2/3*LOOKUP('Roles'!$F4,'Public Indicators'!$A$3:$A$32,'Public Indicators'!$F$3:$F$32)+1/3*LOOKUP('Roles'!$H4,'Public Indicators'!$A$3:$A$32,'Public Indicators'!$F$3:$F$32),0)</f>
        <v>26</v>
      </c>
      <c r="G4" s="37" cm="1">
        <f t="array" ref="G4">ROUND(2/3*LOOKUP('Roles'!$F4,'Public Indicators'!$A$3:$A$32,'Public Indicators'!$G$3:$G$32)+1/3*LOOKUP('Roles'!$H4,'Public Indicators'!$A$3:$A$32,'Public Indicators'!$G$3:$G$32),0)</f>
        <v>-3</v>
      </c>
    </row>
    <row r="5" ht="20.05" customHeight="1">
      <c r="A5" s="35">
        <v>3</v>
      </c>
      <c r="B5" t="str" s="36" cm="1">
        <f t="array" ref="B5">'Roles'!B5</f>
        <v>Director of the National Institutes of Health, U.S.</v>
      </c>
      <c r="C5" s="37" cm="1">
        <f t="array" ref="C5">ROUND(2/3*LOOKUP('Roles'!$F5,'Public Indicators'!$A$3:$A$32,'Public Indicators'!$C$3:$C$32)+1/3*LOOKUP('Roles'!$H5,'Public Indicators'!$A$3:$A$32,'Public Indicators'!$C$3:$C$32),0)</f>
        <v>50</v>
      </c>
      <c r="D5" s="37" cm="1">
        <f t="array" ref="D5">ROUND(2/3*LOOKUP('Roles'!$F5,'Public Indicators'!$A$3:$A$32,'Public Indicators'!$D$3:$D$32)+1/3*LOOKUP('Roles'!$H5,'Public Indicators'!$A$3:$A$32,'Public Indicators'!$D$3:$D$32),0)</f>
        <v>51</v>
      </c>
      <c r="E5" s="37" cm="1">
        <f t="array" ref="E5">ROUND(2/3*LOOKUP('Roles'!$F5,'Public Indicators'!$A$3:$A$32,'Public Indicators'!$E$3:$E$32)+1/3*LOOKUP('Roles'!$H5,'Public Indicators'!$A$3:$A$32,'Public Indicators'!$E$3:$E$32),0)</f>
        <v>63</v>
      </c>
      <c r="F5" s="37" cm="1">
        <f t="array" ref="F5">ROUND(2/3*LOOKUP('Roles'!$F5,'Public Indicators'!$A$3:$A$32,'Public Indicators'!$F$3:$F$32)+1/3*LOOKUP('Roles'!$H5,'Public Indicators'!$A$3:$A$32,'Public Indicators'!$F$3:$F$32),0)</f>
        <v>65</v>
      </c>
      <c r="G5" s="37" cm="1">
        <f t="array" ref="G5">ROUND(2/3*LOOKUP('Roles'!$F5,'Public Indicators'!$A$3:$A$32,'Public Indicators'!$G$3:$G$32)+1/3*LOOKUP('Roles'!$H5,'Public Indicators'!$A$3:$A$32,'Public Indicators'!$G$3:$G$32),0)</f>
        <v>52</v>
      </c>
    </row>
    <row r="6" ht="20.05" customHeight="1">
      <c r="A6" s="35">
        <v>4</v>
      </c>
      <c r="B6" t="str" s="36" cm="1">
        <f t="array" ref="B6">'Roles'!B6</f>
        <v>Secretary of State for Health and Social Care, U.K.</v>
      </c>
      <c r="C6" s="37" cm="1">
        <f t="array" ref="C6">ROUND(2/3*LOOKUP('Roles'!$F6,'Public Indicators'!$A$3:$A$32,'Public Indicators'!$C$3:$C$32)+1/3*LOOKUP('Roles'!$H6,'Public Indicators'!$A$3:$A$32,'Public Indicators'!$C$3:$C$32),0)</f>
        <v>50</v>
      </c>
      <c r="D6" s="37" cm="1">
        <f t="array" ref="D6">ROUND(2/3*LOOKUP('Roles'!$F6,'Public Indicators'!$A$3:$A$32,'Public Indicators'!$D$3:$D$32)+1/3*LOOKUP('Roles'!$H6,'Public Indicators'!$A$3:$A$32,'Public Indicators'!$D$3:$D$32),0)</f>
        <v>53</v>
      </c>
      <c r="E6" s="37" cm="1">
        <f t="array" ref="E6">ROUND(2/3*LOOKUP('Roles'!$F6,'Public Indicators'!$A$3:$A$32,'Public Indicators'!$E$3:$E$32)+1/3*LOOKUP('Roles'!$H6,'Public Indicators'!$A$3:$A$32,'Public Indicators'!$E$3:$E$32),0)</f>
        <v>59</v>
      </c>
      <c r="F6" s="37" cm="1">
        <f t="array" ref="F6">ROUND(2/3*LOOKUP('Roles'!$F6,'Public Indicators'!$A$3:$A$32,'Public Indicators'!$F$3:$F$32)+1/3*LOOKUP('Roles'!$H6,'Public Indicators'!$A$3:$A$32,'Public Indicators'!$F$3:$F$32),0)</f>
        <v>65</v>
      </c>
      <c r="G6" s="37" cm="1">
        <f t="array" ref="G6">ROUND(2/3*LOOKUP('Roles'!$F6,'Public Indicators'!$A$3:$A$32,'Public Indicators'!$G$3:$G$32)+1/3*LOOKUP('Roles'!$H6,'Public Indicators'!$A$3:$A$32,'Public Indicators'!$G$3:$G$32),0)</f>
        <v>50</v>
      </c>
    </row>
    <row r="7" ht="20.05" customHeight="1">
      <c r="A7" s="35">
        <v>5</v>
      </c>
      <c r="B7" t="str" s="36" cm="1">
        <f t="array" ref="B7">'Roles'!B7</f>
        <v>Chief Economic Adviser to HM Treasury, U.K.</v>
      </c>
      <c r="C7" s="37" cm="1">
        <f t="array" ref="C7">ROUND(2/3*LOOKUP('Roles'!$F7,'Public Indicators'!$A$3:$A$32,'Public Indicators'!$C$3:$C$32)+1/3*LOOKUP('Roles'!$H7,'Public Indicators'!$A$3:$A$32,'Public Indicators'!$C$3:$C$32),0)</f>
        <v>50</v>
      </c>
      <c r="D7" s="37" cm="1">
        <f t="array" ref="D7">ROUND(2/3*LOOKUP('Roles'!$F7,'Public Indicators'!$A$3:$A$32,'Public Indicators'!$D$3:$D$32)+1/3*LOOKUP('Roles'!$H7,'Public Indicators'!$A$3:$A$32,'Public Indicators'!$D$3:$D$32),0)</f>
        <v>44</v>
      </c>
      <c r="E7" s="37" cm="1">
        <f t="array" ref="E7">ROUND(2/3*LOOKUP('Roles'!$F7,'Public Indicators'!$A$3:$A$32,'Public Indicators'!$E$3:$E$32)+1/3*LOOKUP('Roles'!$H7,'Public Indicators'!$A$3:$A$32,'Public Indicators'!$E$3:$E$32),0)</f>
        <v>75</v>
      </c>
      <c r="F7" s="37" cm="1">
        <f t="array" ref="F7">ROUND(2/3*LOOKUP('Roles'!$F7,'Public Indicators'!$A$3:$A$32,'Public Indicators'!$F$3:$F$32)+1/3*LOOKUP('Roles'!$H7,'Public Indicators'!$A$3:$A$32,'Public Indicators'!$F$3:$F$32),0)</f>
        <v>82</v>
      </c>
      <c r="G7" s="37" cm="1">
        <f t="array" ref="G7">ROUND(2/3*LOOKUP('Roles'!$F7,'Public Indicators'!$A$3:$A$32,'Public Indicators'!$G$3:$G$32)+1/3*LOOKUP('Roles'!$H7,'Public Indicators'!$A$3:$A$32,'Public Indicators'!$G$3:$G$32),0)</f>
        <v>98</v>
      </c>
    </row>
    <row r="8" ht="20.05" customHeight="1">
      <c r="A8" s="35">
        <v>6</v>
      </c>
      <c r="B8" t="str" s="36" cm="1">
        <f t="array" ref="B8">'Roles'!B8</f>
        <v>Chief Scientific Adviser to the Government, U.K.</v>
      </c>
      <c r="C8" s="37" cm="1">
        <f t="array" ref="C8">ROUND(2/3*LOOKUP('Roles'!$F8,'Public Indicators'!$A$3:$A$32,'Public Indicators'!$C$3:$C$32)+1/3*LOOKUP('Roles'!$H8,'Public Indicators'!$A$3:$A$32,'Public Indicators'!$C$3:$C$32),0)</f>
        <v>50</v>
      </c>
      <c r="D8" s="37" cm="1">
        <f t="array" ref="D8">ROUND(2/3*LOOKUP('Roles'!$F8,'Public Indicators'!$A$3:$A$32,'Public Indicators'!$D$3:$D$32)+1/3*LOOKUP('Roles'!$H8,'Public Indicators'!$A$3:$A$32,'Public Indicators'!$D$3:$D$32),0)</f>
        <v>56</v>
      </c>
      <c r="E8" s="37" cm="1">
        <f t="array" ref="E8">ROUND(2/3*LOOKUP('Roles'!$F8,'Public Indicators'!$A$3:$A$32,'Public Indicators'!$E$3:$E$32)+1/3*LOOKUP('Roles'!$H8,'Public Indicators'!$A$3:$A$32,'Public Indicators'!$E$3:$E$32),0)</f>
        <v>76</v>
      </c>
      <c r="F8" s="37" cm="1">
        <f t="array" ref="F8">ROUND(2/3*LOOKUP('Roles'!$F8,'Public Indicators'!$A$3:$A$32,'Public Indicators'!$F$3:$F$32)+1/3*LOOKUP('Roles'!$H8,'Public Indicators'!$A$3:$A$32,'Public Indicators'!$F$3:$F$32),0)</f>
        <v>89</v>
      </c>
      <c r="G8" s="37" cm="1">
        <f t="array" ref="G8">ROUND(2/3*LOOKUP('Roles'!$F8,'Public Indicators'!$A$3:$A$32,'Public Indicators'!$G$3:$G$32)+1/3*LOOKUP('Roles'!$H8,'Public Indicators'!$A$3:$A$32,'Public Indicators'!$G$3:$G$32),0)</f>
        <v>89</v>
      </c>
    </row>
    <row r="9" ht="20.05" customHeight="1">
      <c r="A9" s="35">
        <v>7</v>
      </c>
      <c r="B9" t="str" s="36" cm="1">
        <f t="array" ref="B9">'Roles'!B9</f>
        <v>European Commissioner for Health and Food Safety</v>
      </c>
      <c r="C9" s="37" cm="1">
        <f t="array" ref="C9">ROUND(2/3*LOOKUP('Roles'!$F9,'Public Indicators'!$A$3:$A$32,'Public Indicators'!$C$3:$C$32)+1/3*LOOKUP('Roles'!$H9,'Public Indicators'!$A$3:$A$32,'Public Indicators'!$C$3:$C$32),0)</f>
        <v>50</v>
      </c>
      <c r="D9" s="37" cm="1">
        <f t="array" ref="D9">ROUND(2/3*LOOKUP('Roles'!$F9,'Public Indicators'!$A$3:$A$32,'Public Indicators'!$D$3:$D$32)+1/3*LOOKUP('Roles'!$H9,'Public Indicators'!$A$3:$A$32,'Public Indicators'!$D$3:$D$32),0)</f>
        <v>54</v>
      </c>
      <c r="E9" s="37" cm="1">
        <f t="array" ref="E9">ROUND(2/3*LOOKUP('Roles'!$F9,'Public Indicators'!$A$3:$A$32,'Public Indicators'!$E$3:$E$32)+1/3*LOOKUP('Roles'!$H9,'Public Indicators'!$A$3:$A$32,'Public Indicators'!$E$3:$E$32),0)</f>
        <v>63</v>
      </c>
      <c r="F9" s="37" cm="1">
        <f t="array" ref="F9">ROUND(2/3*LOOKUP('Roles'!$F9,'Public Indicators'!$A$3:$A$32,'Public Indicators'!$F$3:$F$32)+1/3*LOOKUP('Roles'!$H9,'Public Indicators'!$A$3:$A$32,'Public Indicators'!$F$3:$F$32),0)</f>
        <v>62</v>
      </c>
      <c r="G9" s="37" cm="1">
        <f t="array" ref="G9">ROUND(2/3*LOOKUP('Roles'!$F9,'Public Indicators'!$A$3:$A$32,'Public Indicators'!$G$3:$G$32)+1/3*LOOKUP('Roles'!$H9,'Public Indicators'!$A$3:$A$32,'Public Indicators'!$G$3:$G$32),0)</f>
        <v>53</v>
      </c>
    </row>
    <row r="10" ht="20.05" customHeight="1">
      <c r="A10" s="35">
        <v>8</v>
      </c>
      <c r="B10" t="str" s="36" cm="1">
        <f t="array" ref="B10">'Roles'!B10</f>
        <v>European Commissioner for the Economy</v>
      </c>
      <c r="C10" s="37" cm="1">
        <f t="array" ref="C10">ROUND(2/3*LOOKUP('Roles'!$F10,'Public Indicators'!$A$3:$A$32,'Public Indicators'!$C$3:$C$32)+1/3*LOOKUP('Roles'!$H10,'Public Indicators'!$A$3:$A$32,'Public Indicators'!$C$3:$C$32),0)</f>
        <v>50</v>
      </c>
      <c r="D10" s="37" cm="1">
        <f t="array" ref="D10">ROUND(2/3*LOOKUP('Roles'!$F10,'Public Indicators'!$A$3:$A$32,'Public Indicators'!$D$3:$D$32)+1/3*LOOKUP('Roles'!$H10,'Public Indicators'!$A$3:$A$32,'Public Indicators'!$D$3:$D$32),0)</f>
        <v>49</v>
      </c>
      <c r="E10" s="37" cm="1">
        <f t="array" ref="E10">ROUND(2/3*LOOKUP('Roles'!$F10,'Public Indicators'!$A$3:$A$32,'Public Indicators'!$E$3:$E$32)+1/3*LOOKUP('Roles'!$H10,'Public Indicators'!$A$3:$A$32,'Public Indicators'!$E$3:$E$32),0)</f>
        <v>73</v>
      </c>
      <c r="F10" s="37" cm="1">
        <f t="array" ref="F10">ROUND(2/3*LOOKUP('Roles'!$F10,'Public Indicators'!$A$3:$A$32,'Public Indicators'!$F$3:$F$32)+1/3*LOOKUP('Roles'!$H10,'Public Indicators'!$A$3:$A$32,'Public Indicators'!$F$3:$F$32),0)</f>
        <v>89</v>
      </c>
      <c r="G10" s="37" cm="1">
        <f t="array" ref="G10">ROUND(2/3*LOOKUP('Roles'!$F10,'Public Indicators'!$A$3:$A$32,'Public Indicators'!$G$3:$G$32)+1/3*LOOKUP('Roles'!$H10,'Public Indicators'!$A$3:$A$32,'Public Indicators'!$G$3:$G$32),0)</f>
        <v>96</v>
      </c>
    </row>
    <row r="11" ht="20.05" customHeight="1">
      <c r="A11" s="35">
        <v>9</v>
      </c>
      <c r="B11" t="str" s="36" cm="1">
        <f t="array" ref="B11">'Roles'!B11</f>
        <v>Director-General of Research and Innovation, Europe</v>
      </c>
      <c r="C11" s="37" cm="1">
        <f t="array" ref="C11">ROUND(2/3*LOOKUP('Roles'!$F11,'Public Indicators'!$A$3:$A$32,'Public Indicators'!$C$3:$C$32)+1/3*LOOKUP('Roles'!$H11,'Public Indicators'!$A$3:$A$32,'Public Indicators'!$C$3:$C$32),0)</f>
        <v>50</v>
      </c>
      <c r="D11" s="37" cm="1">
        <f t="array" ref="D11">ROUND(2/3*LOOKUP('Roles'!$F11,'Public Indicators'!$A$3:$A$32,'Public Indicators'!$D$3:$D$32)+1/3*LOOKUP('Roles'!$H11,'Public Indicators'!$A$3:$A$32,'Public Indicators'!$D$3:$D$32),0)</f>
        <v>60</v>
      </c>
      <c r="E11" s="37" cm="1">
        <f t="array" ref="E11">ROUND(2/3*LOOKUP('Roles'!$F11,'Public Indicators'!$A$3:$A$32,'Public Indicators'!$E$3:$E$32)+1/3*LOOKUP('Roles'!$H11,'Public Indicators'!$A$3:$A$32,'Public Indicators'!$E$3:$E$32),0)</f>
        <v>78</v>
      </c>
      <c r="F11" s="37" cm="1">
        <f t="array" ref="F11">ROUND(2/3*LOOKUP('Roles'!$F11,'Public Indicators'!$A$3:$A$32,'Public Indicators'!$F$3:$F$32)+1/3*LOOKUP('Roles'!$H11,'Public Indicators'!$A$3:$A$32,'Public Indicators'!$F$3:$F$32),0)</f>
        <v>89</v>
      </c>
      <c r="G11" s="37" cm="1">
        <f t="array" ref="G11">ROUND(2/3*LOOKUP('Roles'!$F11,'Public Indicators'!$A$3:$A$32,'Public Indicators'!$G$3:$G$32)+1/3*LOOKUP('Roles'!$H11,'Public Indicators'!$A$3:$A$32,'Public Indicators'!$G$3:$G$32),0)</f>
        <v>80</v>
      </c>
    </row>
    <row r="12" ht="20.05" customHeight="1">
      <c r="A12" s="35">
        <v>10</v>
      </c>
      <c r="B12" t="str" s="36" cm="1">
        <f t="array" ref="B12">'Roles'!B12</f>
        <v>Minister of the National Health Commission, China</v>
      </c>
      <c r="C12" s="37" cm="1">
        <f t="array" ref="C12">ROUND(2/3*LOOKUP('Roles'!$F12,'Public Indicators'!$A$3:$A$32,'Public Indicators'!$C$3:$C$32)+1/3*LOOKUP('Roles'!$H12,'Public Indicators'!$A$3:$A$32,'Public Indicators'!$C$3:$C$32),0)</f>
        <v>50</v>
      </c>
      <c r="D12" s="37" cm="1">
        <f t="array" ref="D12">ROUND(2/3*LOOKUP('Roles'!$F12,'Public Indicators'!$A$3:$A$32,'Public Indicators'!$D$3:$D$32)+1/3*LOOKUP('Roles'!$H12,'Public Indicators'!$A$3:$A$32,'Public Indicators'!$D$3:$D$32),0)</f>
        <v>52</v>
      </c>
      <c r="E12" s="37" cm="1">
        <f t="array" ref="E12">ROUND(2/3*LOOKUP('Roles'!$F12,'Public Indicators'!$A$3:$A$32,'Public Indicators'!$E$3:$E$32)+1/3*LOOKUP('Roles'!$H12,'Public Indicators'!$A$3:$A$32,'Public Indicators'!$E$3:$E$32),0)</f>
        <v>60</v>
      </c>
      <c r="F12" s="37" cm="1">
        <f t="array" ref="F12">ROUND(2/3*LOOKUP('Roles'!$F12,'Public Indicators'!$A$3:$A$32,'Public Indicators'!$F$3:$F$32)+1/3*LOOKUP('Roles'!$H12,'Public Indicators'!$A$3:$A$32,'Public Indicators'!$F$3:$F$32),0)</f>
        <v>70</v>
      </c>
      <c r="G12" s="37" cm="1">
        <f t="array" ref="G12">ROUND(2/3*LOOKUP('Roles'!$F12,'Public Indicators'!$A$3:$A$32,'Public Indicators'!$G$3:$G$32)+1/3*LOOKUP('Roles'!$H12,'Public Indicators'!$A$3:$A$32,'Public Indicators'!$G$3:$G$32),0)</f>
        <v>83</v>
      </c>
    </row>
    <row r="13" ht="20.05" customHeight="1">
      <c r="A13" s="35">
        <v>11</v>
      </c>
      <c r="B13" t="str" s="36" cm="1">
        <f t="array" ref="B13">'Roles'!B13</f>
        <v>Chairman of the National Development and Reform Commission, China</v>
      </c>
      <c r="C13" s="37" cm="1">
        <f t="array" ref="C13">ROUND(2/3*LOOKUP('Roles'!$F13,'Public Indicators'!$A$3:$A$32,'Public Indicators'!$C$3:$C$32)+1/3*LOOKUP('Roles'!$H13,'Public Indicators'!$A$3:$A$32,'Public Indicators'!$C$3:$C$32),0)</f>
        <v>50</v>
      </c>
      <c r="D13" s="37" cm="1">
        <f t="array" ref="D13">ROUND(2/3*LOOKUP('Roles'!$F13,'Public Indicators'!$A$3:$A$32,'Public Indicators'!$D$3:$D$32)+1/3*LOOKUP('Roles'!$H13,'Public Indicators'!$A$3:$A$32,'Public Indicators'!$D$3:$D$32),0)</f>
        <v>60</v>
      </c>
      <c r="E13" s="37" cm="1">
        <f t="array" ref="E13">ROUND(2/3*LOOKUP('Roles'!$F13,'Public Indicators'!$A$3:$A$32,'Public Indicators'!$E$3:$E$32)+1/3*LOOKUP('Roles'!$H13,'Public Indicators'!$A$3:$A$32,'Public Indicators'!$E$3:$E$32),0)</f>
        <v>73</v>
      </c>
      <c r="F13" s="37" cm="1">
        <f t="array" ref="F13">ROUND(2/3*LOOKUP('Roles'!$F13,'Public Indicators'!$A$3:$A$32,'Public Indicators'!$F$3:$F$32)+1/3*LOOKUP('Roles'!$H13,'Public Indicators'!$A$3:$A$32,'Public Indicators'!$F$3:$F$32),0)</f>
        <v>94</v>
      </c>
      <c r="G13" s="37" cm="1">
        <f t="array" ref="G13">ROUND(2/3*LOOKUP('Roles'!$F13,'Public Indicators'!$A$3:$A$32,'Public Indicators'!$G$3:$G$32)+1/3*LOOKUP('Roles'!$H13,'Public Indicators'!$A$3:$A$32,'Public Indicators'!$G$3:$G$32),0)</f>
        <v>103</v>
      </c>
    </row>
    <row r="14" ht="20.05" customHeight="1">
      <c r="A14" s="35">
        <v>12</v>
      </c>
      <c r="B14" t="str" s="36" cm="1">
        <f t="array" ref="B14">'Roles'!B14</f>
        <v>President of the Chinese Academy of Sciences</v>
      </c>
      <c r="C14" s="37" cm="1">
        <f t="array" ref="C14">ROUND(2/3*LOOKUP('Roles'!$F14,'Public Indicators'!$A$3:$A$32,'Public Indicators'!$C$3:$C$32)+1/3*LOOKUP('Roles'!$H14,'Public Indicators'!$A$3:$A$32,'Public Indicators'!$C$3:$C$32),0)</f>
        <v>50</v>
      </c>
      <c r="D14" s="37" cm="1">
        <f t="array" ref="D14">ROUND(2/3*LOOKUP('Roles'!$F14,'Public Indicators'!$A$3:$A$32,'Public Indicators'!$D$3:$D$32)+1/3*LOOKUP('Roles'!$H14,'Public Indicators'!$A$3:$A$32,'Public Indicators'!$D$3:$D$32),0)</f>
        <v>56</v>
      </c>
      <c r="E14" s="37" cm="1">
        <f t="array" ref="E14">ROUND(2/3*LOOKUP('Roles'!$F14,'Public Indicators'!$A$3:$A$32,'Public Indicators'!$E$3:$E$32)+1/3*LOOKUP('Roles'!$H14,'Public Indicators'!$A$3:$A$32,'Public Indicators'!$E$3:$E$32),0)</f>
        <v>63</v>
      </c>
      <c r="F14" s="37" cm="1">
        <f t="array" ref="F14">ROUND(2/3*LOOKUP('Roles'!$F14,'Public Indicators'!$A$3:$A$32,'Public Indicators'!$F$3:$F$32)+1/3*LOOKUP('Roles'!$H14,'Public Indicators'!$A$3:$A$32,'Public Indicators'!$F$3:$F$32),0)</f>
        <v>76</v>
      </c>
      <c r="G14" s="37" cm="1">
        <f t="array" ref="G14">ROUND(2/3*LOOKUP('Roles'!$F14,'Public Indicators'!$A$3:$A$32,'Public Indicators'!$G$3:$G$32)+1/3*LOOKUP('Roles'!$H14,'Public Indicators'!$A$3:$A$32,'Public Indicators'!$G$3:$G$32),0)</f>
        <v>59</v>
      </c>
    </row>
    <row r="15" ht="20.05" customHeight="1">
      <c r="A15" s="35">
        <v>13</v>
      </c>
      <c r="B15" t="str" s="36" cm="1">
        <f t="array" ref="B15">'Roles'!B15</f>
        <v>Minister of Health and Family Welfare, India</v>
      </c>
      <c r="C15" s="37" cm="1">
        <f t="array" ref="C15">ROUND(2/3*LOOKUP('Roles'!$F15,'Public Indicators'!$A$3:$A$32,'Public Indicators'!$C$3:$C$32)+1/3*LOOKUP('Roles'!$H15,'Public Indicators'!$A$3:$A$32,'Public Indicators'!$C$3:$C$32),0)</f>
        <v>50</v>
      </c>
      <c r="D15" s="37" cm="1">
        <f t="array" ref="D15">ROUND(2/3*LOOKUP('Roles'!$F15,'Public Indicators'!$A$3:$A$32,'Public Indicators'!$D$3:$D$32)+1/3*LOOKUP('Roles'!$H15,'Public Indicators'!$A$3:$A$32,'Public Indicators'!$D$3:$D$32),0)</f>
        <v>49</v>
      </c>
      <c r="E15" s="37" cm="1">
        <f t="array" ref="E15">ROUND(2/3*LOOKUP('Roles'!$F15,'Public Indicators'!$A$3:$A$32,'Public Indicators'!$E$3:$E$32)+1/3*LOOKUP('Roles'!$H15,'Public Indicators'!$A$3:$A$32,'Public Indicators'!$E$3:$E$32),0)</f>
        <v>41</v>
      </c>
      <c r="F15" s="37" cm="1">
        <f t="array" ref="F15">ROUND(2/3*LOOKUP('Roles'!$F15,'Public Indicators'!$A$3:$A$32,'Public Indicators'!$F$3:$F$32)+1/3*LOOKUP('Roles'!$H15,'Public Indicators'!$A$3:$A$32,'Public Indicators'!$F$3:$F$32),0)</f>
        <v>52</v>
      </c>
      <c r="G15" s="37" cm="1">
        <f t="array" ref="G15">ROUND(2/3*LOOKUP('Roles'!$F15,'Public Indicators'!$A$3:$A$32,'Public Indicators'!$G$3:$G$32)+1/3*LOOKUP('Roles'!$H15,'Public Indicators'!$A$3:$A$32,'Public Indicators'!$G$3:$G$32),0)</f>
        <v>42</v>
      </c>
    </row>
    <row r="16" ht="20.05" customHeight="1">
      <c r="A16" s="35">
        <v>14</v>
      </c>
      <c r="B16" t="str" s="36" cm="1">
        <f t="array" ref="B16">'Roles'!B16</f>
        <v>Chief Economic Adviser to the Government of India</v>
      </c>
      <c r="C16" s="37" cm="1">
        <f t="array" ref="C16">ROUND(2/3*LOOKUP('Roles'!$F16,'Public Indicators'!$A$3:$A$32,'Public Indicators'!$C$3:$C$32)+1/3*LOOKUP('Roles'!$H16,'Public Indicators'!$A$3:$A$32,'Public Indicators'!$C$3:$C$32),0)</f>
        <v>50</v>
      </c>
      <c r="D16" s="37" cm="1">
        <f t="array" ref="D16">ROUND(2/3*LOOKUP('Roles'!$F16,'Public Indicators'!$A$3:$A$32,'Public Indicators'!$D$3:$D$32)+1/3*LOOKUP('Roles'!$H16,'Public Indicators'!$A$3:$A$32,'Public Indicators'!$D$3:$D$32),0)</f>
        <v>42</v>
      </c>
      <c r="E16" s="37" cm="1">
        <f t="array" ref="E16">ROUND(2/3*LOOKUP('Roles'!$F16,'Public Indicators'!$A$3:$A$32,'Public Indicators'!$E$3:$E$32)+1/3*LOOKUP('Roles'!$H16,'Public Indicators'!$A$3:$A$32,'Public Indicators'!$E$3:$E$32),0)</f>
        <v>39</v>
      </c>
      <c r="F16" s="37" cm="1">
        <f t="array" ref="F16">ROUND(2/3*LOOKUP('Roles'!$F16,'Public Indicators'!$A$3:$A$32,'Public Indicators'!$F$3:$F$32)+1/3*LOOKUP('Roles'!$H16,'Public Indicators'!$A$3:$A$32,'Public Indicators'!$F$3:$F$32),0)</f>
        <v>49</v>
      </c>
      <c r="G16" s="37" cm="1">
        <f t="array" ref="G16">ROUND(2/3*LOOKUP('Roles'!$F16,'Public Indicators'!$A$3:$A$32,'Public Indicators'!$G$3:$G$32)+1/3*LOOKUP('Roles'!$H16,'Public Indicators'!$A$3:$A$32,'Public Indicators'!$G$3:$G$32),0)</f>
        <v>73</v>
      </c>
    </row>
    <row r="17" ht="20.05" customHeight="1">
      <c r="A17" s="35">
        <v>15</v>
      </c>
      <c r="B17" t="str" s="36" cm="1">
        <f t="array" ref="B17">'Roles'!B17</f>
        <v>Secretary of the Department of Biotechnology, India</v>
      </c>
      <c r="C17" s="37" cm="1">
        <f t="array" ref="C17">ROUND(2/3*LOOKUP('Roles'!$F17,'Public Indicators'!$A$3:$A$32,'Public Indicators'!$C$3:$C$32)+1/3*LOOKUP('Roles'!$H17,'Public Indicators'!$A$3:$A$32,'Public Indicators'!$C$3:$C$32),0)</f>
        <v>50</v>
      </c>
      <c r="D17" s="37" cm="1">
        <f t="array" ref="D17">ROUND(2/3*LOOKUP('Roles'!$F17,'Public Indicators'!$A$3:$A$32,'Public Indicators'!$D$3:$D$32)+1/3*LOOKUP('Roles'!$H17,'Public Indicators'!$A$3:$A$32,'Public Indicators'!$D$3:$D$32),0)</f>
        <v>51</v>
      </c>
      <c r="E17" s="37" cm="1">
        <f t="array" ref="E17">ROUND(2/3*LOOKUP('Roles'!$F17,'Public Indicators'!$A$3:$A$32,'Public Indicators'!$E$3:$E$32)+1/3*LOOKUP('Roles'!$H17,'Public Indicators'!$A$3:$A$32,'Public Indicators'!$E$3:$E$32),0)</f>
        <v>58</v>
      </c>
      <c r="F17" s="37" cm="1">
        <f t="array" ref="F17">ROUND(2/3*LOOKUP('Roles'!$F17,'Public Indicators'!$A$3:$A$32,'Public Indicators'!$F$3:$F$32)+1/3*LOOKUP('Roles'!$H17,'Public Indicators'!$A$3:$A$32,'Public Indicators'!$F$3:$F$32),0)</f>
        <v>65</v>
      </c>
      <c r="G17" s="37" cm="1">
        <f t="array" ref="G17">ROUND(2/3*LOOKUP('Roles'!$F17,'Public Indicators'!$A$3:$A$32,'Public Indicators'!$G$3:$G$32)+1/3*LOOKUP('Roles'!$H17,'Public Indicators'!$A$3:$A$32,'Public Indicators'!$G$3:$G$32),0)</f>
        <v>56</v>
      </c>
    </row>
    <row r="18" ht="20.05" customHeight="1">
      <c r="A18" s="35">
        <v>16</v>
      </c>
      <c r="B18" t="str" s="36" cm="1">
        <f t="array" ref="B18">'Roles'!B18</f>
        <v>CEO, Phaser</v>
      </c>
      <c r="C18" s="37" cm="1">
        <f t="array" ref="C18">ROUND(2/3*LOOKUP('Roles'!$F18,'Public Indicators'!$A$3:$A$32,'Public Indicators'!$C$3:$C$32)+1/3*LOOKUP('Roles'!$H18,'Public Indicators'!$A$3:$A$32,'Public Indicators'!$C$3:$C$32),0)</f>
        <v>50</v>
      </c>
      <c r="D18" s="37" cm="1">
        <f t="array" ref="D18">ROUND(2/3*LOOKUP('Roles'!$F18,'Public Indicators'!$A$3:$A$32,'Public Indicators'!$D$3:$D$32)+1/3*LOOKUP('Roles'!$H18,'Public Indicators'!$A$3:$A$32,'Public Indicators'!$D$3:$D$32),0)</f>
        <v>46</v>
      </c>
      <c r="E18" s="37" cm="1">
        <f t="array" ref="E18">ROUND(2/3*LOOKUP('Roles'!$F18,'Public Indicators'!$A$3:$A$32,'Public Indicators'!$E$3:$E$32)+1/3*LOOKUP('Roles'!$H18,'Public Indicators'!$A$3:$A$32,'Public Indicators'!$E$3:$E$32),0)</f>
        <v>76</v>
      </c>
      <c r="F18" s="37" cm="1">
        <f t="array" ref="F18">ROUND(2/3*LOOKUP('Roles'!$F18,'Public Indicators'!$A$3:$A$32,'Public Indicators'!$F$3:$F$32)+1/3*LOOKUP('Roles'!$H18,'Public Indicators'!$A$3:$A$32,'Public Indicators'!$F$3:$F$32),0)</f>
        <v>84</v>
      </c>
      <c r="G18" s="37" cm="1">
        <f t="array" ref="G18">ROUND(2/3*LOOKUP('Roles'!$F18,'Public Indicators'!$A$3:$A$32,'Public Indicators'!$G$3:$G$32)+1/3*LOOKUP('Roles'!$H18,'Public Indicators'!$A$3:$A$32,'Public Indicators'!$G$3:$G$32),0)</f>
        <v>106</v>
      </c>
    </row>
    <row r="19" ht="20.05" customHeight="1">
      <c r="A19" s="35">
        <v>17</v>
      </c>
      <c r="B19" t="str" s="36" cm="1">
        <f t="array" ref="B19">'Roles'!B19</f>
        <v>CEO, AstroZenith</v>
      </c>
      <c r="C19" s="37" cm="1">
        <f t="array" ref="C19">ROUND(2/3*LOOKUP('Roles'!$F19,'Public Indicators'!$A$3:$A$32,'Public Indicators'!$C$3:$C$32)+1/3*LOOKUP('Roles'!$H19,'Public Indicators'!$A$3:$A$32,'Public Indicators'!$C$3:$C$32),0)</f>
        <v>50</v>
      </c>
      <c r="D19" s="37" cm="1">
        <f t="array" ref="D19">ROUND(2/3*LOOKUP('Roles'!$F19,'Public Indicators'!$A$3:$A$32,'Public Indicators'!$D$3:$D$32)+1/3*LOOKUP('Roles'!$H19,'Public Indicators'!$A$3:$A$32,'Public Indicators'!$D$3:$D$32),0)</f>
        <v>45</v>
      </c>
      <c r="E19" s="37" cm="1">
        <f t="array" ref="E19">ROUND(2/3*LOOKUP('Roles'!$F19,'Public Indicators'!$A$3:$A$32,'Public Indicators'!$E$3:$E$32)+1/3*LOOKUP('Roles'!$H19,'Public Indicators'!$A$3:$A$32,'Public Indicators'!$E$3:$E$32),0)</f>
        <v>79</v>
      </c>
      <c r="F19" s="37" cm="1">
        <f t="array" ref="F19">ROUND(2/3*LOOKUP('Roles'!$F19,'Public Indicators'!$A$3:$A$32,'Public Indicators'!$F$3:$F$32)+1/3*LOOKUP('Roles'!$H19,'Public Indicators'!$A$3:$A$32,'Public Indicators'!$F$3:$F$32),0)</f>
        <v>90</v>
      </c>
      <c r="G19" s="37" cm="1">
        <f t="array" ref="G19">ROUND(2/3*LOOKUP('Roles'!$F19,'Public Indicators'!$A$3:$A$32,'Public Indicators'!$G$3:$G$32)+1/3*LOOKUP('Roles'!$H19,'Public Indicators'!$A$3:$A$32,'Public Indicators'!$G$3:$G$32),0)</f>
        <v>102</v>
      </c>
    </row>
    <row r="20" ht="20.05" customHeight="1">
      <c r="A20" s="35">
        <v>18</v>
      </c>
      <c r="B20" t="str" s="36" cm="1">
        <f t="array" ref="B20">'Roles'!B20</f>
        <v>CEO, Broche</v>
      </c>
      <c r="C20" s="37" cm="1">
        <f t="array" ref="C20">ROUND(2/3*LOOKUP('Roles'!$F20,'Public Indicators'!$A$3:$A$32,'Public Indicators'!$C$3:$C$32)+1/3*LOOKUP('Roles'!$H20,'Public Indicators'!$A$3:$A$32,'Public Indicators'!$C$3:$C$32),0)</f>
        <v>50</v>
      </c>
      <c r="D20" s="37" cm="1">
        <f t="array" ref="D20">ROUND(2/3*LOOKUP('Roles'!$F20,'Public Indicators'!$A$3:$A$32,'Public Indicators'!$D$3:$D$32)+1/3*LOOKUP('Roles'!$H20,'Public Indicators'!$A$3:$A$32,'Public Indicators'!$D$3:$D$32),0)</f>
        <v>53</v>
      </c>
      <c r="E20" s="37" cm="1">
        <f t="array" ref="E20">ROUND(2/3*LOOKUP('Roles'!$F20,'Public Indicators'!$A$3:$A$32,'Public Indicators'!$E$3:$E$32)+1/3*LOOKUP('Roles'!$H20,'Public Indicators'!$A$3:$A$32,'Public Indicators'!$E$3:$E$32),0)</f>
        <v>68</v>
      </c>
      <c r="F20" s="37" cm="1">
        <f t="array" ref="F20">ROUND(2/3*LOOKUP('Roles'!$F20,'Public Indicators'!$A$3:$A$32,'Public Indicators'!$F$3:$F$32)+1/3*LOOKUP('Roles'!$H20,'Public Indicators'!$A$3:$A$32,'Public Indicators'!$F$3:$F$32),0)</f>
        <v>86</v>
      </c>
      <c r="G20" s="37" cm="1">
        <f t="array" ref="G20">ROUND(2/3*LOOKUP('Roles'!$F20,'Public Indicators'!$A$3:$A$32,'Public Indicators'!$G$3:$G$32)+1/3*LOOKUP('Roles'!$H20,'Public Indicators'!$A$3:$A$32,'Public Indicators'!$G$3:$G$32),0)</f>
        <v>98</v>
      </c>
    </row>
    <row r="21" ht="20.05" customHeight="1">
      <c r="A21" s="35">
        <v>19</v>
      </c>
      <c r="B21" t="str" s="36" cm="1">
        <f t="array" ref="B21">'Roles'!B21</f>
        <v>CEO, Guanxi</v>
      </c>
      <c r="C21" s="37" cm="1">
        <f t="array" ref="C21">ROUND(2/3*LOOKUP('Roles'!$F21,'Public Indicators'!$A$3:$A$32,'Public Indicators'!$C$3:$C$32)+1/3*LOOKUP('Roles'!$H21,'Public Indicators'!$A$3:$A$32,'Public Indicators'!$C$3:$C$32),0)</f>
        <v>50</v>
      </c>
      <c r="D21" s="37" cm="1">
        <f t="array" ref="D21">ROUND(2/3*LOOKUP('Roles'!$F21,'Public Indicators'!$A$3:$A$32,'Public Indicators'!$D$3:$D$32)+1/3*LOOKUP('Roles'!$H21,'Public Indicators'!$A$3:$A$32,'Public Indicators'!$D$3:$D$32),0)</f>
        <v>50</v>
      </c>
      <c r="E21" s="37" cm="1">
        <f t="array" ref="E21">ROUND(2/3*LOOKUP('Roles'!$F21,'Public Indicators'!$A$3:$A$32,'Public Indicators'!$E$3:$E$32)+1/3*LOOKUP('Roles'!$H21,'Public Indicators'!$A$3:$A$32,'Public Indicators'!$E$3:$E$32),0)</f>
        <v>62</v>
      </c>
      <c r="F21" s="37" cm="1">
        <f t="array" ref="F21">ROUND(2/3*LOOKUP('Roles'!$F21,'Public Indicators'!$A$3:$A$32,'Public Indicators'!$F$3:$F$32)+1/3*LOOKUP('Roles'!$H21,'Public Indicators'!$A$3:$A$32,'Public Indicators'!$F$3:$F$32),0)</f>
        <v>70</v>
      </c>
      <c r="G21" s="37" cm="1">
        <f t="array" ref="G21">ROUND(2/3*LOOKUP('Roles'!$F21,'Public Indicators'!$A$3:$A$32,'Public Indicators'!$G$3:$G$32)+1/3*LOOKUP('Roles'!$H21,'Public Indicators'!$A$3:$A$32,'Public Indicators'!$G$3:$G$32),0)</f>
        <v>82</v>
      </c>
    </row>
    <row r="22" ht="20.05" customHeight="1">
      <c r="A22" s="35">
        <v>20</v>
      </c>
      <c r="B22" t="str" s="36" cm="1">
        <f t="array" ref="B22">'Roles'!B22</f>
        <v>CEO, Chennai Pharma</v>
      </c>
      <c r="C22" s="37" cm="1">
        <f t="array" ref="C22">ROUND(2/3*LOOKUP('Roles'!$F22,'Public Indicators'!$A$3:$A$32,'Public Indicators'!$C$3:$C$32)+1/3*LOOKUP('Roles'!$H22,'Public Indicators'!$A$3:$A$32,'Public Indicators'!$C$3:$C$32),0)</f>
        <v>50</v>
      </c>
      <c r="D22" s="37" cm="1">
        <f t="array" ref="D22">ROUND(2/3*LOOKUP('Roles'!$F22,'Public Indicators'!$A$3:$A$32,'Public Indicators'!$D$3:$D$32)+1/3*LOOKUP('Roles'!$H22,'Public Indicators'!$A$3:$A$32,'Public Indicators'!$D$3:$D$32),0)</f>
        <v>53</v>
      </c>
      <c r="E22" s="37" cm="1">
        <f t="array" ref="E22">ROUND(2/3*LOOKUP('Roles'!$F22,'Public Indicators'!$A$3:$A$32,'Public Indicators'!$E$3:$E$32)+1/3*LOOKUP('Roles'!$H22,'Public Indicators'!$A$3:$A$32,'Public Indicators'!$E$3:$E$32),0)</f>
        <v>69</v>
      </c>
      <c r="F22" s="37" cm="1">
        <f t="array" ref="F22">ROUND(2/3*LOOKUP('Roles'!$F22,'Public Indicators'!$A$3:$A$32,'Public Indicators'!$F$3:$F$32)+1/3*LOOKUP('Roles'!$H22,'Public Indicators'!$A$3:$A$32,'Public Indicators'!$F$3:$F$32),0)</f>
        <v>78</v>
      </c>
      <c r="G22" s="37" cm="1">
        <f t="array" ref="G22">ROUND(2/3*LOOKUP('Roles'!$F22,'Public Indicators'!$A$3:$A$32,'Public Indicators'!$G$3:$G$32)+1/3*LOOKUP('Roles'!$H22,'Public Indicators'!$A$3:$A$32,'Public Indicators'!$G$3:$G$32),0)</f>
        <v>79</v>
      </c>
    </row>
    <row r="23" ht="20.05" customHeight="1">
      <c r="A23" s="35">
        <v>21</v>
      </c>
      <c r="B23" t="str" s="36" cm="1">
        <f t="array" ref="B23">'Roles'!B23</f>
        <v>CEO, BioSquares</v>
      </c>
      <c r="C23" s="37" cm="1">
        <f t="array" ref="C23">ROUND(2/3*LOOKUP('Roles'!$F23,'Public Indicators'!$A$3:$A$32,'Public Indicators'!$C$3:$C$32)+1/3*LOOKUP('Roles'!$H23,'Public Indicators'!$A$3:$A$32,'Public Indicators'!$C$3:$C$32),0)</f>
        <v>50</v>
      </c>
      <c r="D23" s="37" cm="1">
        <f t="array" ref="D23">ROUND(2/3*LOOKUP('Roles'!$F23,'Public Indicators'!$A$3:$A$32,'Public Indicators'!$D$3:$D$32)+1/3*LOOKUP('Roles'!$H23,'Public Indicators'!$A$3:$A$32,'Public Indicators'!$D$3:$D$32),0)</f>
        <v>48</v>
      </c>
      <c r="E23" s="37" cm="1">
        <f t="array" ref="E23">ROUND(2/3*LOOKUP('Roles'!$F23,'Public Indicators'!$A$3:$A$32,'Public Indicators'!$E$3:$E$32)+1/3*LOOKUP('Roles'!$H23,'Public Indicators'!$A$3:$A$32,'Public Indicators'!$E$3:$E$32),0)</f>
        <v>65</v>
      </c>
      <c r="F23" s="37" cm="1">
        <f t="array" ref="F23">ROUND(2/3*LOOKUP('Roles'!$F23,'Public Indicators'!$A$3:$A$32,'Public Indicators'!$F$3:$F$32)+1/3*LOOKUP('Roles'!$H23,'Public Indicators'!$A$3:$A$32,'Public Indicators'!$F$3:$F$32),0)</f>
        <v>80</v>
      </c>
      <c r="G23" s="37" cm="1">
        <f t="array" ref="G23">ROUND(2/3*LOOKUP('Roles'!$F23,'Public Indicators'!$A$3:$A$32,'Public Indicators'!$G$3:$G$32)+1/3*LOOKUP('Roles'!$H23,'Public Indicators'!$A$3:$A$32,'Public Indicators'!$G$3:$G$32),0)</f>
        <v>73</v>
      </c>
    </row>
    <row r="24" ht="20.05" customHeight="1">
      <c r="A24" s="35">
        <v>22</v>
      </c>
      <c r="B24" t="str" s="36" cm="1">
        <f t="array" ref="B24">'Roles'!B24</f>
        <v>CEO, PharmReady</v>
      </c>
      <c r="C24" s="37" cm="1">
        <f t="array" ref="C24">ROUND(2/3*LOOKUP('Roles'!$F24,'Public Indicators'!$A$3:$A$32,'Public Indicators'!$C$3:$C$32)+1/3*LOOKUP('Roles'!$H24,'Public Indicators'!$A$3:$A$32,'Public Indicators'!$C$3:$C$32),0)</f>
        <v>50</v>
      </c>
      <c r="D24" s="37" cm="1">
        <f t="array" ref="D24">ROUND(2/3*LOOKUP('Roles'!$F24,'Public Indicators'!$A$3:$A$32,'Public Indicators'!$D$3:$D$32)+1/3*LOOKUP('Roles'!$H24,'Public Indicators'!$A$3:$A$32,'Public Indicators'!$D$3:$D$32),0)</f>
        <v>49</v>
      </c>
      <c r="E24" s="37" cm="1">
        <f t="array" ref="E24">ROUND(2/3*LOOKUP('Roles'!$F24,'Public Indicators'!$A$3:$A$32,'Public Indicators'!$E$3:$E$32)+1/3*LOOKUP('Roles'!$H24,'Public Indicators'!$A$3:$A$32,'Public Indicators'!$E$3:$E$32),0)</f>
        <v>42</v>
      </c>
      <c r="F24" s="37" cm="1">
        <f t="array" ref="F24">ROUND(2/3*LOOKUP('Roles'!$F24,'Public Indicators'!$A$3:$A$32,'Public Indicators'!$F$3:$F$32)+1/3*LOOKUP('Roles'!$H24,'Public Indicators'!$A$3:$A$32,'Public Indicators'!$F$3:$F$32),0)</f>
        <v>29</v>
      </c>
      <c r="G24" s="37" cm="1">
        <f t="array" ref="G24">ROUND(2/3*LOOKUP('Roles'!$F24,'Public Indicators'!$A$3:$A$32,'Public Indicators'!$G$3:$G$32)+1/3*LOOKUP('Roles'!$H24,'Public Indicators'!$A$3:$A$32,'Public Indicators'!$G$3:$G$32),0)</f>
        <v>9</v>
      </c>
    </row>
    <row r="25" ht="20.05" customHeight="1">
      <c r="A25" s="35">
        <v>23</v>
      </c>
      <c r="B25" t="str" s="36" cm="1">
        <f t="array" ref="B25">'Roles'!B25</f>
        <v>CEO, TrialLinx</v>
      </c>
      <c r="C25" s="37" cm="1">
        <f t="array" ref="C25">ROUND(2/3*LOOKUP('Roles'!$F25,'Public Indicators'!$A$3:$A$32,'Public Indicators'!$C$3:$C$32)+1/3*LOOKUP('Roles'!$H25,'Public Indicators'!$A$3:$A$32,'Public Indicators'!$C$3:$C$32),0)</f>
        <v>50</v>
      </c>
      <c r="D25" s="37" cm="1">
        <f t="array" ref="D25">ROUND(2/3*LOOKUP('Roles'!$F25,'Public Indicators'!$A$3:$A$32,'Public Indicators'!$D$3:$D$32)+1/3*LOOKUP('Roles'!$H25,'Public Indicators'!$A$3:$A$32,'Public Indicators'!$D$3:$D$32),0)</f>
        <v>54</v>
      </c>
      <c r="E25" s="37" cm="1">
        <f t="array" ref="E25">ROUND(2/3*LOOKUP('Roles'!$F25,'Public Indicators'!$A$3:$A$32,'Public Indicators'!$E$3:$E$32)+1/3*LOOKUP('Roles'!$H25,'Public Indicators'!$A$3:$A$32,'Public Indicators'!$E$3:$E$32),0)</f>
        <v>45</v>
      </c>
      <c r="F25" s="37" cm="1">
        <f t="array" ref="F25">ROUND(2/3*LOOKUP('Roles'!$F25,'Public Indicators'!$A$3:$A$32,'Public Indicators'!$F$3:$F$32)+1/3*LOOKUP('Roles'!$H25,'Public Indicators'!$A$3:$A$32,'Public Indicators'!$F$3:$F$32),0)</f>
        <v>50</v>
      </c>
      <c r="G25" s="37" cm="1">
        <f t="array" ref="G25">ROUND(2/3*LOOKUP('Roles'!$F25,'Public Indicators'!$A$3:$A$32,'Public Indicators'!$G$3:$G$32)+1/3*LOOKUP('Roles'!$H25,'Public Indicators'!$A$3:$A$32,'Public Indicators'!$G$3:$G$32),0)</f>
        <v>48</v>
      </c>
    </row>
    <row r="26" ht="20.05" customHeight="1">
      <c r="A26" s="35">
        <v>24</v>
      </c>
      <c r="B26" t="str" s="36" cm="1">
        <f t="array" ref="B26">'Roles'!B26</f>
        <v>CEO, ForgetRx</v>
      </c>
      <c r="C26" s="37" cm="1">
        <f t="array" ref="C26">ROUND(2/3*LOOKUP('Roles'!$F26,'Public Indicators'!$A$3:$A$32,'Public Indicators'!$C$3:$C$32)+1/3*LOOKUP('Roles'!$H26,'Public Indicators'!$A$3:$A$32,'Public Indicators'!$C$3:$C$32),0)</f>
        <v>50</v>
      </c>
      <c r="D26" s="37" cm="1">
        <f t="array" ref="D26">ROUND(2/3*LOOKUP('Roles'!$F26,'Public Indicators'!$A$3:$A$32,'Public Indicators'!$D$3:$D$32)+1/3*LOOKUP('Roles'!$H26,'Public Indicators'!$A$3:$A$32,'Public Indicators'!$D$3:$D$32),0)</f>
        <v>47</v>
      </c>
      <c r="E26" s="37" cm="1">
        <f t="array" ref="E26">ROUND(2/3*LOOKUP('Roles'!$F26,'Public Indicators'!$A$3:$A$32,'Public Indicators'!$E$3:$E$32)+1/3*LOOKUP('Roles'!$H26,'Public Indicators'!$A$3:$A$32,'Public Indicators'!$E$3:$E$32),0)</f>
        <v>70</v>
      </c>
      <c r="F26" s="37" cm="1">
        <f t="array" ref="F26">ROUND(2/3*LOOKUP('Roles'!$F26,'Public Indicators'!$A$3:$A$32,'Public Indicators'!$F$3:$F$32)+1/3*LOOKUP('Roles'!$H26,'Public Indicators'!$A$3:$A$32,'Public Indicators'!$F$3:$F$32),0)</f>
        <v>88</v>
      </c>
      <c r="G26" s="37" cm="1">
        <f t="array" ref="G26">ROUND(2/3*LOOKUP('Roles'!$F26,'Public Indicators'!$A$3:$A$32,'Public Indicators'!$G$3:$G$32)+1/3*LOOKUP('Roles'!$H26,'Public Indicators'!$A$3:$A$32,'Public Indicators'!$G$3:$G$32),0)</f>
        <v>85</v>
      </c>
    </row>
    <row r="27" ht="20.05" customHeight="1">
      <c r="A27" s="35">
        <v>25</v>
      </c>
      <c r="B27" t="str" s="36" cm="1">
        <f t="array" ref="B27">'Roles'!B27</f>
        <v>CEO, CeLLM</v>
      </c>
      <c r="C27" s="37" cm="1">
        <f t="array" ref="C27">ROUND(2/3*LOOKUP('Roles'!$F27,'Public Indicators'!$A$3:$A$32,'Public Indicators'!$C$3:$C$32)+1/3*LOOKUP('Roles'!$H27,'Public Indicators'!$A$3:$A$32,'Public Indicators'!$C$3:$C$32),0)</f>
        <v>50</v>
      </c>
      <c r="D27" s="37" cm="1">
        <f t="array" ref="D27">ROUND(2/3*LOOKUP('Roles'!$F27,'Public Indicators'!$A$3:$A$32,'Public Indicators'!$D$3:$D$32)+1/3*LOOKUP('Roles'!$H27,'Public Indicators'!$A$3:$A$32,'Public Indicators'!$D$3:$D$32),0)</f>
        <v>50</v>
      </c>
      <c r="E27" s="37" cm="1">
        <f t="array" ref="E27">ROUND(2/3*LOOKUP('Roles'!$F27,'Public Indicators'!$A$3:$A$32,'Public Indicators'!$E$3:$E$32)+1/3*LOOKUP('Roles'!$H27,'Public Indicators'!$A$3:$A$32,'Public Indicators'!$E$3:$E$32),0)</f>
        <v>38</v>
      </c>
      <c r="F27" s="37" cm="1">
        <f t="array" ref="F27">ROUND(2/3*LOOKUP('Roles'!$F27,'Public Indicators'!$A$3:$A$32,'Public Indicators'!$F$3:$F$32)+1/3*LOOKUP('Roles'!$H27,'Public Indicators'!$A$3:$A$32,'Public Indicators'!$F$3:$F$32),0)</f>
        <v>39</v>
      </c>
      <c r="G27" s="37" cm="1">
        <f t="array" ref="G27">ROUND(2/3*LOOKUP('Roles'!$F27,'Public Indicators'!$A$3:$A$32,'Public Indicators'!$G$3:$G$32)+1/3*LOOKUP('Roles'!$H27,'Public Indicators'!$A$3:$A$32,'Public Indicators'!$G$3:$G$32),0)</f>
        <v>16</v>
      </c>
    </row>
    <row r="28" ht="20.05" customHeight="1">
      <c r="A28" s="35">
        <v>26</v>
      </c>
      <c r="B28" t="str" s="36" cm="1">
        <f t="array" ref="B28">'Roles'!B28</f>
        <v>Funding Director, Thomas Toews Foundation</v>
      </c>
      <c r="C28" s="37" cm="1">
        <f t="array" ref="C28">ROUND(2/3*LOOKUP('Roles'!$F28,'Public Indicators'!$A$3:$A$32,'Public Indicators'!$C$3:$C$32)+1/3*LOOKUP('Roles'!$H28,'Public Indicators'!$A$3:$A$32,'Public Indicators'!$C$3:$C$32),0)</f>
        <v>50</v>
      </c>
      <c r="D28" s="37" cm="1">
        <f t="array" ref="D28">ROUND(2/3*LOOKUP('Roles'!$F28,'Public Indicators'!$A$3:$A$32,'Public Indicators'!$D$3:$D$32)+1/3*LOOKUP('Roles'!$H28,'Public Indicators'!$A$3:$A$32,'Public Indicators'!$D$3:$D$32),0)</f>
        <v>50</v>
      </c>
      <c r="E28" s="37" cm="1">
        <f t="array" ref="E28">ROUND(2/3*LOOKUP('Roles'!$F28,'Public Indicators'!$A$3:$A$32,'Public Indicators'!$E$3:$E$32)+1/3*LOOKUP('Roles'!$H28,'Public Indicators'!$A$3:$A$32,'Public Indicators'!$E$3:$E$32),0)</f>
        <v>78</v>
      </c>
      <c r="F28" s="37" cm="1">
        <f t="array" ref="F28">ROUND(2/3*LOOKUP('Roles'!$F28,'Public Indicators'!$A$3:$A$32,'Public Indicators'!$F$3:$F$32)+1/3*LOOKUP('Roles'!$H28,'Public Indicators'!$A$3:$A$32,'Public Indicators'!$F$3:$F$32),0)</f>
        <v>94</v>
      </c>
      <c r="G28" s="37" cm="1">
        <f t="array" ref="G28">ROUND(2/3*LOOKUP('Roles'!$F28,'Public Indicators'!$A$3:$A$32,'Public Indicators'!$G$3:$G$32)+1/3*LOOKUP('Roles'!$H28,'Public Indicators'!$A$3:$A$32,'Public Indicators'!$G$3:$G$32),0)</f>
        <v>94</v>
      </c>
    </row>
    <row r="29" ht="20.05" customHeight="1">
      <c r="A29" s="35">
        <v>27</v>
      </c>
      <c r="B29" t="str" s="36" cm="1">
        <f t="array" ref="B29">'Roles'!B29</f>
        <v>Funding Director, Goodby Trust</v>
      </c>
      <c r="C29" s="37" cm="1">
        <f t="array" ref="C29">ROUND(2/3*LOOKUP('Roles'!$F29,'Public Indicators'!$A$3:$A$32,'Public Indicators'!$C$3:$C$32)+1/3*LOOKUP('Roles'!$H29,'Public Indicators'!$A$3:$A$32,'Public Indicators'!$C$3:$C$32),0)</f>
        <v>50</v>
      </c>
      <c r="D29" s="37" cm="1">
        <f t="array" ref="D29">ROUND(2/3*LOOKUP('Roles'!$F29,'Public Indicators'!$A$3:$A$32,'Public Indicators'!$D$3:$D$32)+1/3*LOOKUP('Roles'!$H29,'Public Indicators'!$A$3:$A$32,'Public Indicators'!$D$3:$D$32),0)</f>
        <v>49</v>
      </c>
      <c r="E29" s="37" cm="1">
        <f t="array" ref="E29">ROUND(2/3*LOOKUP('Roles'!$F29,'Public Indicators'!$A$3:$A$32,'Public Indicators'!$E$3:$E$32)+1/3*LOOKUP('Roles'!$H29,'Public Indicators'!$A$3:$A$32,'Public Indicators'!$E$3:$E$32),0)</f>
        <v>27</v>
      </c>
      <c r="F29" s="37" cm="1">
        <f t="array" ref="F29">ROUND(2/3*LOOKUP('Roles'!$F29,'Public Indicators'!$A$3:$A$32,'Public Indicators'!$F$3:$F$32)+1/3*LOOKUP('Roles'!$H29,'Public Indicators'!$A$3:$A$32,'Public Indicators'!$F$3:$F$32),0)</f>
        <v>31</v>
      </c>
      <c r="G29" s="37" cm="1">
        <f t="array" ref="G29">ROUND(2/3*LOOKUP('Roles'!$F29,'Public Indicators'!$A$3:$A$32,'Public Indicators'!$G$3:$G$32)+1/3*LOOKUP('Roles'!$H29,'Public Indicators'!$A$3:$A$32,'Public Indicators'!$G$3:$G$32),0)</f>
        <v>2</v>
      </c>
    </row>
    <row r="30" ht="20.05" customHeight="1">
      <c r="A30" s="35">
        <v>28</v>
      </c>
      <c r="B30" t="str" s="36" cm="1">
        <f t="array" ref="B30">'Roles'!B30</f>
        <v>Funding Director, EUBI</v>
      </c>
      <c r="C30" s="37" cm="1">
        <f t="array" ref="C30">ROUND(2/3*LOOKUP('Roles'!$F30,'Public Indicators'!$A$3:$A$32,'Public Indicators'!$C$3:$C$32)+1/3*LOOKUP('Roles'!$H30,'Public Indicators'!$A$3:$A$32,'Public Indicators'!$C$3:$C$32),0)</f>
        <v>50</v>
      </c>
      <c r="D30" s="37" cm="1">
        <f t="array" ref="D30">ROUND(2/3*LOOKUP('Roles'!$F30,'Public Indicators'!$A$3:$A$32,'Public Indicators'!$D$3:$D$32)+1/3*LOOKUP('Roles'!$H30,'Public Indicators'!$A$3:$A$32,'Public Indicators'!$D$3:$D$32),0)</f>
        <v>57</v>
      </c>
      <c r="E30" s="37" cm="1">
        <f t="array" ref="E30">ROUND(2/3*LOOKUP('Roles'!$F30,'Public Indicators'!$A$3:$A$32,'Public Indicators'!$E$3:$E$32)+1/3*LOOKUP('Roles'!$H30,'Public Indicators'!$A$3:$A$32,'Public Indicators'!$E$3:$E$32),0)</f>
        <v>82</v>
      </c>
      <c r="F30" s="37" cm="1">
        <f t="array" ref="F30">ROUND(2/3*LOOKUP('Roles'!$F30,'Public Indicators'!$A$3:$A$32,'Public Indicators'!$F$3:$F$32)+1/3*LOOKUP('Roles'!$H30,'Public Indicators'!$A$3:$A$32,'Public Indicators'!$F$3:$F$32),0)</f>
        <v>96</v>
      </c>
      <c r="G30" s="37" cm="1">
        <f t="array" ref="G30">ROUND(2/3*LOOKUP('Roles'!$F30,'Public Indicators'!$A$3:$A$32,'Public Indicators'!$G$3:$G$32)+1/3*LOOKUP('Roles'!$H30,'Public Indicators'!$A$3:$A$32,'Public Indicators'!$G$3:$G$32),0)</f>
        <v>102</v>
      </c>
    </row>
    <row r="31" ht="20.05" customHeight="1">
      <c r="A31" s="35">
        <v>29</v>
      </c>
      <c r="B31" t="str" s="36" cm="1">
        <f t="array" ref="B31">'Roles'!B31</f>
        <v>Funding Director, Shanghai Genomics Center</v>
      </c>
      <c r="C31" s="37" cm="1">
        <f t="array" ref="C31">ROUND(2/3*LOOKUP('Roles'!$F31,'Public Indicators'!$A$3:$A$32,'Public Indicators'!$C$3:$C$32)+1/3*LOOKUP('Roles'!$H31,'Public Indicators'!$A$3:$A$32,'Public Indicators'!$C$3:$C$32),0)</f>
        <v>50</v>
      </c>
      <c r="D31" s="37" cm="1">
        <f t="array" ref="D31">ROUND(2/3*LOOKUP('Roles'!$F31,'Public Indicators'!$A$3:$A$32,'Public Indicators'!$D$3:$D$32)+1/3*LOOKUP('Roles'!$H31,'Public Indicators'!$A$3:$A$32,'Public Indicators'!$D$3:$D$32),0)</f>
        <v>48</v>
      </c>
      <c r="E31" s="37" cm="1">
        <f t="array" ref="E31">ROUND(2/3*LOOKUP('Roles'!$F31,'Public Indicators'!$A$3:$A$32,'Public Indicators'!$E$3:$E$32)+1/3*LOOKUP('Roles'!$H31,'Public Indicators'!$A$3:$A$32,'Public Indicators'!$E$3:$E$32),0)</f>
        <v>40</v>
      </c>
      <c r="F31" s="37" cm="1">
        <f t="array" ref="F31">ROUND(2/3*LOOKUP('Roles'!$F31,'Public Indicators'!$A$3:$A$32,'Public Indicators'!$F$3:$F$32)+1/3*LOOKUP('Roles'!$H31,'Public Indicators'!$A$3:$A$32,'Public Indicators'!$F$3:$F$32),0)</f>
        <v>48</v>
      </c>
      <c r="G31" s="37" cm="1">
        <f t="array" ref="G31">ROUND(2/3*LOOKUP('Roles'!$F31,'Public Indicators'!$A$3:$A$32,'Public Indicators'!$G$3:$G$32)+1/3*LOOKUP('Roles'!$H31,'Public Indicators'!$A$3:$A$32,'Public Indicators'!$G$3:$G$32),0)</f>
        <v>25</v>
      </c>
    </row>
    <row r="32" ht="20.05" customHeight="1">
      <c r="A32" s="35">
        <v>30</v>
      </c>
      <c r="B32" t="str" s="36" cm="1">
        <f t="array" ref="B32">'Roles'!B32</f>
        <v>Funding Director, India Health Foundation</v>
      </c>
      <c r="C32" s="37" cm="1">
        <f t="array" ref="C32">ROUND(2/3*LOOKUP('Roles'!$F32,'Public Indicators'!$A$3:$A$32,'Public Indicators'!$C$3:$C$32)+1/3*LOOKUP('Roles'!$H32,'Public Indicators'!$A$3:$A$32,'Public Indicators'!$C$3:$C$32),0)</f>
        <v>50</v>
      </c>
      <c r="D32" s="37" cm="1">
        <f t="array" ref="D32">ROUND(2/3*LOOKUP('Roles'!$F32,'Public Indicators'!$A$3:$A$32,'Public Indicators'!$D$3:$D$32)+1/3*LOOKUP('Roles'!$H32,'Public Indicators'!$A$3:$A$32,'Public Indicators'!$D$3:$D$32),0)</f>
        <v>43</v>
      </c>
      <c r="E32" s="37" cm="1">
        <f t="array" ref="E32">ROUND(2/3*LOOKUP('Roles'!$F32,'Public Indicators'!$A$3:$A$32,'Public Indicators'!$E$3:$E$32)+1/3*LOOKUP('Roles'!$H32,'Public Indicators'!$A$3:$A$32,'Public Indicators'!$E$3:$E$32),0)</f>
        <v>35</v>
      </c>
      <c r="F32" s="37" cm="1">
        <f t="array" ref="F32">ROUND(2/3*LOOKUP('Roles'!$F32,'Public Indicators'!$A$3:$A$32,'Public Indicators'!$F$3:$F$32)+1/3*LOOKUP('Roles'!$H32,'Public Indicators'!$A$3:$A$32,'Public Indicators'!$F$3:$F$32),0)</f>
        <v>44</v>
      </c>
      <c r="G32" s="37" cm="1">
        <f t="array" ref="G32">ROUND(2/3*LOOKUP('Roles'!$F32,'Public Indicators'!$A$3:$A$32,'Public Indicators'!$G$3:$G$32)+1/3*LOOKUP('Roles'!$H32,'Public Indicators'!$A$3:$A$32,'Public Indicators'!$G$3:$G$32),0)</f>
        <v>63</v>
      </c>
    </row>
    <row r="33" ht="20.05" customHeight="1">
      <c r="A33" s="35">
        <v>31</v>
      </c>
      <c r="B33" t="str" s="36" cm="1">
        <f t="array" ref="B33">'Roles'!B33</f>
        <v>Funding Director, The U.N. Health Foundation</v>
      </c>
      <c r="C33" s="37" cm="1">
        <f t="array" ref="C33">ROUND(2/3*LOOKUP('Roles'!$F33,'Public Indicators'!$A$3:$A$32,'Public Indicators'!$C$3:$C$32)+1/3*LOOKUP('Roles'!$H33,'Public Indicators'!$A$3:$A$32,'Public Indicators'!$C$3:$C$32),0)</f>
        <v>50</v>
      </c>
      <c r="D33" s="37" cm="1">
        <f t="array" ref="D33">ROUND(2/3*LOOKUP('Roles'!$F33,'Public Indicators'!$A$3:$A$32,'Public Indicators'!$D$3:$D$32)+1/3*LOOKUP('Roles'!$H33,'Public Indicators'!$A$3:$A$32,'Public Indicators'!$D$3:$D$32),0)</f>
        <v>57</v>
      </c>
      <c r="E33" s="37" cm="1">
        <f t="array" ref="E33">ROUND(2/3*LOOKUP('Roles'!$F33,'Public Indicators'!$A$3:$A$32,'Public Indicators'!$E$3:$E$32)+1/3*LOOKUP('Roles'!$H33,'Public Indicators'!$A$3:$A$32,'Public Indicators'!$E$3:$E$32),0)</f>
        <v>61</v>
      </c>
      <c r="F33" s="37" cm="1">
        <f t="array" ref="F33">ROUND(2/3*LOOKUP('Roles'!$F33,'Public Indicators'!$A$3:$A$32,'Public Indicators'!$F$3:$F$32)+1/3*LOOKUP('Roles'!$H33,'Public Indicators'!$A$3:$A$32,'Public Indicators'!$F$3:$F$32),0)</f>
        <v>67</v>
      </c>
      <c r="G33" s="37" cm="1">
        <f t="array" ref="G33">ROUND(2/3*LOOKUP('Roles'!$F33,'Public Indicators'!$A$3:$A$32,'Public Indicators'!$G$3:$G$32)+1/3*LOOKUP('Roles'!$H33,'Public Indicators'!$A$3:$A$32,'Public Indicators'!$G$3:$G$32),0)</f>
        <v>43</v>
      </c>
    </row>
    <row r="34" ht="20.05" customHeight="1">
      <c r="A34" s="35">
        <v>32</v>
      </c>
      <c r="B34" t="str" s="36" cm="1">
        <f t="array" ref="B34">'Roles'!B34</f>
        <v>Funding Director, Science as Open Source (SOS)</v>
      </c>
      <c r="C34" s="37" cm="1">
        <f t="array" ref="C34">ROUND(2/3*LOOKUP('Roles'!$F34,'Public Indicators'!$A$3:$A$32,'Public Indicators'!$C$3:$C$32)+1/3*LOOKUP('Roles'!$H34,'Public Indicators'!$A$3:$A$32,'Public Indicators'!$C$3:$C$32),0)</f>
        <v>50</v>
      </c>
      <c r="D34" s="37" cm="1">
        <f t="array" ref="D34">ROUND(2/3*LOOKUP('Roles'!$F34,'Public Indicators'!$A$3:$A$32,'Public Indicators'!$D$3:$D$32)+1/3*LOOKUP('Roles'!$H34,'Public Indicators'!$A$3:$A$32,'Public Indicators'!$D$3:$D$32),0)</f>
        <v>52</v>
      </c>
      <c r="E34" s="37" cm="1">
        <f t="array" ref="E34">ROUND(2/3*LOOKUP('Roles'!$F34,'Public Indicators'!$A$3:$A$32,'Public Indicators'!$E$3:$E$32)+1/3*LOOKUP('Roles'!$H34,'Public Indicators'!$A$3:$A$32,'Public Indicators'!$E$3:$E$32),0)</f>
        <v>72</v>
      </c>
      <c r="F34" s="37" cm="1">
        <f t="array" ref="F34">ROUND(2/3*LOOKUP('Roles'!$F34,'Public Indicators'!$A$3:$A$32,'Public Indicators'!$F$3:$F$32)+1/3*LOOKUP('Roles'!$H34,'Public Indicators'!$A$3:$A$32,'Public Indicators'!$F$3:$F$32),0)</f>
        <v>93</v>
      </c>
      <c r="G34" s="37" cm="1">
        <f t="array" ref="G34">ROUND(2/3*LOOKUP('Roles'!$F34,'Public Indicators'!$A$3:$A$32,'Public Indicators'!$G$3:$G$32)+1/3*LOOKUP('Roles'!$H34,'Public Indicators'!$A$3:$A$32,'Public Indicators'!$G$3:$G$32),0)</f>
        <v>85</v>
      </c>
    </row>
    <row r="35" ht="20.05" customHeight="1">
      <c r="A35" s="35">
        <v>33</v>
      </c>
      <c r="B35" t="str" s="36" cm="1">
        <f t="array" ref="B35">'Roles'!B35</f>
        <v>Funding Director, Green Revolution Foundation</v>
      </c>
      <c r="C35" s="37" cm="1">
        <f t="array" ref="C35">ROUND(2/3*LOOKUP('Roles'!$F35,'Public Indicators'!$A$3:$A$32,'Public Indicators'!$C$3:$C$32)+1/3*LOOKUP('Roles'!$H35,'Public Indicators'!$A$3:$A$32,'Public Indicators'!$C$3:$C$32),0)</f>
        <v>50</v>
      </c>
      <c r="D35" s="37" cm="1">
        <f t="array" ref="D35">ROUND(2/3*LOOKUP('Roles'!$F35,'Public Indicators'!$A$3:$A$32,'Public Indicators'!$D$3:$D$32)+1/3*LOOKUP('Roles'!$H35,'Public Indicators'!$A$3:$A$32,'Public Indicators'!$D$3:$D$32),0)</f>
        <v>49</v>
      </c>
      <c r="E35" s="37" cm="1">
        <f t="array" ref="E35">ROUND(2/3*LOOKUP('Roles'!$F35,'Public Indicators'!$A$3:$A$32,'Public Indicators'!$E$3:$E$32)+1/3*LOOKUP('Roles'!$H35,'Public Indicators'!$A$3:$A$32,'Public Indicators'!$E$3:$E$32),0)</f>
        <v>61</v>
      </c>
      <c r="F35" s="37" cm="1">
        <f t="array" ref="F35">ROUND(2/3*LOOKUP('Roles'!$F35,'Public Indicators'!$A$3:$A$32,'Public Indicators'!$F$3:$F$32)+1/3*LOOKUP('Roles'!$H35,'Public Indicators'!$A$3:$A$32,'Public Indicators'!$F$3:$F$32),0)</f>
        <v>50</v>
      </c>
      <c r="G35" s="37" cm="1">
        <f t="array" ref="G35">ROUND(2/3*LOOKUP('Roles'!$F35,'Public Indicators'!$A$3:$A$32,'Public Indicators'!$G$3:$G$32)+1/3*LOOKUP('Roles'!$H35,'Public Indicators'!$A$3:$A$32,'Public Indicators'!$G$3:$G$32),0)</f>
        <v>47</v>
      </c>
    </row>
    <row r="36" ht="20.05" customHeight="1">
      <c r="A36" s="35">
        <v>34</v>
      </c>
      <c r="B36" t="str" s="36" cm="1">
        <f t="array" ref="B36">'Roles'!B36</f>
        <v>Funding Director, Sino-Euro Friendship Initiative</v>
      </c>
      <c r="C36" s="37" cm="1">
        <f t="array" ref="C36">ROUND(2/3*LOOKUP('Roles'!$F36,'Public Indicators'!$A$3:$A$32,'Public Indicators'!$C$3:$C$32)+1/3*LOOKUP('Roles'!$H36,'Public Indicators'!$A$3:$A$32,'Public Indicators'!$C$3:$C$32),0)</f>
        <v>50</v>
      </c>
      <c r="D36" s="37" cm="1">
        <f t="array" ref="D36">ROUND(2/3*LOOKUP('Roles'!$F36,'Public Indicators'!$A$3:$A$32,'Public Indicators'!$D$3:$D$32)+1/3*LOOKUP('Roles'!$H36,'Public Indicators'!$A$3:$A$32,'Public Indicators'!$D$3:$D$32),0)</f>
        <v>49</v>
      </c>
      <c r="E36" s="37" cm="1">
        <f t="array" ref="E36">ROUND(2/3*LOOKUP('Roles'!$F36,'Public Indicators'!$A$3:$A$32,'Public Indicators'!$E$3:$E$32)+1/3*LOOKUP('Roles'!$H36,'Public Indicators'!$A$3:$A$32,'Public Indicators'!$E$3:$E$32),0)</f>
        <v>74</v>
      </c>
      <c r="F36" s="37" cm="1">
        <f t="array" ref="F36">ROUND(2/3*LOOKUP('Roles'!$F36,'Public Indicators'!$A$3:$A$32,'Public Indicators'!$F$3:$F$32)+1/3*LOOKUP('Roles'!$H36,'Public Indicators'!$A$3:$A$32,'Public Indicators'!$F$3:$F$32),0)</f>
        <v>87</v>
      </c>
      <c r="G36" s="37" cm="1">
        <f t="array" ref="G36">ROUND(2/3*LOOKUP('Roles'!$F36,'Public Indicators'!$A$3:$A$32,'Public Indicators'!$G$3:$G$32)+1/3*LOOKUP('Roles'!$H36,'Public Indicators'!$A$3:$A$32,'Public Indicators'!$G$3:$G$32),0)</f>
        <v>104</v>
      </c>
    </row>
    <row r="37" ht="20.05" customHeight="1">
      <c r="A37" s="35">
        <v>35</v>
      </c>
      <c r="B37" t="str" s="36" cm="1">
        <f t="array" ref="B37">'Roles'!B37</f>
        <v>Funding Director, Indo-European Advancement Foundation</v>
      </c>
      <c r="C37" s="37" cm="1">
        <f t="array" ref="C37">ROUND(2/3*LOOKUP('Roles'!$F37,'Public Indicators'!$A$3:$A$32,'Public Indicators'!$C$3:$C$32)+1/3*LOOKUP('Roles'!$H37,'Public Indicators'!$A$3:$A$32,'Public Indicators'!$C$3:$C$32),0)</f>
        <v>50</v>
      </c>
      <c r="D37" s="37" cm="1">
        <f t="array" ref="D37">ROUND(2/3*LOOKUP('Roles'!$F37,'Public Indicators'!$A$3:$A$32,'Public Indicators'!$D$3:$D$32)+1/3*LOOKUP('Roles'!$H37,'Public Indicators'!$A$3:$A$32,'Public Indicators'!$D$3:$D$32),0)</f>
        <v>52</v>
      </c>
      <c r="E37" s="37" cm="1">
        <f t="array" ref="E37">ROUND(2/3*LOOKUP('Roles'!$F37,'Public Indicators'!$A$3:$A$32,'Public Indicators'!$E$3:$E$32)+1/3*LOOKUP('Roles'!$H37,'Public Indicators'!$A$3:$A$32,'Public Indicators'!$E$3:$E$32),0)</f>
        <v>64</v>
      </c>
      <c r="F37" s="37" cm="1">
        <f t="array" ref="F37">ROUND(2/3*LOOKUP('Roles'!$F37,'Public Indicators'!$A$3:$A$32,'Public Indicators'!$F$3:$F$32)+1/3*LOOKUP('Roles'!$H37,'Public Indicators'!$A$3:$A$32,'Public Indicators'!$F$3:$F$32),0)</f>
        <v>75</v>
      </c>
      <c r="G37" s="37" cm="1">
        <f t="array" ref="G37">ROUND(2/3*LOOKUP('Roles'!$F37,'Public Indicators'!$A$3:$A$32,'Public Indicators'!$G$3:$G$32)+1/3*LOOKUP('Roles'!$H37,'Public Indicators'!$A$3:$A$32,'Public Indicators'!$G$3:$G$32),0)</f>
        <v>77</v>
      </c>
    </row>
    <row r="38" ht="20.05" customHeight="1">
      <c r="A38" s="35">
        <v>36</v>
      </c>
      <c r="B38" t="str" s="36" cm="1">
        <f t="array" ref="B38">'Roles'!B38</f>
        <v>Director, EuroGlobal Innovators</v>
      </c>
      <c r="C38" s="37" cm="1">
        <f t="array" ref="C38">ROUND(2/3*LOOKUP('Roles'!$F38,'Public Indicators'!$A$3:$A$32,'Public Indicators'!$C$3:$C$32)+1/3*LOOKUP('Roles'!$H38,'Public Indicators'!$A$3:$A$32,'Public Indicators'!$C$3:$C$32),0)</f>
        <v>50</v>
      </c>
      <c r="D38" s="37" cm="1">
        <f t="array" ref="D38">ROUND(2/3*LOOKUP('Roles'!$F38,'Public Indicators'!$A$3:$A$32,'Public Indicators'!$D$3:$D$32)+1/3*LOOKUP('Roles'!$H38,'Public Indicators'!$A$3:$A$32,'Public Indicators'!$D$3:$D$32),0)</f>
        <v>48</v>
      </c>
      <c r="E38" s="37" cm="1">
        <f t="array" ref="E38">ROUND(2/3*LOOKUP('Roles'!$F38,'Public Indicators'!$A$3:$A$32,'Public Indicators'!$E$3:$E$32)+1/3*LOOKUP('Roles'!$H38,'Public Indicators'!$A$3:$A$32,'Public Indicators'!$E$3:$E$32),0)</f>
        <v>38</v>
      </c>
      <c r="F38" s="37" cm="1">
        <f t="array" ref="F38">ROUND(2/3*LOOKUP('Roles'!$F38,'Public Indicators'!$A$3:$A$32,'Public Indicators'!$F$3:$F$32)+1/3*LOOKUP('Roles'!$H38,'Public Indicators'!$A$3:$A$32,'Public Indicators'!$F$3:$F$32),0)</f>
        <v>52</v>
      </c>
      <c r="G38" s="37" cm="1">
        <f t="array" ref="G38">ROUND(2/3*LOOKUP('Roles'!$F38,'Public Indicators'!$A$3:$A$32,'Public Indicators'!$G$3:$G$32)+1/3*LOOKUP('Roles'!$H38,'Public Indicators'!$A$3:$A$32,'Public Indicators'!$G$3:$G$32),0)</f>
        <v>32</v>
      </c>
    </row>
    <row r="39" ht="20.05" customHeight="1">
      <c r="A39" s="35">
        <v>37</v>
      </c>
      <c r="B39" t="str" s="36" cm="1">
        <f t="array" ref="B39">'Roles'!B39</f>
        <v>Director, SinoAmerican Wellness Forum</v>
      </c>
      <c r="C39" s="37" cm="1">
        <f t="array" ref="C39">ROUND(2/3*LOOKUP('Roles'!$F39,'Public Indicators'!$A$3:$A$32,'Public Indicators'!$C$3:$C$32)+1/3*LOOKUP('Roles'!$H39,'Public Indicators'!$A$3:$A$32,'Public Indicators'!$C$3:$C$32),0)</f>
        <v>50</v>
      </c>
      <c r="D39" s="37" cm="1">
        <f t="array" ref="D39">ROUND(2/3*LOOKUP('Roles'!$F39,'Public Indicators'!$A$3:$A$32,'Public Indicators'!$D$3:$D$32)+1/3*LOOKUP('Roles'!$H39,'Public Indicators'!$A$3:$A$32,'Public Indicators'!$D$3:$D$32),0)</f>
        <v>50</v>
      </c>
      <c r="E39" s="37" cm="1">
        <f t="array" ref="E39">ROUND(2/3*LOOKUP('Roles'!$F39,'Public Indicators'!$A$3:$A$32,'Public Indicators'!$E$3:$E$32)+1/3*LOOKUP('Roles'!$H39,'Public Indicators'!$A$3:$A$32,'Public Indicators'!$E$3:$E$32),0)</f>
        <v>51</v>
      </c>
      <c r="F39" s="37" cm="1">
        <f t="array" ref="F39">ROUND(2/3*LOOKUP('Roles'!$F39,'Public Indicators'!$A$3:$A$32,'Public Indicators'!$F$3:$F$32)+1/3*LOOKUP('Roles'!$H39,'Public Indicators'!$A$3:$A$32,'Public Indicators'!$F$3:$F$32),0)</f>
        <v>45</v>
      </c>
      <c r="G39" s="37" cm="1">
        <f t="array" ref="G39">ROUND(2/3*LOOKUP('Roles'!$F39,'Public Indicators'!$A$3:$A$32,'Public Indicators'!$G$3:$G$32)+1/3*LOOKUP('Roles'!$H39,'Public Indicators'!$A$3:$A$32,'Public Indicators'!$G$3:$G$32),0)</f>
        <v>32</v>
      </c>
    </row>
    <row r="40" ht="20.05" customHeight="1">
      <c r="A40" s="35">
        <v>38</v>
      </c>
      <c r="B40" t="str" s="36" cm="1">
        <f t="array" ref="B40">'Roles'!B40</f>
        <v>Director, SinoBrit Vitality Council</v>
      </c>
      <c r="C40" s="37" cm="1">
        <f t="array" ref="C40">ROUND(2/3*LOOKUP('Roles'!$F40,'Public Indicators'!$A$3:$A$32,'Public Indicators'!$C$3:$C$32)+1/3*LOOKUP('Roles'!$H40,'Public Indicators'!$A$3:$A$32,'Public Indicators'!$C$3:$C$32),0)</f>
        <v>50</v>
      </c>
      <c r="D40" s="37" cm="1">
        <f t="array" ref="D40">ROUND(2/3*LOOKUP('Roles'!$F40,'Public Indicators'!$A$3:$A$32,'Public Indicators'!$D$3:$D$32)+1/3*LOOKUP('Roles'!$H40,'Public Indicators'!$A$3:$A$32,'Public Indicators'!$D$3:$D$32),0)</f>
        <v>48</v>
      </c>
      <c r="E40" s="37" cm="1">
        <f t="array" ref="E40">ROUND(2/3*LOOKUP('Roles'!$F40,'Public Indicators'!$A$3:$A$32,'Public Indicators'!$E$3:$E$32)+1/3*LOOKUP('Roles'!$H40,'Public Indicators'!$A$3:$A$32,'Public Indicators'!$E$3:$E$32),0)</f>
        <v>52</v>
      </c>
      <c r="F40" s="37" cm="1">
        <f t="array" ref="F40">ROUND(2/3*LOOKUP('Roles'!$F40,'Public Indicators'!$A$3:$A$32,'Public Indicators'!$F$3:$F$32)+1/3*LOOKUP('Roles'!$H40,'Public Indicators'!$A$3:$A$32,'Public Indicators'!$F$3:$F$32),0)</f>
        <v>53</v>
      </c>
      <c r="G40" s="37" cm="1">
        <f t="array" ref="G40">ROUND(2/3*LOOKUP('Roles'!$F40,'Public Indicators'!$A$3:$A$32,'Public Indicators'!$G$3:$G$32)+1/3*LOOKUP('Roles'!$H40,'Public Indicators'!$A$3:$A$32,'Public Indicators'!$G$3:$G$32),0)</f>
        <v>52</v>
      </c>
    </row>
    <row r="41" ht="20.05" customHeight="1">
      <c r="A41" s="35">
        <v>39</v>
      </c>
      <c r="B41" t="str" s="36" cm="1">
        <f t="array" ref="B41">'Roles'!B41</f>
        <v>Director, Future Britain Forum</v>
      </c>
      <c r="C41" s="37" cm="1">
        <f t="array" ref="C41">ROUND(2/3*LOOKUP('Roles'!$F41,'Public Indicators'!$A$3:$A$32,'Public Indicators'!$C$3:$C$32)+1/3*LOOKUP('Roles'!$H41,'Public Indicators'!$A$3:$A$32,'Public Indicators'!$C$3:$C$32),0)</f>
        <v>50</v>
      </c>
      <c r="D41" s="37" cm="1">
        <f t="array" ref="D41">ROUND(2/3*LOOKUP('Roles'!$F41,'Public Indicators'!$A$3:$A$32,'Public Indicators'!$D$3:$D$32)+1/3*LOOKUP('Roles'!$H41,'Public Indicators'!$A$3:$A$32,'Public Indicators'!$D$3:$D$32),0)</f>
        <v>48</v>
      </c>
      <c r="E41" s="37" cm="1">
        <f t="array" ref="E41">ROUND(2/3*LOOKUP('Roles'!$F41,'Public Indicators'!$A$3:$A$32,'Public Indicators'!$E$3:$E$32)+1/3*LOOKUP('Roles'!$H41,'Public Indicators'!$A$3:$A$32,'Public Indicators'!$E$3:$E$32),0)</f>
        <v>68</v>
      </c>
      <c r="F41" s="37" cm="1">
        <f t="array" ref="F41">ROUND(2/3*LOOKUP('Roles'!$F41,'Public Indicators'!$A$3:$A$32,'Public Indicators'!$F$3:$F$32)+1/3*LOOKUP('Roles'!$H41,'Public Indicators'!$A$3:$A$32,'Public Indicators'!$F$3:$F$32),0)</f>
        <v>78</v>
      </c>
      <c r="G41" s="37" cm="1">
        <f t="array" ref="G41">ROUND(2/3*LOOKUP('Roles'!$F41,'Public Indicators'!$A$3:$A$32,'Public Indicators'!$G$3:$G$32)+1/3*LOOKUP('Roles'!$H41,'Public Indicators'!$A$3:$A$32,'Public Indicators'!$G$3:$G$32),0)</f>
        <v>85</v>
      </c>
    </row>
    <row r="42" ht="20.05" customHeight="1">
      <c r="A42" s="35">
        <v>40</v>
      </c>
      <c r="B42" t="str" s="36" cm="1">
        <f t="array" ref="B42">'Roles'!B42</f>
        <v>Director, Anvil Dragon Coalition</v>
      </c>
      <c r="C42" s="37" cm="1">
        <f t="array" ref="C42">ROUND(2/3*LOOKUP('Roles'!$F42,'Public Indicators'!$A$3:$A$32,'Public Indicators'!$C$3:$C$32)+1/3*LOOKUP('Roles'!$H42,'Public Indicators'!$A$3:$A$32,'Public Indicators'!$C$3:$C$32),0)</f>
        <v>50</v>
      </c>
      <c r="D42" s="37" cm="1">
        <f t="array" ref="D42">ROUND(2/3*LOOKUP('Roles'!$F42,'Public Indicators'!$A$3:$A$32,'Public Indicators'!$D$3:$D$32)+1/3*LOOKUP('Roles'!$H42,'Public Indicators'!$A$3:$A$32,'Public Indicators'!$D$3:$D$32),0)</f>
        <v>47</v>
      </c>
      <c r="E42" s="37" cm="1">
        <f t="array" ref="E42">ROUND(2/3*LOOKUP('Roles'!$F42,'Public Indicators'!$A$3:$A$32,'Public Indicators'!$E$3:$E$32)+1/3*LOOKUP('Roles'!$H42,'Public Indicators'!$A$3:$A$32,'Public Indicators'!$E$3:$E$32),0)</f>
        <v>33</v>
      </c>
      <c r="F42" s="37" cm="1">
        <f t="array" ref="F42">ROUND(2/3*LOOKUP('Roles'!$F42,'Public Indicators'!$A$3:$A$32,'Public Indicators'!$F$3:$F$32)+1/3*LOOKUP('Roles'!$H42,'Public Indicators'!$A$3:$A$32,'Public Indicators'!$F$3:$F$32),0)</f>
        <v>44</v>
      </c>
      <c r="G42" s="37" cm="1">
        <f t="array" ref="G42">ROUND(2/3*LOOKUP('Roles'!$F42,'Public Indicators'!$A$3:$A$32,'Public Indicators'!$G$3:$G$32)+1/3*LOOKUP('Roles'!$H42,'Public Indicators'!$A$3:$A$32,'Public Indicators'!$G$3:$G$32),0)</f>
        <v>25</v>
      </c>
    </row>
    <row r="43" ht="20.05" customHeight="1">
      <c r="A43" s="35">
        <v>41</v>
      </c>
      <c r="B43" t="str" s="36" cm="1">
        <f t="array" ref="B43">'Roles'!B43</f>
        <v>Director, Euro Vanguard Network</v>
      </c>
      <c r="C43" s="37" cm="1">
        <f t="array" ref="C43">ROUND(2/3*LOOKUP('Roles'!$F43,'Public Indicators'!$A$3:$A$32,'Public Indicators'!$C$3:$C$32)+1/3*LOOKUP('Roles'!$H43,'Public Indicators'!$A$3:$A$32,'Public Indicators'!$C$3:$C$32),0)</f>
        <v>50</v>
      </c>
      <c r="D43" s="37" cm="1">
        <f t="array" ref="D43">ROUND(2/3*LOOKUP('Roles'!$F43,'Public Indicators'!$A$3:$A$32,'Public Indicators'!$D$3:$D$32)+1/3*LOOKUP('Roles'!$H43,'Public Indicators'!$A$3:$A$32,'Public Indicators'!$D$3:$D$32),0)</f>
        <v>49</v>
      </c>
      <c r="E43" s="37" cm="1">
        <f t="array" ref="E43">ROUND(2/3*LOOKUP('Roles'!$F43,'Public Indicators'!$A$3:$A$32,'Public Indicators'!$E$3:$E$32)+1/3*LOOKUP('Roles'!$H43,'Public Indicators'!$A$3:$A$32,'Public Indicators'!$E$3:$E$32),0)</f>
        <v>73</v>
      </c>
      <c r="F43" s="37" cm="1">
        <f t="array" ref="F43">ROUND(2/3*LOOKUP('Roles'!$F43,'Public Indicators'!$A$3:$A$32,'Public Indicators'!$F$3:$F$32)+1/3*LOOKUP('Roles'!$H43,'Public Indicators'!$A$3:$A$32,'Public Indicators'!$F$3:$F$32),0)</f>
        <v>87</v>
      </c>
      <c r="G43" s="37" cm="1">
        <f t="array" ref="G43">ROUND(2/3*LOOKUP('Roles'!$F43,'Public Indicators'!$A$3:$A$32,'Public Indicators'!$G$3:$G$32)+1/3*LOOKUP('Roles'!$H43,'Public Indicators'!$A$3:$A$32,'Public Indicators'!$G$3:$G$32),0)</f>
        <v>99</v>
      </c>
    </row>
    <row r="44" ht="20.05" customHeight="1">
      <c r="A44" s="35">
        <v>42</v>
      </c>
      <c r="B44" t="str" s="36" cm="1">
        <f t="array" ref="B44">'Roles'!B44</f>
        <v>Director, Delhi Fiscal Fund</v>
      </c>
      <c r="C44" s="37" cm="1">
        <f t="array" ref="C44">ROUND(2/3*LOOKUP('Roles'!$F44,'Public Indicators'!$A$3:$A$32,'Public Indicators'!$C$3:$C$32)+1/3*LOOKUP('Roles'!$H44,'Public Indicators'!$A$3:$A$32,'Public Indicators'!$C$3:$C$32),0)</f>
        <v>50</v>
      </c>
      <c r="D44" s="37" cm="1">
        <f t="array" ref="D44">ROUND(2/3*LOOKUP('Roles'!$F44,'Public Indicators'!$A$3:$A$32,'Public Indicators'!$D$3:$D$32)+1/3*LOOKUP('Roles'!$H44,'Public Indicators'!$A$3:$A$32,'Public Indicators'!$D$3:$D$32),0)</f>
        <v>53</v>
      </c>
      <c r="E44" s="37" cm="1">
        <f t="array" ref="E44">ROUND(2/3*LOOKUP('Roles'!$F44,'Public Indicators'!$A$3:$A$32,'Public Indicators'!$E$3:$E$32)+1/3*LOOKUP('Roles'!$H44,'Public Indicators'!$A$3:$A$32,'Public Indicators'!$E$3:$E$32),0)</f>
        <v>44</v>
      </c>
      <c r="F44" s="37" cm="1">
        <f t="array" ref="F44">ROUND(2/3*LOOKUP('Roles'!$F44,'Public Indicators'!$A$3:$A$32,'Public Indicators'!$F$3:$F$32)+1/3*LOOKUP('Roles'!$H44,'Public Indicators'!$A$3:$A$32,'Public Indicators'!$F$3:$F$32),0)</f>
        <v>53</v>
      </c>
      <c r="G44" s="37" cm="1">
        <f t="array" ref="G44">ROUND(2/3*LOOKUP('Roles'!$F44,'Public Indicators'!$A$3:$A$32,'Public Indicators'!$G$3:$G$32)+1/3*LOOKUP('Roles'!$H44,'Public Indicators'!$A$3:$A$32,'Public Indicators'!$G$3:$G$32),0)</f>
        <v>25</v>
      </c>
    </row>
    <row r="45" ht="20.05" customHeight="1">
      <c r="A45" s="35">
        <v>43</v>
      </c>
      <c r="B45" t="str" s="36" cm="1">
        <f t="array" ref="B45">'Roles'!B45</f>
        <v>Director, Anglo-American Insight Network</v>
      </c>
      <c r="C45" s="37" cm="1">
        <f t="array" ref="C45">ROUND(2/3*LOOKUP('Roles'!$F45,'Public Indicators'!$A$3:$A$32,'Public Indicators'!$C$3:$C$32)+1/3*LOOKUP('Roles'!$H45,'Public Indicators'!$A$3:$A$32,'Public Indicators'!$C$3:$C$32),0)</f>
        <v>50</v>
      </c>
      <c r="D45" s="37" cm="1">
        <f t="array" ref="D45">ROUND(2/3*LOOKUP('Roles'!$F45,'Public Indicators'!$A$3:$A$32,'Public Indicators'!$D$3:$D$32)+1/3*LOOKUP('Roles'!$H45,'Public Indicators'!$A$3:$A$32,'Public Indicators'!$D$3:$D$32),0)</f>
        <v>56</v>
      </c>
      <c r="E45" s="37" cm="1">
        <f t="array" ref="E45">ROUND(2/3*LOOKUP('Roles'!$F45,'Public Indicators'!$A$3:$A$32,'Public Indicators'!$E$3:$E$32)+1/3*LOOKUP('Roles'!$H45,'Public Indicators'!$A$3:$A$32,'Public Indicators'!$E$3:$E$32),0)</f>
        <v>74</v>
      </c>
      <c r="F45" s="37" cm="1">
        <f t="array" ref="F45">ROUND(2/3*LOOKUP('Roles'!$F45,'Public Indicators'!$A$3:$A$32,'Public Indicators'!$F$3:$F$32)+1/3*LOOKUP('Roles'!$H45,'Public Indicators'!$A$3:$A$32,'Public Indicators'!$F$3:$F$32),0)</f>
        <v>83</v>
      </c>
      <c r="G45" s="37" cm="1">
        <f t="array" ref="G45">ROUND(2/3*LOOKUP('Roles'!$F45,'Public Indicators'!$A$3:$A$32,'Public Indicators'!$G$3:$G$32)+1/3*LOOKUP('Roles'!$H45,'Public Indicators'!$A$3:$A$32,'Public Indicators'!$G$3:$G$32),0)</f>
        <v>80</v>
      </c>
    </row>
    <row r="46" ht="20.05" customHeight="1">
      <c r="A46" s="35">
        <v>44</v>
      </c>
      <c r="B46" t="str" s="36" cm="1">
        <f t="array" ref="B46">'Roles'!B46</f>
        <v>Director, Overseas India</v>
      </c>
      <c r="C46" s="37" cm="1">
        <f t="array" ref="C46">ROUND(2/3*LOOKUP('Roles'!$F46,'Public Indicators'!$A$3:$A$32,'Public Indicators'!$C$3:$C$32)+1/3*LOOKUP('Roles'!$H46,'Public Indicators'!$A$3:$A$32,'Public Indicators'!$C$3:$C$32),0)</f>
        <v>50</v>
      </c>
      <c r="D46" s="37" cm="1">
        <f t="array" ref="D46">ROUND(2/3*LOOKUP('Roles'!$F46,'Public Indicators'!$A$3:$A$32,'Public Indicators'!$D$3:$D$32)+1/3*LOOKUP('Roles'!$H46,'Public Indicators'!$A$3:$A$32,'Public Indicators'!$D$3:$D$32),0)</f>
        <v>50</v>
      </c>
      <c r="E46" s="37" cm="1">
        <f t="array" ref="E46">ROUND(2/3*LOOKUP('Roles'!$F46,'Public Indicators'!$A$3:$A$32,'Public Indicators'!$E$3:$E$32)+1/3*LOOKUP('Roles'!$H46,'Public Indicators'!$A$3:$A$32,'Public Indicators'!$E$3:$E$32),0)</f>
        <v>60</v>
      </c>
      <c r="F46" s="37" cm="1">
        <f t="array" ref="F46">ROUND(2/3*LOOKUP('Roles'!$F46,'Public Indicators'!$A$3:$A$32,'Public Indicators'!$F$3:$F$32)+1/3*LOOKUP('Roles'!$H46,'Public Indicators'!$A$3:$A$32,'Public Indicators'!$F$3:$F$32),0)</f>
        <v>69</v>
      </c>
      <c r="G46" s="37" cm="1">
        <f t="array" ref="G46">ROUND(2/3*LOOKUP('Roles'!$F46,'Public Indicators'!$A$3:$A$32,'Public Indicators'!$G$3:$G$32)+1/3*LOOKUP('Roles'!$H46,'Public Indicators'!$A$3:$A$32,'Public Indicators'!$G$3:$G$32),0)</f>
        <v>67</v>
      </c>
    </row>
    <row r="47" ht="20.05" customHeight="1">
      <c r="A47" s="35">
        <v>45</v>
      </c>
      <c r="B47" t="str" s="36" cm="1">
        <f t="array" ref="B47">'Roles'!B47</f>
        <v>Director, SinoGlobal Nexus</v>
      </c>
      <c r="C47" s="37" cm="1">
        <f t="array" ref="C47">ROUND(2/3*LOOKUP('Roles'!$F47,'Public Indicators'!$A$3:$A$32,'Public Indicators'!$C$3:$C$32)+1/3*LOOKUP('Roles'!$H47,'Public Indicators'!$A$3:$A$32,'Public Indicators'!$C$3:$C$32),0)</f>
        <v>50</v>
      </c>
      <c r="D47" s="37" cm="1">
        <f t="array" ref="D47">ROUND(2/3*LOOKUP('Roles'!$F47,'Public Indicators'!$A$3:$A$32,'Public Indicators'!$D$3:$D$32)+1/3*LOOKUP('Roles'!$H47,'Public Indicators'!$A$3:$A$32,'Public Indicators'!$D$3:$D$32),0)</f>
        <v>58</v>
      </c>
      <c r="E47" s="37" cm="1">
        <f t="array" ref="E47">ROUND(2/3*LOOKUP('Roles'!$F47,'Public Indicators'!$A$3:$A$32,'Public Indicators'!$E$3:$E$32)+1/3*LOOKUP('Roles'!$H47,'Public Indicators'!$A$3:$A$32,'Public Indicators'!$E$3:$E$32),0)</f>
        <v>68</v>
      </c>
      <c r="F47" s="37" cm="1">
        <f t="array" ref="F47">ROUND(2/3*LOOKUP('Roles'!$F47,'Public Indicators'!$A$3:$A$32,'Public Indicators'!$F$3:$F$32)+1/3*LOOKUP('Roles'!$H47,'Public Indicators'!$A$3:$A$32,'Public Indicators'!$F$3:$F$32),0)</f>
        <v>82</v>
      </c>
      <c r="G47" s="37" cm="1">
        <f t="array" ref="G47">ROUND(2/3*LOOKUP('Roles'!$F47,'Public Indicators'!$A$3:$A$32,'Public Indicators'!$G$3:$G$32)+1/3*LOOKUP('Roles'!$H47,'Public Indicators'!$A$3:$A$32,'Public Indicators'!$G$3:$G$32),0)</f>
        <v>68</v>
      </c>
    </row>
    <row r="48" ht="20.05" customHeight="1">
      <c r="A48" s="35">
        <v>46</v>
      </c>
      <c r="B48" t="str" s="36" cm="1">
        <f t="array" ref="B48">'Roles'!B48</f>
        <v>Lead Scientist, BioFoundry Network</v>
      </c>
      <c r="C48" s="37" cm="1">
        <f t="array" ref="C48">ROUND(2/3*LOOKUP('Roles'!$F48,'Public Indicators'!$A$3:$A$32,'Public Indicators'!$C$3:$C$32)+1/3*LOOKUP('Roles'!$H48,'Public Indicators'!$A$3:$A$32,'Public Indicators'!$C$3:$C$32),0)</f>
        <v>50</v>
      </c>
      <c r="D48" s="37" cm="1">
        <f t="array" ref="D48">ROUND(2/3*LOOKUP('Roles'!$F48,'Public Indicators'!$A$3:$A$32,'Public Indicators'!$D$3:$D$32)+1/3*LOOKUP('Roles'!$H48,'Public Indicators'!$A$3:$A$32,'Public Indicators'!$D$3:$D$32),0)</f>
        <v>49</v>
      </c>
      <c r="E48" s="37" cm="1">
        <f t="array" ref="E48">ROUND(2/3*LOOKUP('Roles'!$F48,'Public Indicators'!$A$3:$A$32,'Public Indicators'!$E$3:$E$32)+1/3*LOOKUP('Roles'!$H48,'Public Indicators'!$A$3:$A$32,'Public Indicators'!$E$3:$E$32),0)</f>
        <v>64</v>
      </c>
      <c r="F48" s="37" cm="1">
        <f t="array" ref="F48">ROUND(2/3*LOOKUP('Roles'!$F48,'Public Indicators'!$A$3:$A$32,'Public Indicators'!$F$3:$F$32)+1/3*LOOKUP('Roles'!$H48,'Public Indicators'!$A$3:$A$32,'Public Indicators'!$F$3:$F$32),0)</f>
        <v>78</v>
      </c>
      <c r="G48" s="37" cm="1">
        <f t="array" ref="G48">ROUND(2/3*LOOKUP('Roles'!$F48,'Public Indicators'!$A$3:$A$32,'Public Indicators'!$G$3:$G$32)+1/3*LOOKUP('Roles'!$H48,'Public Indicators'!$A$3:$A$32,'Public Indicators'!$G$3:$G$32),0)</f>
        <v>71</v>
      </c>
    </row>
    <row r="49" ht="20.05" customHeight="1">
      <c r="A49" s="35">
        <v>47</v>
      </c>
      <c r="B49" t="str" s="36" cm="1">
        <f t="array" ref="B49">'Roles'!B49</f>
        <v>Lead Scientist, Silk Nexus Institute</v>
      </c>
      <c r="C49" s="37" cm="1">
        <f t="array" ref="C49">ROUND(2/3*LOOKUP('Roles'!$F49,'Public Indicators'!$A$3:$A$32,'Public Indicators'!$C$3:$C$32)+1/3*LOOKUP('Roles'!$H49,'Public Indicators'!$A$3:$A$32,'Public Indicators'!$C$3:$C$32),0)</f>
        <v>50</v>
      </c>
      <c r="D49" s="37" cm="1">
        <f t="array" ref="D49">ROUND(2/3*LOOKUP('Roles'!$F49,'Public Indicators'!$A$3:$A$32,'Public Indicators'!$D$3:$D$32)+1/3*LOOKUP('Roles'!$H49,'Public Indicators'!$A$3:$A$32,'Public Indicators'!$D$3:$D$32),0)</f>
        <v>55</v>
      </c>
      <c r="E49" s="37" cm="1">
        <f t="array" ref="E49">ROUND(2/3*LOOKUP('Roles'!$F49,'Public Indicators'!$A$3:$A$32,'Public Indicators'!$E$3:$E$32)+1/3*LOOKUP('Roles'!$H49,'Public Indicators'!$A$3:$A$32,'Public Indicators'!$E$3:$E$32),0)</f>
        <v>65</v>
      </c>
      <c r="F49" s="37" cm="1">
        <f t="array" ref="F49">ROUND(2/3*LOOKUP('Roles'!$F49,'Public Indicators'!$A$3:$A$32,'Public Indicators'!$F$3:$F$32)+1/3*LOOKUP('Roles'!$H49,'Public Indicators'!$A$3:$A$32,'Public Indicators'!$F$3:$F$32),0)</f>
        <v>82</v>
      </c>
      <c r="G49" s="37" cm="1">
        <f t="array" ref="G49">ROUND(2/3*LOOKUP('Roles'!$F49,'Public Indicators'!$A$3:$A$32,'Public Indicators'!$G$3:$G$32)+1/3*LOOKUP('Roles'!$H49,'Public Indicators'!$A$3:$A$32,'Public Indicators'!$G$3:$G$32),0)</f>
        <v>94</v>
      </c>
    </row>
    <row r="50" ht="20.05" customHeight="1">
      <c r="A50" s="35">
        <v>48</v>
      </c>
      <c r="B50" t="str" s="36" cm="1">
        <f t="array" ref="B50">'Roles'!B50</f>
        <v>Lead Scientist, ChainFusion</v>
      </c>
      <c r="C50" s="37" cm="1">
        <f t="array" ref="C50">ROUND(2/3*LOOKUP('Roles'!$F50,'Public Indicators'!$A$3:$A$32,'Public Indicators'!$C$3:$C$32)+1/3*LOOKUP('Roles'!$H50,'Public Indicators'!$A$3:$A$32,'Public Indicators'!$C$3:$C$32),0)</f>
        <v>50</v>
      </c>
      <c r="D50" s="37" cm="1">
        <f t="array" ref="D50">ROUND(2/3*LOOKUP('Roles'!$F50,'Public Indicators'!$A$3:$A$32,'Public Indicators'!$D$3:$D$32)+1/3*LOOKUP('Roles'!$H50,'Public Indicators'!$A$3:$A$32,'Public Indicators'!$D$3:$D$32),0)</f>
        <v>45</v>
      </c>
      <c r="E50" s="37" cm="1">
        <f t="array" ref="E50">ROUND(2/3*LOOKUP('Roles'!$F50,'Public Indicators'!$A$3:$A$32,'Public Indicators'!$E$3:$E$32)+1/3*LOOKUP('Roles'!$H50,'Public Indicators'!$A$3:$A$32,'Public Indicators'!$E$3:$E$32),0)</f>
        <v>28</v>
      </c>
      <c r="F50" s="37" cm="1">
        <f t="array" ref="F50">ROUND(2/3*LOOKUP('Roles'!$F50,'Public Indicators'!$A$3:$A$32,'Public Indicators'!$F$3:$F$32)+1/3*LOOKUP('Roles'!$H50,'Public Indicators'!$A$3:$A$32,'Public Indicators'!$F$3:$F$32),0)</f>
        <v>37</v>
      </c>
      <c r="G50" s="37" cm="1">
        <f t="array" ref="G50">ROUND(2/3*LOOKUP('Roles'!$F50,'Public Indicators'!$A$3:$A$32,'Public Indicators'!$G$3:$G$32)+1/3*LOOKUP('Roles'!$H50,'Public Indicators'!$A$3:$A$32,'Public Indicators'!$G$3:$G$32),0)</f>
        <v>29</v>
      </c>
    </row>
    <row r="51" ht="20.05" customHeight="1">
      <c r="A51" s="35">
        <v>49</v>
      </c>
      <c r="B51" t="str" s="36" cm="1">
        <f t="array" ref="B51">'Roles'!B51</f>
        <v>Lead Scientist, InnovForge</v>
      </c>
      <c r="C51" s="37" cm="1">
        <f t="array" ref="C51">ROUND(2/3*LOOKUP('Roles'!$F51,'Public Indicators'!$A$3:$A$32,'Public Indicators'!$C$3:$C$32)+1/3*LOOKUP('Roles'!$H51,'Public Indicators'!$A$3:$A$32,'Public Indicators'!$C$3:$C$32),0)</f>
        <v>50</v>
      </c>
      <c r="D51" s="37" cm="1">
        <f t="array" ref="D51">ROUND(2/3*LOOKUP('Roles'!$F51,'Public Indicators'!$A$3:$A$32,'Public Indicators'!$D$3:$D$32)+1/3*LOOKUP('Roles'!$H51,'Public Indicators'!$A$3:$A$32,'Public Indicators'!$D$3:$D$32),0)</f>
        <v>52</v>
      </c>
      <c r="E51" s="37" cm="1">
        <f t="array" ref="E51">ROUND(2/3*LOOKUP('Roles'!$F51,'Public Indicators'!$A$3:$A$32,'Public Indicators'!$E$3:$E$32)+1/3*LOOKUP('Roles'!$H51,'Public Indicators'!$A$3:$A$32,'Public Indicators'!$E$3:$E$32),0)</f>
        <v>67</v>
      </c>
      <c r="F51" s="37" cm="1">
        <f t="array" ref="F51">ROUND(2/3*LOOKUP('Roles'!$F51,'Public Indicators'!$A$3:$A$32,'Public Indicators'!$F$3:$F$32)+1/3*LOOKUP('Roles'!$H51,'Public Indicators'!$A$3:$A$32,'Public Indicators'!$F$3:$F$32),0)</f>
        <v>83</v>
      </c>
      <c r="G51" s="37" cm="1">
        <f t="array" ref="G51">ROUND(2/3*LOOKUP('Roles'!$F51,'Public Indicators'!$A$3:$A$32,'Public Indicators'!$G$3:$G$32)+1/3*LOOKUP('Roles'!$H51,'Public Indicators'!$A$3:$A$32,'Public Indicators'!$G$3:$G$32),0)</f>
        <v>83</v>
      </c>
    </row>
    <row r="52" ht="20.05" customHeight="1">
      <c r="A52" s="35">
        <v>50</v>
      </c>
      <c r="B52" t="str" s="36" cm="1">
        <f t="array" ref="B52">'Roles'!B52</f>
        <v>Lead Scientist, Atlantic Synthesis Institute</v>
      </c>
      <c r="C52" s="37" cm="1">
        <f t="array" ref="C52">ROUND(2/3*LOOKUP('Roles'!$F52,'Public Indicators'!$A$3:$A$32,'Public Indicators'!$C$3:$C$32)+1/3*LOOKUP('Roles'!$H52,'Public Indicators'!$A$3:$A$32,'Public Indicators'!$C$3:$C$32),0)</f>
        <v>50</v>
      </c>
      <c r="D52" s="37" cm="1">
        <f t="array" ref="D52">ROUND(2/3*LOOKUP('Roles'!$F52,'Public Indicators'!$A$3:$A$32,'Public Indicators'!$D$3:$D$32)+1/3*LOOKUP('Roles'!$H52,'Public Indicators'!$A$3:$A$32,'Public Indicators'!$D$3:$D$32),0)</f>
        <v>50</v>
      </c>
      <c r="E52" s="37" cm="1">
        <f t="array" ref="E52">ROUND(2/3*LOOKUP('Roles'!$F52,'Public Indicators'!$A$3:$A$32,'Public Indicators'!$E$3:$E$32)+1/3*LOOKUP('Roles'!$H52,'Public Indicators'!$A$3:$A$32,'Public Indicators'!$E$3:$E$32),0)</f>
        <v>78</v>
      </c>
      <c r="F52" s="37" cm="1">
        <f t="array" ref="F52">ROUND(2/3*LOOKUP('Roles'!$F52,'Public Indicators'!$A$3:$A$32,'Public Indicators'!$F$3:$F$32)+1/3*LOOKUP('Roles'!$H52,'Public Indicators'!$A$3:$A$32,'Public Indicators'!$F$3:$F$32),0)</f>
        <v>94</v>
      </c>
      <c r="G52" s="37" cm="1">
        <f t="array" ref="G52">ROUND(2/3*LOOKUP('Roles'!$F52,'Public Indicators'!$A$3:$A$32,'Public Indicators'!$G$3:$G$32)+1/3*LOOKUP('Roles'!$H52,'Public Indicators'!$A$3:$A$32,'Public Indicators'!$G$3:$G$32),0)</f>
        <v>93</v>
      </c>
    </row>
    <row r="53" ht="20.05" customHeight="1">
      <c r="A53" s="35">
        <v>51</v>
      </c>
      <c r="B53" t="str" s="36" cm="1">
        <f t="array" ref="B53">'Roles'!B53</f>
        <v>Lead Scientist, DragonCap Research</v>
      </c>
      <c r="C53" s="37" cm="1">
        <f t="array" ref="C53">ROUND(2/3*LOOKUP('Roles'!$F53,'Public Indicators'!$A$3:$A$32,'Public Indicators'!$C$3:$C$32)+1/3*LOOKUP('Roles'!$H53,'Public Indicators'!$A$3:$A$32,'Public Indicators'!$C$3:$C$32),0)</f>
        <v>50</v>
      </c>
      <c r="D53" s="37" cm="1">
        <f t="array" ref="D53">ROUND(2/3*LOOKUP('Roles'!$F53,'Public Indicators'!$A$3:$A$32,'Public Indicators'!$D$3:$D$32)+1/3*LOOKUP('Roles'!$H53,'Public Indicators'!$A$3:$A$32,'Public Indicators'!$D$3:$D$32),0)</f>
        <v>52</v>
      </c>
      <c r="E53" s="37" cm="1">
        <f t="array" ref="E53">ROUND(2/3*LOOKUP('Roles'!$F53,'Public Indicators'!$A$3:$A$32,'Public Indicators'!$E$3:$E$32)+1/3*LOOKUP('Roles'!$H53,'Public Indicators'!$A$3:$A$32,'Public Indicators'!$E$3:$E$32),0)</f>
        <v>44</v>
      </c>
      <c r="F53" s="37" cm="1">
        <f t="array" ref="F53">ROUND(2/3*LOOKUP('Roles'!$F53,'Public Indicators'!$A$3:$A$32,'Public Indicators'!$F$3:$F$32)+1/3*LOOKUP('Roles'!$H53,'Public Indicators'!$A$3:$A$32,'Public Indicators'!$F$3:$F$32),0)</f>
        <v>49</v>
      </c>
      <c r="G53" s="37" cm="1">
        <f t="array" ref="G53">ROUND(2/3*LOOKUP('Roles'!$F53,'Public Indicators'!$A$3:$A$32,'Public Indicators'!$G$3:$G$32)+1/3*LOOKUP('Roles'!$H53,'Public Indicators'!$A$3:$A$32,'Public Indicators'!$G$3:$G$32),0)</f>
        <v>25</v>
      </c>
    </row>
    <row r="54" ht="20.05" customHeight="1">
      <c r="A54" s="35">
        <v>52</v>
      </c>
      <c r="B54" t="str" s="36" cm="1">
        <f t="array" ref="B54">'Roles'!B54</f>
        <v>Lead Scientist, Special Relationship Center</v>
      </c>
      <c r="C54" s="37" cm="1">
        <f t="array" ref="C54">ROUND(2/3*LOOKUP('Roles'!$F54,'Public Indicators'!$A$3:$A$32,'Public Indicators'!$C$3:$C$32)+1/3*LOOKUP('Roles'!$H54,'Public Indicators'!$A$3:$A$32,'Public Indicators'!$C$3:$C$32),0)</f>
        <v>50</v>
      </c>
      <c r="D54" s="37" cm="1">
        <f t="array" ref="D54">ROUND(2/3*LOOKUP('Roles'!$F54,'Public Indicators'!$A$3:$A$32,'Public Indicators'!$D$3:$D$32)+1/3*LOOKUP('Roles'!$H54,'Public Indicators'!$A$3:$A$32,'Public Indicators'!$D$3:$D$32),0)</f>
        <v>46</v>
      </c>
      <c r="E54" s="37" cm="1">
        <f t="array" ref="E54">ROUND(2/3*LOOKUP('Roles'!$F54,'Public Indicators'!$A$3:$A$32,'Public Indicators'!$E$3:$E$32)+1/3*LOOKUP('Roles'!$H54,'Public Indicators'!$A$3:$A$32,'Public Indicators'!$E$3:$E$32),0)</f>
        <v>72</v>
      </c>
      <c r="F54" s="37" cm="1">
        <f t="array" ref="F54">ROUND(2/3*LOOKUP('Roles'!$F54,'Public Indicators'!$A$3:$A$32,'Public Indicators'!$F$3:$F$32)+1/3*LOOKUP('Roles'!$H54,'Public Indicators'!$A$3:$A$32,'Public Indicators'!$F$3:$F$32),0)</f>
        <v>81</v>
      </c>
      <c r="G54" s="37" cm="1">
        <f t="array" ref="G54">ROUND(2/3*LOOKUP('Roles'!$F54,'Public Indicators'!$A$3:$A$32,'Public Indicators'!$G$3:$G$32)+1/3*LOOKUP('Roles'!$H54,'Public Indicators'!$A$3:$A$32,'Public Indicators'!$G$3:$G$32),0)</f>
        <v>95</v>
      </c>
    </row>
    <row r="55" ht="20.05" customHeight="1">
      <c r="A55" s="35">
        <v>53</v>
      </c>
      <c r="B55" t="str" s="36" cm="1">
        <f t="array" ref="B55">'Roles'!B55</f>
        <v>Lead Scientist, Lotus Capital Institute</v>
      </c>
      <c r="C55" s="37" cm="1">
        <f t="array" ref="C55">ROUND(2/3*LOOKUP('Roles'!$F55,'Public Indicators'!$A$3:$A$32,'Public Indicators'!$C$3:$C$32)+1/3*LOOKUP('Roles'!$H55,'Public Indicators'!$A$3:$A$32,'Public Indicators'!$C$3:$C$32),0)</f>
        <v>50</v>
      </c>
      <c r="D55" s="37" cm="1">
        <f t="array" ref="D55">ROUND(2/3*LOOKUP('Roles'!$F55,'Public Indicators'!$A$3:$A$32,'Public Indicators'!$D$3:$D$32)+1/3*LOOKUP('Roles'!$H55,'Public Indicators'!$A$3:$A$32,'Public Indicators'!$D$3:$D$32),0)</f>
        <v>51</v>
      </c>
      <c r="E55" s="37" cm="1">
        <f t="array" ref="E55">ROUND(2/3*LOOKUP('Roles'!$F55,'Public Indicators'!$A$3:$A$32,'Public Indicators'!$E$3:$E$32)+1/3*LOOKUP('Roles'!$H55,'Public Indicators'!$A$3:$A$32,'Public Indicators'!$E$3:$E$32),0)</f>
        <v>29</v>
      </c>
      <c r="F55" s="37" cm="1">
        <f t="array" ref="F55">ROUND(2/3*LOOKUP('Roles'!$F55,'Public Indicators'!$A$3:$A$32,'Public Indicators'!$F$3:$F$32)+1/3*LOOKUP('Roles'!$H55,'Public Indicators'!$A$3:$A$32,'Public Indicators'!$F$3:$F$32),0)</f>
        <v>32</v>
      </c>
      <c r="G55" s="37" cm="1">
        <f t="array" ref="G55">ROUND(2/3*LOOKUP('Roles'!$F55,'Public Indicators'!$A$3:$A$32,'Public Indicators'!$G$3:$G$32)+1/3*LOOKUP('Roles'!$H55,'Public Indicators'!$A$3:$A$32,'Public Indicators'!$G$3:$G$32),0)</f>
        <v>16</v>
      </c>
    </row>
    <row r="56" ht="20.05" customHeight="1">
      <c r="A56" s="35">
        <v>54</v>
      </c>
      <c r="B56" t="str" s="36" cm="1">
        <f t="array" ref="B56">'Roles'!B56</f>
        <v>Lead Scientist, Atlantic Partnership Alliance</v>
      </c>
      <c r="C56" s="37" cm="1">
        <f t="array" ref="C56">ROUND(2/3*LOOKUP('Roles'!$F56,'Public Indicators'!$A$3:$A$32,'Public Indicators'!$C$3:$C$32)+1/3*LOOKUP('Roles'!$H56,'Public Indicators'!$A$3:$A$32,'Public Indicators'!$C$3:$C$32),0)</f>
        <v>50</v>
      </c>
      <c r="D56" s="37" cm="1">
        <f t="array" ref="D56">ROUND(2/3*LOOKUP('Roles'!$F56,'Public Indicators'!$A$3:$A$32,'Public Indicators'!$D$3:$D$32)+1/3*LOOKUP('Roles'!$H56,'Public Indicators'!$A$3:$A$32,'Public Indicators'!$D$3:$D$32),0)</f>
        <v>46</v>
      </c>
      <c r="E56" s="37" cm="1">
        <f t="array" ref="E56">ROUND(2/3*LOOKUP('Roles'!$F56,'Public Indicators'!$A$3:$A$32,'Public Indicators'!$E$3:$E$32)+1/3*LOOKUP('Roles'!$H56,'Public Indicators'!$A$3:$A$32,'Public Indicators'!$E$3:$E$32),0)</f>
        <v>77</v>
      </c>
      <c r="F56" s="37" cm="1">
        <f t="array" ref="F56">ROUND(2/3*LOOKUP('Roles'!$F56,'Public Indicators'!$A$3:$A$32,'Public Indicators'!$F$3:$F$32)+1/3*LOOKUP('Roles'!$H56,'Public Indicators'!$A$3:$A$32,'Public Indicators'!$F$3:$F$32),0)</f>
        <v>85</v>
      </c>
      <c r="G56" s="37" cm="1">
        <f t="array" ref="G56">ROUND(2/3*LOOKUP('Roles'!$F56,'Public Indicators'!$A$3:$A$32,'Public Indicators'!$G$3:$G$32)+1/3*LOOKUP('Roles'!$H56,'Public Indicators'!$A$3:$A$32,'Public Indicators'!$G$3:$G$32),0)</f>
        <v>104</v>
      </c>
    </row>
    <row r="57" ht="20.05" customHeight="1">
      <c r="A57" s="35">
        <v>55</v>
      </c>
      <c r="B57" t="str" s="36" cm="1">
        <f t="array" ref="B57">'Roles'!B57</f>
        <v>Lead Scientist, EuroVital</v>
      </c>
      <c r="C57" s="37" cm="1">
        <f t="array" ref="C57">ROUND(2/3*LOOKUP('Roles'!$F57,'Public Indicators'!$A$3:$A$32,'Public Indicators'!$C$3:$C$32)+1/3*LOOKUP('Roles'!$H57,'Public Indicators'!$A$3:$A$32,'Public Indicators'!$C$3:$C$32),0)</f>
        <v>50</v>
      </c>
      <c r="D57" s="37" cm="1">
        <f t="array" ref="D57">ROUND(2/3*LOOKUP('Roles'!$F57,'Public Indicators'!$A$3:$A$32,'Public Indicators'!$D$3:$D$32)+1/3*LOOKUP('Roles'!$H57,'Public Indicators'!$A$3:$A$32,'Public Indicators'!$D$3:$D$32),0)</f>
        <v>52</v>
      </c>
      <c r="E57" s="37" cm="1">
        <f t="array" ref="E57">ROUND(2/3*LOOKUP('Roles'!$F57,'Public Indicators'!$A$3:$A$32,'Public Indicators'!$E$3:$E$32)+1/3*LOOKUP('Roles'!$H57,'Public Indicators'!$A$3:$A$32,'Public Indicators'!$E$3:$E$32),0)</f>
        <v>53</v>
      </c>
      <c r="F57" s="37" cm="1">
        <f t="array" ref="F57">ROUND(2/3*LOOKUP('Roles'!$F57,'Public Indicators'!$A$3:$A$32,'Public Indicators'!$F$3:$F$32)+1/3*LOOKUP('Roles'!$H57,'Public Indicators'!$A$3:$A$32,'Public Indicators'!$F$3:$F$32),0)</f>
        <v>62</v>
      </c>
      <c r="G57" s="37" cm="1">
        <f t="array" ref="G57">ROUND(2/3*LOOKUP('Roles'!$F57,'Public Indicators'!$A$3:$A$32,'Public Indicators'!$G$3:$G$32)+1/3*LOOKUP('Roles'!$H57,'Public Indicators'!$A$3:$A$32,'Public Indicators'!$G$3:$G$32),0)</f>
        <v>51</v>
      </c>
    </row>
    <row r="58" ht="20.05" customHeight="1">
      <c r="A58" s="35">
        <v>56</v>
      </c>
      <c r="B58" t="str" s="36" cm="1">
        <f t="array" ref="B58">'Roles'!B58</f>
        <v>Director-General, World Health Organization</v>
      </c>
      <c r="C58" s="37" cm="1">
        <f t="array" ref="C58">ROUND(2/3*LOOKUP('Roles'!$F58,'Public Indicators'!$A$3:$A$32,'Public Indicators'!$C$3:$C$32)+1/3*LOOKUP('Roles'!$H58,'Public Indicators'!$A$3:$A$32,'Public Indicators'!$C$3:$C$32),0)</f>
        <v>50</v>
      </c>
      <c r="D58" s="37" cm="1">
        <f t="array" ref="D58">ROUND(2/3*LOOKUP('Roles'!$F58,'Public Indicators'!$A$3:$A$32,'Public Indicators'!$D$3:$D$32)+1/3*LOOKUP('Roles'!$H58,'Public Indicators'!$A$3:$A$32,'Public Indicators'!$D$3:$D$32),0)</f>
        <v>51</v>
      </c>
      <c r="E58" s="37" cm="1">
        <f t="array" ref="E58">ROUND(2/3*LOOKUP('Roles'!$F58,'Public Indicators'!$A$3:$A$32,'Public Indicators'!$E$3:$E$32)+1/3*LOOKUP('Roles'!$H58,'Public Indicators'!$A$3:$A$32,'Public Indicators'!$E$3:$E$32),0)</f>
        <v>45</v>
      </c>
      <c r="F58" s="37" cm="1">
        <f t="array" ref="F58">ROUND(2/3*LOOKUP('Roles'!$F58,'Public Indicators'!$A$3:$A$32,'Public Indicators'!$F$3:$F$32)+1/3*LOOKUP('Roles'!$H58,'Public Indicators'!$A$3:$A$32,'Public Indicators'!$F$3:$F$32),0)</f>
        <v>46</v>
      </c>
      <c r="G58" s="37" cm="1">
        <f t="array" ref="G58">ROUND(2/3*LOOKUP('Roles'!$F58,'Public Indicators'!$A$3:$A$32,'Public Indicators'!$G$3:$G$32)+1/3*LOOKUP('Roles'!$H58,'Public Indicators'!$A$3:$A$32,'Public Indicators'!$G$3:$G$32),0)</f>
        <v>31</v>
      </c>
    </row>
    <row r="59" ht="20.05" customHeight="1">
      <c r="A59" s="35">
        <v>57</v>
      </c>
      <c r="B59" t="str" s="36" cm="1">
        <f t="array" ref="B59">'Roles'!B59</f>
        <v>Director-General, World Trade Organization</v>
      </c>
      <c r="C59" s="37" cm="1">
        <f t="array" ref="C59">ROUND(2/3*LOOKUP('Roles'!$F59,'Public Indicators'!$A$3:$A$32,'Public Indicators'!$C$3:$C$32)+1/3*LOOKUP('Roles'!$H59,'Public Indicators'!$A$3:$A$32,'Public Indicators'!$C$3:$C$32),0)</f>
        <v>50</v>
      </c>
      <c r="D59" s="37" cm="1">
        <f t="array" ref="D59">ROUND(2/3*LOOKUP('Roles'!$F59,'Public Indicators'!$A$3:$A$32,'Public Indicators'!$D$3:$D$32)+1/3*LOOKUP('Roles'!$H59,'Public Indicators'!$A$3:$A$32,'Public Indicators'!$D$3:$D$32),0)</f>
        <v>46</v>
      </c>
      <c r="E59" s="37" cm="1">
        <f t="array" ref="E59">ROUND(2/3*LOOKUP('Roles'!$F59,'Public Indicators'!$A$3:$A$32,'Public Indicators'!$E$3:$E$32)+1/3*LOOKUP('Roles'!$H59,'Public Indicators'!$A$3:$A$32,'Public Indicators'!$E$3:$E$32),0)</f>
        <v>64</v>
      </c>
      <c r="F59" s="37" cm="1">
        <f t="array" ref="F59">ROUND(2/3*LOOKUP('Roles'!$F59,'Public Indicators'!$A$3:$A$32,'Public Indicators'!$F$3:$F$32)+1/3*LOOKUP('Roles'!$H59,'Public Indicators'!$A$3:$A$32,'Public Indicators'!$F$3:$F$32),0)</f>
        <v>62</v>
      </c>
      <c r="G59" s="37" cm="1">
        <f t="array" ref="G59">ROUND(2/3*LOOKUP('Roles'!$F59,'Public Indicators'!$A$3:$A$32,'Public Indicators'!$G$3:$G$32)+1/3*LOOKUP('Roles'!$H59,'Public Indicators'!$A$3:$A$32,'Public Indicators'!$G$3:$G$32),0)</f>
        <v>66</v>
      </c>
    </row>
    <row r="60" ht="20.05" customHeight="1">
      <c r="A60" s="35">
        <v>58</v>
      </c>
      <c r="B60" t="str" s="36" cm="1">
        <f t="array" ref="B60">'Roles'!B60</f>
        <v>Director-General, Vienna Forum</v>
      </c>
      <c r="C60" s="37" cm="1">
        <f t="array" ref="C60">ROUND(2/3*LOOKUP('Roles'!$F60,'Public Indicators'!$A$3:$A$32,'Public Indicators'!$C$3:$C$32)+1/3*LOOKUP('Roles'!$H60,'Public Indicators'!$A$3:$A$32,'Public Indicators'!$C$3:$C$32),0)</f>
        <v>50</v>
      </c>
      <c r="D60" s="37" cm="1">
        <f t="array" ref="D60">ROUND(2/3*LOOKUP('Roles'!$F60,'Public Indicators'!$A$3:$A$32,'Public Indicators'!$D$3:$D$32)+1/3*LOOKUP('Roles'!$H60,'Public Indicators'!$A$3:$A$32,'Public Indicators'!$D$3:$D$32),0)</f>
        <v>52</v>
      </c>
      <c r="E60" s="37" cm="1">
        <f t="array" ref="E60">ROUND(2/3*LOOKUP('Roles'!$F60,'Public Indicators'!$A$3:$A$32,'Public Indicators'!$E$3:$E$32)+1/3*LOOKUP('Roles'!$H60,'Public Indicators'!$A$3:$A$32,'Public Indicators'!$E$3:$E$32),0)</f>
        <v>50</v>
      </c>
      <c r="F60" s="37" cm="1">
        <f t="array" ref="F60">ROUND(2/3*LOOKUP('Roles'!$F60,'Public Indicators'!$A$3:$A$32,'Public Indicators'!$F$3:$F$32)+1/3*LOOKUP('Roles'!$H60,'Public Indicators'!$A$3:$A$32,'Public Indicators'!$F$3:$F$32),0)</f>
        <v>61</v>
      </c>
      <c r="G60" s="37" cm="1">
        <f t="array" ref="G60">ROUND(2/3*LOOKUP('Roles'!$F60,'Public Indicators'!$A$3:$A$32,'Public Indicators'!$G$3:$G$32)+1/3*LOOKUP('Roles'!$H60,'Public Indicators'!$A$3:$A$32,'Public Indicators'!$G$3:$G$32),0)</f>
        <v>44</v>
      </c>
    </row>
    <row r="61" ht="20.05" customHeight="1">
      <c r="A61" s="35">
        <v>59</v>
      </c>
      <c r="B61" t="str" s="36" cm="1">
        <f t="array" ref="B61">'Roles'!B61</f>
        <v>Director-General, EuroPlus Initiative</v>
      </c>
      <c r="C61" s="37" cm="1">
        <f t="array" ref="C61">ROUND(2/3*LOOKUP('Roles'!$F61,'Public Indicators'!$A$3:$A$32,'Public Indicators'!$C$3:$C$32)+1/3*LOOKUP('Roles'!$H61,'Public Indicators'!$A$3:$A$32,'Public Indicators'!$C$3:$C$32),0)</f>
        <v>50</v>
      </c>
      <c r="D61" s="37" cm="1">
        <f t="array" ref="D61">ROUND(2/3*LOOKUP('Roles'!$F61,'Public Indicators'!$A$3:$A$32,'Public Indicators'!$D$3:$D$32)+1/3*LOOKUP('Roles'!$H61,'Public Indicators'!$A$3:$A$32,'Public Indicators'!$D$3:$D$32),0)</f>
        <v>48</v>
      </c>
      <c r="E61" s="37" cm="1">
        <f t="array" ref="E61">ROUND(2/3*LOOKUP('Roles'!$F61,'Public Indicators'!$A$3:$A$32,'Public Indicators'!$E$3:$E$32)+1/3*LOOKUP('Roles'!$H61,'Public Indicators'!$A$3:$A$32,'Public Indicators'!$E$3:$E$32),0)</f>
        <v>41</v>
      </c>
      <c r="F61" s="37" cm="1">
        <f t="array" ref="F61">ROUND(2/3*LOOKUP('Roles'!$F61,'Public Indicators'!$A$3:$A$32,'Public Indicators'!$F$3:$F$32)+1/3*LOOKUP('Roles'!$H61,'Public Indicators'!$A$3:$A$32,'Public Indicators'!$F$3:$F$32),0)</f>
        <v>52</v>
      </c>
      <c r="G61" s="37" cm="1">
        <f t="array" ref="G61">ROUND(2/3*LOOKUP('Roles'!$F61,'Public Indicators'!$A$3:$A$32,'Public Indicators'!$G$3:$G$32)+1/3*LOOKUP('Roles'!$H61,'Public Indicators'!$A$3:$A$32,'Public Indicators'!$G$3:$G$32),0)</f>
        <v>41</v>
      </c>
    </row>
    <row r="62" ht="20.05" customHeight="1">
      <c r="A62" s="35">
        <v>60</v>
      </c>
      <c r="B62" t="str" s="36" cm="1">
        <f t="array" ref="B62">'Roles'!B62</f>
        <v>Director-General, Global Vitality Alliance</v>
      </c>
      <c r="C62" s="37" cm="1">
        <f t="array" ref="C62">ROUND(2/3*LOOKUP('Roles'!$F62,'Public Indicators'!$A$3:$A$32,'Public Indicators'!$C$3:$C$32)+1/3*LOOKUP('Roles'!$H62,'Public Indicators'!$A$3:$A$32,'Public Indicators'!$C$3:$C$32),0)</f>
        <v>50</v>
      </c>
      <c r="D62" s="37" cm="1">
        <f t="array" ref="D62">ROUND(2/3*LOOKUP('Roles'!$F62,'Public Indicators'!$A$3:$A$32,'Public Indicators'!$D$3:$D$32)+1/3*LOOKUP('Roles'!$H62,'Public Indicators'!$A$3:$A$32,'Public Indicators'!$D$3:$D$32),0)</f>
        <v>57</v>
      </c>
      <c r="E62" s="37" cm="1">
        <f t="array" ref="E62">ROUND(2/3*LOOKUP('Roles'!$F62,'Public Indicators'!$A$3:$A$32,'Public Indicators'!$E$3:$E$32)+1/3*LOOKUP('Roles'!$H62,'Public Indicators'!$A$3:$A$32,'Public Indicators'!$E$3:$E$32),0)</f>
        <v>51</v>
      </c>
      <c r="F62" s="37" cm="1">
        <f t="array" ref="F62">ROUND(2/3*LOOKUP('Roles'!$F62,'Public Indicators'!$A$3:$A$32,'Public Indicators'!$F$3:$F$32)+1/3*LOOKUP('Roles'!$H62,'Public Indicators'!$A$3:$A$32,'Public Indicators'!$F$3:$F$32),0)</f>
        <v>54</v>
      </c>
      <c r="G62" s="37" cm="1">
        <f t="array" ref="G62">ROUND(2/3*LOOKUP('Roles'!$F62,'Public Indicators'!$A$3:$A$32,'Public Indicators'!$G$3:$G$32)+1/3*LOOKUP('Roles'!$H62,'Public Indicators'!$A$3:$A$32,'Public Indicators'!$G$3:$G$32),0)</f>
        <v>30</v>
      </c>
    </row>
  </sheetData>
  <mergeCells count="1">
    <mergeCell ref="A1:G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2.xml><?xml version="1.0" encoding="utf-8"?>
<worksheet xmlns:r="http://schemas.openxmlformats.org/officeDocument/2006/relationships" xmlns="http://schemas.openxmlformats.org/spreadsheetml/2006/main">
  <sheetPr>
    <pageSetUpPr fitToPage="1"/>
  </sheetPr>
  <dimension ref="A2:J23"/>
  <sheetViews>
    <sheetView workbookViewId="0" showGridLines="0" defaultGridColor="1">
      <pane topLeftCell="C3" xSplit="2" ySplit="2" activePane="bottomRight" state="frozen"/>
    </sheetView>
  </sheetViews>
  <sheetFormatPr defaultColWidth="16.3333" defaultRowHeight="19.9" customHeight="1" outlineLevelRow="0" outlineLevelCol="0"/>
  <cols>
    <col min="1" max="10" width="16.3516" style="91" customWidth="1"/>
    <col min="11" max="16384" width="16.3516" style="91" customWidth="1"/>
  </cols>
  <sheetData>
    <row r="1" ht="27.65" customHeight="1">
      <c r="A1" t="s" s="2">
        <v>128</v>
      </c>
      <c r="B1" s="2"/>
      <c r="C1" s="2"/>
      <c r="D1" s="2"/>
      <c r="E1" s="2"/>
      <c r="F1" s="2"/>
      <c r="G1" s="2"/>
      <c r="H1" s="2"/>
      <c r="I1" s="2"/>
      <c r="J1" s="2"/>
    </row>
    <row r="2" ht="20.25" customHeight="1">
      <c r="A2" t="s" s="31">
        <v>1</v>
      </c>
      <c r="B2" t="s" s="31">
        <v>107</v>
      </c>
      <c r="C2" t="s" s="31">
        <v>25</v>
      </c>
      <c r="D2" t="s" s="31">
        <v>235</v>
      </c>
      <c r="E2" t="s" s="31">
        <v>236</v>
      </c>
      <c r="F2" t="s" s="31">
        <v>237</v>
      </c>
      <c r="G2" t="s" s="31">
        <v>238</v>
      </c>
      <c r="H2" t="s" s="31">
        <v>239</v>
      </c>
      <c r="I2" t="s" s="31">
        <v>240</v>
      </c>
      <c r="J2" t="s" s="31">
        <v>241</v>
      </c>
    </row>
    <row r="3" ht="164.25" customHeight="1">
      <c r="A3" s="81">
        <v>1</v>
      </c>
      <c r="B3" t="s" s="82">
        <v>3</v>
      </c>
      <c r="C3" t="s" s="83">
        <v>242</v>
      </c>
      <c r="D3" t="s" s="84">
        <v>243</v>
      </c>
      <c r="E3" t="s" s="92">
        <v>244</v>
      </c>
      <c r="F3" t="s" s="92">
        <v>245</v>
      </c>
      <c r="G3" t="s" s="92">
        <v>246</v>
      </c>
      <c r="H3" t="s" s="92">
        <v>247</v>
      </c>
      <c r="I3" t="s" s="92">
        <v>248</v>
      </c>
      <c r="J3" t="s" s="92">
        <v>249</v>
      </c>
    </row>
    <row r="4" ht="176.05" customHeight="1">
      <c r="A4" s="86">
        <v>1</v>
      </c>
      <c r="B4" t="s" s="3">
        <v>4</v>
      </c>
      <c r="C4" t="s" s="87">
        <v>250</v>
      </c>
      <c r="D4" t="s" s="88">
        <v>251</v>
      </c>
      <c r="E4" t="s" s="93">
        <v>252</v>
      </c>
      <c r="F4" t="s" s="93">
        <v>253</v>
      </c>
      <c r="G4" t="s" s="93">
        <v>254</v>
      </c>
      <c r="H4" t="s" s="93">
        <v>255</v>
      </c>
      <c r="I4" t="s" s="93">
        <v>256</v>
      </c>
      <c r="J4" t="s" s="93">
        <v>257</v>
      </c>
    </row>
    <row r="5" ht="224.05" customHeight="1">
      <c r="A5" s="86">
        <v>1</v>
      </c>
      <c r="B5" t="s" s="3">
        <v>5</v>
      </c>
      <c r="C5" t="s" s="87">
        <v>258</v>
      </c>
      <c r="D5" t="s" s="88">
        <v>259</v>
      </c>
      <c r="E5" t="s" s="93">
        <v>260</v>
      </c>
      <c r="F5" t="s" s="93">
        <v>261</v>
      </c>
      <c r="G5" t="s" s="93">
        <v>262</v>
      </c>
      <c r="H5" t="s" s="93">
        <v>263</v>
      </c>
      <c r="I5" t="s" s="88">
        <v>264</v>
      </c>
      <c r="J5" t="s" s="88">
        <v>265</v>
      </c>
    </row>
    <row r="6" ht="188.05" customHeight="1">
      <c r="A6" s="86">
        <v>1</v>
      </c>
      <c r="B6" t="s" s="3">
        <v>6</v>
      </c>
      <c r="C6" t="s" s="87">
        <v>266</v>
      </c>
      <c r="D6" t="s" s="88">
        <v>267</v>
      </c>
      <c r="E6" t="s" s="88">
        <v>268</v>
      </c>
      <c r="F6" t="s" s="88">
        <v>269</v>
      </c>
      <c r="G6" t="s" s="88">
        <v>270</v>
      </c>
      <c r="H6" t="s" s="88">
        <v>271</v>
      </c>
      <c r="I6" t="s" s="88">
        <v>272</v>
      </c>
      <c r="J6" t="s" s="88">
        <v>273</v>
      </c>
    </row>
    <row r="7" ht="164.05" customHeight="1">
      <c r="A7" s="86">
        <v>1</v>
      </c>
      <c r="B7" t="s" s="3">
        <v>7</v>
      </c>
      <c r="C7" t="s" s="87">
        <v>274</v>
      </c>
      <c r="D7" t="s" s="88">
        <v>275</v>
      </c>
      <c r="E7" t="s" s="88">
        <v>276</v>
      </c>
      <c r="F7" t="s" s="88">
        <v>277</v>
      </c>
      <c r="G7" t="s" s="88">
        <v>278</v>
      </c>
      <c r="H7" t="s" s="88">
        <v>279</v>
      </c>
      <c r="I7" t="s" s="88">
        <v>280</v>
      </c>
      <c r="J7" t="s" s="88">
        <v>281</v>
      </c>
    </row>
    <row r="8" ht="176.05" customHeight="1">
      <c r="A8" s="86">
        <v>2</v>
      </c>
      <c r="B8" t="s" s="3">
        <v>3</v>
      </c>
      <c r="C8" t="s" s="87">
        <v>282</v>
      </c>
      <c r="D8" t="s" s="88">
        <v>283</v>
      </c>
      <c r="E8" t="s" s="88">
        <v>284</v>
      </c>
      <c r="F8" t="s" s="88">
        <v>285</v>
      </c>
      <c r="G8" t="s" s="88">
        <v>286</v>
      </c>
      <c r="H8" t="s" s="88">
        <v>287</v>
      </c>
      <c r="I8" t="s" s="88">
        <v>288</v>
      </c>
      <c r="J8" t="s" s="88">
        <v>289</v>
      </c>
    </row>
    <row r="9" ht="212.05" customHeight="1">
      <c r="A9" s="86">
        <v>2</v>
      </c>
      <c r="B9" t="s" s="3">
        <v>4</v>
      </c>
      <c r="C9" t="s" s="87">
        <v>290</v>
      </c>
      <c r="D9" t="s" s="88">
        <v>291</v>
      </c>
      <c r="E9" t="s" s="88">
        <v>292</v>
      </c>
      <c r="F9" t="s" s="88">
        <v>293</v>
      </c>
      <c r="G9" t="s" s="88">
        <v>294</v>
      </c>
      <c r="H9" t="s" s="88">
        <v>295</v>
      </c>
      <c r="I9" t="s" s="88">
        <v>296</v>
      </c>
      <c r="J9" t="s" s="88">
        <v>297</v>
      </c>
    </row>
    <row r="10" ht="212.05" customHeight="1">
      <c r="A10" s="86">
        <v>2</v>
      </c>
      <c r="B10" t="s" s="3">
        <v>5</v>
      </c>
      <c r="C10" t="s" s="87">
        <v>298</v>
      </c>
      <c r="D10" t="s" s="88">
        <v>299</v>
      </c>
      <c r="E10" t="s" s="88">
        <v>300</v>
      </c>
      <c r="F10" t="s" s="88">
        <v>301</v>
      </c>
      <c r="G10" t="s" s="88">
        <v>302</v>
      </c>
      <c r="H10" t="s" s="88">
        <v>303</v>
      </c>
      <c r="I10" t="s" s="88">
        <v>304</v>
      </c>
      <c r="J10" t="s" s="88">
        <v>305</v>
      </c>
    </row>
    <row r="11" ht="212.05" customHeight="1">
      <c r="A11" s="86">
        <v>2</v>
      </c>
      <c r="B11" t="s" s="3">
        <v>6</v>
      </c>
      <c r="C11" t="s" s="87">
        <v>306</v>
      </c>
      <c r="D11" t="s" s="88">
        <v>307</v>
      </c>
      <c r="E11" t="s" s="88">
        <v>308</v>
      </c>
      <c r="F11" t="s" s="88">
        <v>309</v>
      </c>
      <c r="G11" t="s" s="88">
        <v>310</v>
      </c>
      <c r="H11" t="s" s="88">
        <v>311</v>
      </c>
      <c r="I11" t="s" s="88">
        <v>312</v>
      </c>
      <c r="J11" t="s" s="88">
        <v>313</v>
      </c>
    </row>
    <row r="12" ht="212.05" customHeight="1">
      <c r="A12" s="86">
        <v>2</v>
      </c>
      <c r="B12" t="s" s="3">
        <v>7</v>
      </c>
      <c r="C12" t="s" s="87">
        <v>314</v>
      </c>
      <c r="D12" t="s" s="88">
        <v>315</v>
      </c>
      <c r="E12" t="s" s="88">
        <v>316</v>
      </c>
      <c r="F12" t="s" s="88">
        <v>317</v>
      </c>
      <c r="G12" t="s" s="88">
        <v>264</v>
      </c>
      <c r="H12" t="s" s="88">
        <v>318</v>
      </c>
      <c r="I12" t="s" s="88">
        <v>319</v>
      </c>
      <c r="J12" t="s" s="88">
        <v>320</v>
      </c>
    </row>
    <row r="13" ht="212.05" customHeight="1">
      <c r="A13" s="86">
        <v>3</v>
      </c>
      <c r="B13" t="s" s="3">
        <v>3</v>
      </c>
      <c r="C13" t="s" s="87">
        <v>321</v>
      </c>
      <c r="D13" t="s" s="88">
        <v>322</v>
      </c>
      <c r="E13" t="s" s="88">
        <v>323</v>
      </c>
      <c r="F13" t="s" s="88">
        <v>324</v>
      </c>
      <c r="G13" t="s" s="88">
        <v>325</v>
      </c>
      <c r="H13" t="s" s="88">
        <v>326</v>
      </c>
      <c r="I13" t="s" s="88">
        <v>327</v>
      </c>
      <c r="J13" t="s" s="88">
        <v>328</v>
      </c>
    </row>
    <row r="14" ht="188.05" customHeight="1">
      <c r="A14" s="86">
        <v>3</v>
      </c>
      <c r="B14" t="s" s="3">
        <v>4</v>
      </c>
      <c r="C14" t="s" s="87">
        <v>329</v>
      </c>
      <c r="D14" t="s" s="88">
        <v>330</v>
      </c>
      <c r="E14" t="s" s="88">
        <v>331</v>
      </c>
      <c r="F14" t="s" s="88">
        <v>332</v>
      </c>
      <c r="G14" t="s" s="88">
        <v>333</v>
      </c>
      <c r="H14" t="s" s="88">
        <v>334</v>
      </c>
      <c r="I14" t="s" s="88">
        <v>335</v>
      </c>
      <c r="J14" t="s" s="88">
        <v>336</v>
      </c>
    </row>
    <row r="15" ht="212.05" customHeight="1">
      <c r="A15" s="86">
        <v>3</v>
      </c>
      <c r="B15" t="s" s="3">
        <v>5</v>
      </c>
      <c r="C15" t="s" s="87">
        <v>337</v>
      </c>
      <c r="D15" t="s" s="88">
        <v>338</v>
      </c>
      <c r="E15" t="s" s="88">
        <v>339</v>
      </c>
      <c r="F15" t="s" s="88">
        <v>340</v>
      </c>
      <c r="G15" t="s" s="88">
        <v>341</v>
      </c>
      <c r="H15" t="s" s="88">
        <v>342</v>
      </c>
      <c r="I15" t="s" s="88">
        <v>343</v>
      </c>
      <c r="J15" t="s" s="88">
        <v>344</v>
      </c>
    </row>
    <row r="16" ht="176.05" customHeight="1">
      <c r="A16" s="86">
        <v>3</v>
      </c>
      <c r="B16" t="s" s="3">
        <v>6</v>
      </c>
      <c r="C16" t="s" s="87">
        <v>345</v>
      </c>
      <c r="D16" t="s" s="88">
        <v>346</v>
      </c>
      <c r="E16" t="s" s="88">
        <v>347</v>
      </c>
      <c r="F16" t="s" s="88">
        <v>348</v>
      </c>
      <c r="G16" t="s" s="88">
        <v>349</v>
      </c>
      <c r="H16" t="s" s="88">
        <v>350</v>
      </c>
      <c r="I16" t="s" s="88">
        <v>351</v>
      </c>
      <c r="J16" t="s" s="88">
        <v>352</v>
      </c>
    </row>
    <row r="17" ht="140.05" customHeight="1">
      <c r="A17" s="86">
        <v>3</v>
      </c>
      <c r="B17" t="s" s="3">
        <v>7</v>
      </c>
      <c r="C17" t="s" s="87">
        <v>353</v>
      </c>
      <c r="D17" t="s" s="88">
        <v>354</v>
      </c>
      <c r="E17" t="s" s="88">
        <v>355</v>
      </c>
      <c r="F17" t="s" s="88">
        <v>356</v>
      </c>
      <c r="G17" t="s" s="88">
        <v>357</v>
      </c>
      <c r="H17" t="s" s="88">
        <v>358</v>
      </c>
      <c r="I17" t="s" s="88">
        <v>359</v>
      </c>
      <c r="J17" t="s" s="88">
        <v>360</v>
      </c>
    </row>
    <row r="18" ht="188.05" customHeight="1">
      <c r="A18" s="86">
        <v>4</v>
      </c>
      <c r="B18" t="s" s="3">
        <v>3</v>
      </c>
      <c r="C18" t="s" s="87">
        <v>361</v>
      </c>
      <c r="D18" t="s" s="88">
        <v>362</v>
      </c>
      <c r="E18" t="s" s="88">
        <v>363</v>
      </c>
      <c r="F18" t="s" s="88">
        <v>364</v>
      </c>
      <c r="G18" t="s" s="88">
        <v>365</v>
      </c>
      <c r="H18" t="s" s="88">
        <v>366</v>
      </c>
      <c r="I18" t="s" s="88">
        <v>367</v>
      </c>
      <c r="J18" t="s" s="88">
        <v>368</v>
      </c>
    </row>
    <row r="19" ht="224.05" customHeight="1">
      <c r="A19" s="86">
        <v>4</v>
      </c>
      <c r="B19" t="s" s="3">
        <v>4</v>
      </c>
      <c r="C19" t="s" s="87">
        <v>369</v>
      </c>
      <c r="D19" t="s" s="88">
        <v>370</v>
      </c>
      <c r="E19" t="s" s="88">
        <v>371</v>
      </c>
      <c r="F19" t="s" s="88">
        <v>372</v>
      </c>
      <c r="G19" t="s" s="88">
        <v>373</v>
      </c>
      <c r="H19" t="s" s="88">
        <v>374</v>
      </c>
      <c r="I19" t="s" s="88">
        <v>375</v>
      </c>
      <c r="J19" t="s" s="88">
        <v>376</v>
      </c>
    </row>
    <row r="20" ht="188.05" customHeight="1">
      <c r="A20" s="86">
        <v>4</v>
      </c>
      <c r="B20" t="s" s="3">
        <v>5</v>
      </c>
      <c r="C20" t="s" s="87">
        <v>377</v>
      </c>
      <c r="D20" t="s" s="88">
        <v>378</v>
      </c>
      <c r="E20" t="s" s="88">
        <v>379</v>
      </c>
      <c r="F20" t="s" s="88">
        <v>380</v>
      </c>
      <c r="G20" t="s" s="88">
        <v>381</v>
      </c>
      <c r="H20" t="s" s="88">
        <v>382</v>
      </c>
      <c r="I20" t="s" s="88">
        <v>383</v>
      </c>
      <c r="J20" t="s" s="88">
        <v>384</v>
      </c>
    </row>
    <row r="21" ht="236.05" customHeight="1">
      <c r="A21" s="86">
        <v>4</v>
      </c>
      <c r="B21" t="s" s="3">
        <v>6</v>
      </c>
      <c r="C21" t="s" s="87">
        <v>385</v>
      </c>
      <c r="D21" t="s" s="88">
        <v>386</v>
      </c>
      <c r="E21" t="s" s="88">
        <v>387</v>
      </c>
      <c r="F21" t="s" s="88">
        <v>388</v>
      </c>
      <c r="G21" t="s" s="88">
        <v>389</v>
      </c>
      <c r="H21" t="s" s="88">
        <v>390</v>
      </c>
      <c r="I21" t="s" s="88">
        <v>391</v>
      </c>
      <c r="J21" t="s" s="88">
        <v>392</v>
      </c>
    </row>
    <row r="22" ht="188.05" customHeight="1">
      <c r="A22" s="86">
        <v>4</v>
      </c>
      <c r="B22" t="s" s="3">
        <v>7</v>
      </c>
      <c r="C22" t="s" s="87">
        <v>393</v>
      </c>
      <c r="D22" t="s" s="88">
        <v>394</v>
      </c>
      <c r="E22" t="s" s="88">
        <v>395</v>
      </c>
      <c r="F22" t="s" s="88">
        <v>396</v>
      </c>
      <c r="G22" t="s" s="88">
        <v>397</v>
      </c>
      <c r="H22" t="s" s="88">
        <v>398</v>
      </c>
      <c r="I22" t="s" s="88">
        <v>399</v>
      </c>
      <c r="J22" t="s" s="88">
        <v>400</v>
      </c>
    </row>
    <row r="23" ht="104.05" customHeight="1">
      <c r="A23" s="86">
        <v>9</v>
      </c>
      <c r="B23" t="s" s="3">
        <v>401</v>
      </c>
      <c r="C23" t="s" s="87">
        <v>402</v>
      </c>
      <c r="D23" t="s" s="88">
        <v>403</v>
      </c>
      <c r="E23" t="s" s="88">
        <v>404</v>
      </c>
      <c r="F23" t="s" s="88">
        <v>405</v>
      </c>
      <c r="G23" t="s" s="88">
        <v>406</v>
      </c>
      <c r="H23" t="s" s="88">
        <v>407</v>
      </c>
      <c r="I23" t="s" s="88">
        <v>408</v>
      </c>
      <c r="J23" t="s" s="88">
        <v>409</v>
      </c>
    </row>
  </sheetData>
  <mergeCells count="1">
    <mergeCell ref="A1:J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3.xml><?xml version="1.0" encoding="utf-8"?>
<worksheet xmlns:r="http://schemas.openxmlformats.org/officeDocument/2006/relationships" xmlns="http://schemas.openxmlformats.org/spreadsheetml/2006/main">
  <sheetPr>
    <pageSetUpPr fitToPage="1"/>
  </sheetPr>
  <dimension ref="A2:G32"/>
  <sheetViews>
    <sheetView workbookViewId="0" showGridLines="0" defaultGridColor="1">
      <pane topLeftCell="C3" xSplit="2" ySplit="2" activePane="bottomRight" state="frozen"/>
    </sheetView>
  </sheetViews>
  <sheetFormatPr defaultColWidth="16.3333" defaultRowHeight="19.9" customHeight="1" outlineLevelRow="0" outlineLevelCol="0"/>
  <cols>
    <col min="1" max="1" width="4.17188" style="94" customWidth="1"/>
    <col min="2" max="2" width="34.9375" style="94" customWidth="1"/>
    <col min="3" max="7" width="18.3516" style="94" customWidth="1"/>
    <col min="8" max="16384" width="16.3516" style="94" customWidth="1"/>
  </cols>
  <sheetData>
    <row r="1" ht="27.65" customHeight="1">
      <c r="A1" t="s" s="2">
        <v>410</v>
      </c>
      <c r="B1" s="2"/>
      <c r="C1" s="2"/>
      <c r="D1" s="2"/>
      <c r="E1" s="2"/>
      <c r="F1" s="2"/>
      <c r="G1" s="2"/>
    </row>
    <row r="2" ht="20.25" customHeight="1">
      <c r="A2" t="s" s="31">
        <v>39</v>
      </c>
      <c r="B2" t="s" s="31">
        <v>411</v>
      </c>
      <c r="C2" t="s" s="31">
        <v>40</v>
      </c>
      <c r="D2" t="s" s="31">
        <v>41</v>
      </c>
      <c r="E2" t="s" s="31">
        <v>42</v>
      </c>
      <c r="F2" t="s" s="31">
        <v>43</v>
      </c>
      <c r="G2" t="s" s="31">
        <v>412</v>
      </c>
    </row>
    <row r="3" ht="20.25" customHeight="1">
      <c r="A3" s="81">
        <v>1</v>
      </c>
      <c r="B3" t="str" s="95" cm="1">
        <f t="array" ref="B3">'Private Indicators'!$B3</f>
        <v>U.S. Research Competitiveness</v>
      </c>
      <c r="C3" s="96" cm="1">
        <f t="array" ref="C3">'Private Indicators'!C3</f>
        <v>50</v>
      </c>
      <c r="D3" s="34" cm="1">
        <f t="array" ref="D3">SUM('Private Indicators'!C3:I3)</f>
        <v>53</v>
      </c>
      <c r="E3" s="34" cm="1">
        <f t="array" ref="E3">SUM('Private Indicators'!C3:O3)</f>
        <v>78</v>
      </c>
      <c r="F3" s="34" cm="1">
        <f t="array" ref="F3">SUM('Private Indicators'!C3:U3)</f>
        <v>99</v>
      </c>
      <c r="G3" s="34" cm="1">
        <f t="array" ref="G3">SUM('Private Indicators'!C3:AA3)</f>
        <v>89</v>
      </c>
    </row>
    <row r="4" ht="20.05" customHeight="1">
      <c r="A4" s="86">
        <v>2</v>
      </c>
      <c r="B4" t="str" s="97" cm="1">
        <f t="array" ref="B4">'Private Indicators'!$B4</f>
        <v>U.S. Advanced Manufacturing</v>
      </c>
      <c r="C4" s="4" cm="1">
        <f t="array" ref="C4">'Private Indicators'!C4</f>
        <v>50</v>
      </c>
      <c r="D4" s="37" cm="1">
        <f t="array" ref="D4">SUM('Private Indicators'!C4:I4)</f>
        <v>44</v>
      </c>
      <c r="E4" s="37" cm="1">
        <f t="array" ref="E4">SUM('Private Indicators'!C4:O4)</f>
        <v>70</v>
      </c>
      <c r="F4" s="37" cm="1">
        <f t="array" ref="F4">SUM('Private Indicators'!C4:U4)</f>
        <v>76</v>
      </c>
      <c r="G4" s="37" cm="1">
        <f t="array" ref="G4">SUM('Private Indicators'!C4:AA4)</f>
        <v>90</v>
      </c>
    </row>
    <row r="5" ht="20.05" customHeight="1">
      <c r="A5" s="86">
        <v>3</v>
      </c>
      <c r="B5" t="str" s="97" cm="1">
        <f t="array" ref="B5">'Private Indicators'!$B5</f>
        <v>U.S. Population Health</v>
      </c>
      <c r="C5" s="4" cm="1">
        <f t="array" ref="C5">'Private Indicators'!C5</f>
        <v>50</v>
      </c>
      <c r="D5" s="37" cm="1">
        <f t="array" ref="D5">SUM('Private Indicators'!C5:I5)</f>
        <v>50</v>
      </c>
      <c r="E5" s="37" cm="1">
        <f t="array" ref="E5">SUM('Private Indicators'!C5:O5)</f>
        <v>55</v>
      </c>
      <c r="F5" s="37" cm="1">
        <f t="array" ref="F5">SUM('Private Indicators'!C5:U5)</f>
        <v>48</v>
      </c>
      <c r="G5" s="37" cm="1">
        <f t="array" ref="G5">SUM('Private Indicators'!C5:AA5)</f>
        <v>33</v>
      </c>
    </row>
    <row r="6" ht="20.05" customHeight="1">
      <c r="A6" s="86">
        <v>4</v>
      </c>
      <c r="B6" t="str" s="97" cm="1">
        <f t="array" ref="B6">'Private Indicators'!$B6</f>
        <v>U.S. Fiscal Strength</v>
      </c>
      <c r="C6" s="4" cm="1">
        <f t="array" ref="C6">'Private Indicators'!C6</f>
        <v>50</v>
      </c>
      <c r="D6" s="37" cm="1">
        <f t="array" ref="D6">SUM('Private Indicators'!C6:I6)</f>
        <v>46</v>
      </c>
      <c r="E6" s="37" cm="1">
        <f t="array" ref="E6">SUM('Private Indicators'!C6:O6)</f>
        <v>23</v>
      </c>
      <c r="F6" s="37" cm="1">
        <f t="array" ref="F6">SUM('Private Indicators'!C6:U6)</f>
        <v>22</v>
      </c>
      <c r="G6" s="37" cm="1">
        <f t="array" ref="G6">SUM('Private Indicators'!C6:AA6)</f>
        <v>-10</v>
      </c>
    </row>
    <row r="7" ht="20.05" customHeight="1">
      <c r="A7" s="86">
        <v>5</v>
      </c>
      <c r="B7" t="str" s="97" cm="1">
        <f t="array" ref="B7">'Private Indicators'!$B7</f>
        <v>U.S. Supply Chain Sovereignty</v>
      </c>
      <c r="C7" s="4" cm="1">
        <f t="array" ref="C7">'Private Indicators'!C7</f>
        <v>50</v>
      </c>
      <c r="D7" s="37" cm="1">
        <f t="array" ref="D7">SUM('Private Indicators'!C7:I7)</f>
        <v>44</v>
      </c>
      <c r="E7" s="37" cm="1">
        <f t="array" ref="E7">SUM('Private Indicators'!C7:O7)</f>
        <v>78</v>
      </c>
      <c r="F7" s="37" cm="1">
        <f t="array" ref="F7">SUM('Private Indicators'!C7:U7)</f>
        <v>83</v>
      </c>
      <c r="G7" s="37" cm="1">
        <f t="array" ref="G7">SUM('Private Indicators'!C7:AA7)</f>
        <v>105</v>
      </c>
    </row>
    <row r="8" ht="20.05" customHeight="1">
      <c r="A8" s="86">
        <v>6</v>
      </c>
      <c r="B8" t="str" s="97" cm="1">
        <f t="array" ref="B8">'Private Indicators'!$B8</f>
        <v>U.K. Research Competitiveness</v>
      </c>
      <c r="C8" s="4" cm="1">
        <f t="array" ref="C8">'Private Indicators'!C8</f>
        <v>50</v>
      </c>
      <c r="D8" s="37" cm="1">
        <f t="array" ref="D8">SUM('Private Indicators'!C8:I8)</f>
        <v>59</v>
      </c>
      <c r="E8" s="37" cm="1">
        <f t="array" ref="E8">SUM('Private Indicators'!C8:O8)</f>
        <v>84</v>
      </c>
      <c r="F8" s="37" cm="1">
        <f t="array" ref="F8">SUM('Private Indicators'!C8:U8)</f>
        <v>100</v>
      </c>
      <c r="G8" s="37" cm="1">
        <f t="array" ref="G8">SUM('Private Indicators'!C8:AA8)</f>
        <v>103</v>
      </c>
    </row>
    <row r="9" ht="20.05" customHeight="1">
      <c r="A9" s="86">
        <v>7</v>
      </c>
      <c r="B9" t="str" s="97" cm="1">
        <f t="array" ref="B9">'Private Indicators'!$B9</f>
        <v>U.K. Advanced Manufacturing</v>
      </c>
      <c r="C9" s="4" cm="1">
        <f t="array" ref="C9">'Private Indicators'!C9</f>
        <v>50</v>
      </c>
      <c r="D9" s="37" cm="1">
        <f t="array" ref="D9">SUM('Private Indicators'!C9:I9)</f>
        <v>47</v>
      </c>
      <c r="E9" s="37" cm="1">
        <f t="array" ref="E9">SUM('Private Indicators'!C9:O9)</f>
        <v>73</v>
      </c>
      <c r="F9" s="37" cm="1">
        <f t="array" ref="F9">SUM('Private Indicators'!C9:U9)</f>
        <v>84</v>
      </c>
      <c r="G9" s="37" cm="1">
        <f t="array" ref="G9">SUM('Private Indicators'!C9:AA9)</f>
        <v>97</v>
      </c>
    </row>
    <row r="10" ht="20.05" customHeight="1">
      <c r="A10" s="86">
        <v>8</v>
      </c>
      <c r="B10" t="str" s="97" cm="1">
        <f t="array" ref="B10">'Private Indicators'!$B10</f>
        <v>U.K. Population Health</v>
      </c>
      <c r="C10" s="4" cm="1">
        <f t="array" ref="C10">'Private Indicators'!C10</f>
        <v>50</v>
      </c>
      <c r="D10" s="37" cm="1">
        <f t="array" ref="D10">SUM('Private Indicators'!C10:I10)</f>
        <v>50</v>
      </c>
      <c r="E10" s="37" cm="1">
        <f t="array" ref="E10">SUM('Private Indicators'!C10:O10)</f>
        <v>59</v>
      </c>
      <c r="F10" s="37" cm="1">
        <f t="array" ref="F10">SUM('Private Indicators'!C10:U10)</f>
        <v>66</v>
      </c>
      <c r="G10" s="37" cm="1">
        <f t="array" ref="G10">SUM('Private Indicators'!C10:AA10)</f>
        <v>61</v>
      </c>
    </row>
    <row r="11" ht="20.05" customHeight="1">
      <c r="A11" s="86">
        <v>9</v>
      </c>
      <c r="B11" t="str" s="97" cm="1">
        <f t="array" ref="B11">'Private Indicators'!$B11</f>
        <v>U.K. Fiscal Strength</v>
      </c>
      <c r="C11" s="4" cm="1">
        <f t="array" ref="C11">'Private Indicators'!C11</f>
        <v>50</v>
      </c>
      <c r="D11" s="37" cm="1">
        <f t="array" ref="D11">SUM('Private Indicators'!C11:I11)</f>
        <v>50</v>
      </c>
      <c r="E11" s="37" cm="1">
        <f t="array" ref="E11">SUM('Private Indicators'!C11:O11)</f>
        <v>29</v>
      </c>
      <c r="F11" s="37" cm="1">
        <f t="array" ref="F11">SUM('Private Indicators'!C11:U11)</f>
        <v>35</v>
      </c>
      <c r="G11" s="37" cm="1">
        <f t="array" ref="G11">SUM('Private Indicators'!C11:AA11)</f>
        <v>8</v>
      </c>
    </row>
    <row r="12" ht="20.05" customHeight="1">
      <c r="A12" s="86">
        <v>10</v>
      </c>
      <c r="B12" t="str" s="97" cm="1">
        <f t="array" ref="B12">'Private Indicators'!$B12</f>
        <v>U.K. Supply Chain Sovereignty</v>
      </c>
      <c r="C12" s="4" cm="1">
        <f t="array" ref="C12">'Private Indicators'!C12</f>
        <v>50</v>
      </c>
      <c r="D12" s="37" cm="1">
        <f t="array" ref="D12">SUM('Private Indicators'!C12:I12)</f>
        <v>44</v>
      </c>
      <c r="E12" s="37" cm="1">
        <f t="array" ref="E12">SUM('Private Indicators'!C12:O12)</f>
        <v>78</v>
      </c>
      <c r="F12" s="37" cm="1">
        <f t="array" ref="F12">SUM('Private Indicators'!C12:U12)</f>
        <v>85</v>
      </c>
      <c r="G12" s="37" cm="1">
        <f t="array" ref="G12">SUM('Private Indicators'!C12:AA12)</f>
        <v>102</v>
      </c>
    </row>
    <row r="13" ht="20.05" customHeight="1">
      <c r="A13" s="86">
        <v>11</v>
      </c>
      <c r="B13" t="str" s="97" cm="1">
        <f t="array" ref="B13">'Private Indicators'!$B13</f>
        <v>E.U. Research Competitiveness</v>
      </c>
      <c r="C13" s="4" cm="1">
        <f t="array" ref="C13">'Private Indicators'!C13</f>
        <v>50</v>
      </c>
      <c r="D13" s="37" cm="1">
        <f t="array" ref="D13">SUM('Private Indicators'!C13:I13)</f>
        <v>61</v>
      </c>
      <c r="E13" s="37" cm="1">
        <f t="array" ref="E13">SUM('Private Indicators'!C13:O13)</f>
        <v>88</v>
      </c>
      <c r="F13" s="37" cm="1">
        <f t="array" ref="F13">SUM('Private Indicators'!C13:U13)</f>
        <v>102</v>
      </c>
      <c r="G13" s="37" cm="1">
        <f t="array" ref="G13">SUM('Private Indicators'!C13:AA13)</f>
        <v>106</v>
      </c>
    </row>
    <row r="14" ht="20.05" customHeight="1">
      <c r="A14" s="86">
        <v>12</v>
      </c>
      <c r="B14" t="str" s="97" cm="1">
        <f t="array" ref="B14">'Private Indicators'!$B14</f>
        <v>E.U. Advanced Manufacturing</v>
      </c>
      <c r="C14" s="4" cm="1">
        <f t="array" ref="C14">'Private Indicators'!C14</f>
        <v>50</v>
      </c>
      <c r="D14" s="37" cm="1">
        <f t="array" ref="D14">SUM('Private Indicators'!C14:I14)</f>
        <v>50</v>
      </c>
      <c r="E14" s="37" cm="1">
        <f t="array" ref="E14">SUM('Private Indicators'!C14:O14)</f>
        <v>69</v>
      </c>
      <c r="F14" s="37" cm="1">
        <f t="array" ref="F14">SUM('Private Indicators'!C14:U14)</f>
        <v>84</v>
      </c>
      <c r="G14" s="37" cm="1">
        <f t="array" ref="G14">SUM('Private Indicators'!C14:AA14)</f>
        <v>93</v>
      </c>
    </row>
    <row r="15" ht="20.05" customHeight="1">
      <c r="A15" s="86">
        <v>13</v>
      </c>
      <c r="B15" t="str" s="97" cm="1">
        <f t="array" ref="B15">'Private Indicators'!$B15</f>
        <v>E.U. Population Health</v>
      </c>
      <c r="C15" s="4" cm="1">
        <f t="array" ref="C15">'Private Indicators'!C15</f>
        <v>50</v>
      </c>
      <c r="D15" s="37" cm="1">
        <f t="array" ref="D15">SUM('Private Indicators'!C15:I15)</f>
        <v>55</v>
      </c>
      <c r="E15" s="37" cm="1">
        <f t="array" ref="E15">SUM('Private Indicators'!C15:O15)</f>
        <v>68</v>
      </c>
      <c r="F15" s="37" cm="1">
        <f t="array" ref="F15">SUM('Private Indicators'!C15:U15)</f>
        <v>76</v>
      </c>
      <c r="G15" s="37" cm="1">
        <f t="array" ref="G15">SUM('Private Indicators'!C15:AA15)</f>
        <v>71</v>
      </c>
    </row>
    <row r="16" ht="20.05" customHeight="1">
      <c r="A16" s="86">
        <v>14</v>
      </c>
      <c r="B16" t="str" s="97" cm="1">
        <f t="array" ref="B16">'Private Indicators'!$B16</f>
        <v>E.U. Fiscal Strength</v>
      </c>
      <c r="C16" s="4" cm="1">
        <f t="array" ref="C16">'Private Indicators'!C16</f>
        <v>50</v>
      </c>
      <c r="D16" s="37" cm="1">
        <f t="array" ref="D16">SUM('Private Indicators'!C16:I16)</f>
        <v>47</v>
      </c>
      <c r="E16" s="37" cm="1">
        <f t="array" ref="E16">SUM('Private Indicators'!C16:O16)</f>
        <v>24</v>
      </c>
      <c r="F16" s="37" cm="1">
        <f t="array" ref="F16">SUM('Private Indicators'!C16:U16)</f>
        <v>34</v>
      </c>
      <c r="G16" s="37" cm="1">
        <f t="array" ref="G16">SUM('Private Indicators'!C16:AA16)</f>
        <v>10</v>
      </c>
    </row>
    <row r="17" ht="20.05" customHeight="1">
      <c r="A17" s="86">
        <v>15</v>
      </c>
      <c r="B17" t="str" s="97" cm="1">
        <f t="array" ref="B17">'Private Indicators'!$B17</f>
        <v>E.U. Supply Chain Sovereignty</v>
      </c>
      <c r="C17" s="4" cm="1">
        <f t="array" ref="C17">'Private Indicators'!C17</f>
        <v>50</v>
      </c>
      <c r="D17" s="37" cm="1">
        <f t="array" ref="D17">SUM('Private Indicators'!C17:I17)</f>
        <v>49</v>
      </c>
      <c r="E17" s="37" cm="1">
        <f t="array" ref="E17">SUM('Private Indicators'!C17:O17)</f>
        <v>75</v>
      </c>
      <c r="F17" s="37" cm="1">
        <f t="array" ref="F17">SUM('Private Indicators'!C17:U17)</f>
        <v>88</v>
      </c>
      <c r="G17" s="37" cm="1">
        <f t="array" ref="G17">SUM('Private Indicators'!C17:AA17)</f>
        <v>102</v>
      </c>
    </row>
    <row r="18" ht="20.05" customHeight="1">
      <c r="A18" s="86">
        <v>16</v>
      </c>
      <c r="B18" t="str" s="97" cm="1">
        <f t="array" ref="B18">'Private Indicators'!$B18</f>
        <v>China Research Competitiveness</v>
      </c>
      <c r="C18" s="4" cm="1">
        <f t="array" ref="C18">'Private Indicators'!C18</f>
        <v>50</v>
      </c>
      <c r="D18" s="37" cm="1">
        <f t="array" ref="D18">SUM('Private Indicators'!C18:I18)</f>
        <v>63</v>
      </c>
      <c r="E18" s="37" cm="1">
        <f t="array" ref="E18">SUM('Private Indicators'!C18:O18)</f>
        <v>86</v>
      </c>
      <c r="F18" s="37" cm="1">
        <f t="array" ref="F18">SUM('Private Indicators'!C18:U18)</f>
        <v>103</v>
      </c>
      <c r="G18" s="37" cm="1">
        <f t="array" ref="G18">SUM('Private Indicators'!C18:AA18)</f>
        <v>96</v>
      </c>
    </row>
    <row r="19" ht="20.05" customHeight="1">
      <c r="A19" s="86">
        <v>17</v>
      </c>
      <c r="B19" t="str" s="97" cm="1">
        <f t="array" ref="B19">'Private Indicators'!$B19</f>
        <v>China Advanced Manufacturing</v>
      </c>
      <c r="C19" s="4" cm="1">
        <f t="array" ref="C19">'Private Indicators'!C19</f>
        <v>50</v>
      </c>
      <c r="D19" s="37" cm="1">
        <f t="array" ref="D19">SUM('Private Indicators'!C19:I19)</f>
        <v>58</v>
      </c>
      <c r="E19" s="37" cm="1">
        <f t="array" ref="E19">SUM('Private Indicators'!C19:O19)</f>
        <v>67</v>
      </c>
      <c r="F19" s="37" cm="1">
        <f t="array" ref="F19">SUM('Private Indicators'!C19:U19)</f>
        <v>90</v>
      </c>
      <c r="G19" s="37" cm="1">
        <f t="array" ref="G19">SUM('Private Indicators'!C19:AA19)</f>
        <v>107</v>
      </c>
    </row>
    <row r="20" ht="20.05" customHeight="1">
      <c r="A20" s="86">
        <v>18</v>
      </c>
      <c r="B20" t="str" s="97" cm="1">
        <f t="array" ref="B20">'Private Indicators'!$B20</f>
        <v>China Population Health</v>
      </c>
      <c r="C20" s="4" cm="1">
        <f t="array" ref="C20">'Private Indicators'!C20</f>
        <v>50</v>
      </c>
      <c r="D20" s="37" cm="1">
        <f t="array" ref="D20">SUM('Private Indicators'!C20:I20)</f>
        <v>49</v>
      </c>
      <c r="E20" s="37" cm="1">
        <f t="array" ref="E20">SUM('Private Indicators'!C20:O20)</f>
        <v>42</v>
      </c>
      <c r="F20" s="37" cm="1">
        <f t="array" ref="F20">SUM('Private Indicators'!C20:U20)</f>
        <v>38</v>
      </c>
      <c r="G20" s="37" cm="1">
        <f t="array" ref="G20">SUM('Private Indicators'!C20:AA20)</f>
        <v>30</v>
      </c>
    </row>
    <row r="21" ht="20.05" customHeight="1">
      <c r="A21" s="86">
        <v>19</v>
      </c>
      <c r="B21" t="str" s="97" cm="1">
        <f t="array" ref="B21">'Private Indicators'!$B21</f>
        <v>China Fiscal Strength</v>
      </c>
      <c r="C21" s="4" cm="1">
        <f t="array" ref="C21">'Private Indicators'!C21</f>
        <v>50</v>
      </c>
      <c r="D21" s="37" cm="1">
        <f t="array" ref="D21">SUM('Private Indicators'!C21:I21)</f>
        <v>42</v>
      </c>
      <c r="E21" s="37" cm="1">
        <f t="array" ref="E21">SUM('Private Indicators'!C21:O21)</f>
        <v>16</v>
      </c>
      <c r="F21" s="37" cm="1">
        <f t="array" ref="F21">SUM('Private Indicators'!C21:U21)</f>
        <v>21</v>
      </c>
      <c r="G21" s="37" cm="1">
        <f t="array" ref="G21">SUM('Private Indicators'!C21:AA21)</f>
        <v>-16</v>
      </c>
    </row>
    <row r="22" ht="20.05" customHeight="1">
      <c r="A22" s="86">
        <v>20</v>
      </c>
      <c r="B22" t="str" s="97" cm="1">
        <f t="array" ref="B22">'Private Indicators'!$B22</f>
        <v>China Supply Chain Sovereignty</v>
      </c>
      <c r="C22" s="4" cm="1">
        <f t="array" ref="C22">'Private Indicators'!C22</f>
        <v>50</v>
      </c>
      <c r="D22" s="37" cm="1">
        <f t="array" ref="D22">SUM('Private Indicators'!C22:I22)</f>
        <v>50</v>
      </c>
      <c r="E22" s="37" cm="1">
        <f t="array" ref="E22">SUM('Private Indicators'!C22:O22)</f>
        <v>72</v>
      </c>
      <c r="F22" s="37" cm="1">
        <f t="array" ref="F22">SUM('Private Indicators'!C22:U22)</f>
        <v>86</v>
      </c>
      <c r="G22" s="37" cm="1">
        <f t="array" ref="G22">SUM('Private Indicators'!C22:AA22)</f>
        <v>108</v>
      </c>
    </row>
    <row r="23" ht="20.05" customHeight="1">
      <c r="A23" s="86">
        <v>21</v>
      </c>
      <c r="B23" t="str" s="97" cm="1">
        <f t="array" ref="B23">'Private Indicators'!$B23</f>
        <v>India Research Competitiveness</v>
      </c>
      <c r="C23" s="4" cm="1">
        <f t="array" ref="C23">'Private Indicators'!C23</f>
        <v>50</v>
      </c>
      <c r="D23" s="37" cm="1">
        <f t="array" ref="D23">SUM('Private Indicators'!C23:I23)</f>
        <v>50</v>
      </c>
      <c r="E23" s="37" cm="1">
        <f t="array" ref="E23">SUM('Private Indicators'!C23:O23)</f>
        <v>62</v>
      </c>
      <c r="F23" s="37" cm="1">
        <f t="array" ref="F23">SUM('Private Indicators'!C23:U23)</f>
        <v>67</v>
      </c>
      <c r="G23" s="37" cm="1">
        <f t="array" ref="G23">SUM('Private Indicators'!C23:AA23)</f>
        <v>67</v>
      </c>
    </row>
    <row r="24" ht="20.05" customHeight="1">
      <c r="A24" s="86">
        <v>22</v>
      </c>
      <c r="B24" t="str" s="97" cm="1">
        <f t="array" ref="B24">'Private Indicators'!$B24</f>
        <v>India Advanced Manufacturing</v>
      </c>
      <c r="C24" s="4" cm="1">
        <f t="array" ref="C24">'Private Indicators'!C24</f>
        <v>50</v>
      </c>
      <c r="D24" s="37" cm="1">
        <f t="array" ref="D24">SUM('Private Indicators'!C24:I24)</f>
        <v>51</v>
      </c>
      <c r="E24" s="37" cm="1">
        <f t="array" ref="E24">SUM('Private Indicators'!C24:O24)</f>
        <v>62</v>
      </c>
      <c r="F24" s="37" cm="1">
        <f t="array" ref="F24">SUM('Private Indicators'!C24:U24)</f>
        <v>75</v>
      </c>
      <c r="G24" s="37" cm="1">
        <f t="array" ref="G24">SUM('Private Indicators'!C24:AA24)</f>
        <v>80</v>
      </c>
    </row>
    <row r="25" ht="20.05" customHeight="1">
      <c r="A25" s="86">
        <v>23</v>
      </c>
      <c r="B25" t="str" s="97" cm="1">
        <f t="array" ref="B25">'Private Indicators'!$B25</f>
        <v>India Population Health</v>
      </c>
      <c r="C25" s="4" cm="1">
        <f t="array" ref="C25">'Private Indicators'!C25</f>
        <v>50</v>
      </c>
      <c r="D25" s="37" cm="1">
        <f t="array" ref="D25">SUM('Private Indicators'!C25:I25)</f>
        <v>55</v>
      </c>
      <c r="E25" s="37" cm="1">
        <f t="array" ref="E25">SUM('Private Indicators'!C25:O25)</f>
        <v>36</v>
      </c>
      <c r="F25" s="37" cm="1">
        <f t="array" ref="F25">SUM('Private Indicators'!C25:U25)</f>
        <v>37</v>
      </c>
      <c r="G25" s="37" cm="1">
        <f t="array" ref="G25">SUM('Private Indicators'!C25:AA25)</f>
        <v>32</v>
      </c>
    </row>
    <row r="26" ht="20.05" customHeight="1">
      <c r="A26" s="86">
        <v>24</v>
      </c>
      <c r="B26" t="str" s="97" cm="1">
        <f t="array" ref="B26">'Private Indicators'!$B26</f>
        <v>India Fiscal Strength</v>
      </c>
      <c r="C26" s="4" cm="1">
        <f t="array" ref="C26">'Private Indicators'!C26</f>
        <v>50</v>
      </c>
      <c r="D26" s="37" cm="1">
        <f t="array" ref="D26">SUM('Private Indicators'!C26:I26)</f>
        <v>54</v>
      </c>
      <c r="E26" s="37" cm="1">
        <f t="array" ref="E26">SUM('Private Indicators'!C26:O26)</f>
        <v>51</v>
      </c>
      <c r="F26" s="37" cm="1">
        <f t="array" ref="F26">SUM('Private Indicators'!C26:U26)</f>
        <v>62</v>
      </c>
      <c r="G26" s="37" cm="1">
        <f t="array" ref="G26">SUM('Private Indicators'!C26:AA26)</f>
        <v>33</v>
      </c>
    </row>
    <row r="27" ht="20.05" customHeight="1">
      <c r="A27" s="86">
        <v>25</v>
      </c>
      <c r="B27" t="str" s="97" cm="1">
        <f t="array" ref="B27">'Private Indicators'!$B27</f>
        <v>India Supply Chain Sovereignty</v>
      </c>
      <c r="C27" s="4" cm="1">
        <f t="array" ref="C27">'Private Indicators'!C27</f>
        <v>50</v>
      </c>
      <c r="D27" s="37" cm="1">
        <f t="array" ref="D27">SUM('Private Indicators'!C27:I27)</f>
        <v>39</v>
      </c>
      <c r="E27" s="37" cm="1">
        <f t="array" ref="E27">SUM('Private Indicators'!C27:O27)</f>
        <v>22</v>
      </c>
      <c r="F27" s="37" cm="1">
        <f t="array" ref="F27">SUM('Private Indicators'!C27:U27)</f>
        <v>32</v>
      </c>
      <c r="G27" s="37" cm="1">
        <f t="array" ref="G27">SUM('Private Indicators'!C27:AA27)</f>
        <v>61</v>
      </c>
    </row>
    <row r="28" ht="20.05" customHeight="1">
      <c r="A28" s="86">
        <v>26</v>
      </c>
      <c r="B28" t="str" s="97" cm="1">
        <f t="array" ref="B28">'Private Indicators'!$B28</f>
        <v>Global Scientific Progress</v>
      </c>
      <c r="C28" s="4" cm="1">
        <f t="array" ref="C28">'Private Indicators'!C28</f>
        <v>50</v>
      </c>
      <c r="D28" s="37" cm="1">
        <f t="array" ref="D28">SUM('Private Indicators'!C28:I28)</f>
        <v>49</v>
      </c>
      <c r="E28" s="37" cm="1">
        <f t="array" ref="E28">SUM('Private Indicators'!C28:O28)</f>
        <v>66</v>
      </c>
      <c r="F28" s="37" cm="1">
        <f t="array" ref="F28">SUM('Private Indicators'!C28:U28)</f>
        <v>89</v>
      </c>
      <c r="G28" s="37" cm="1">
        <f t="array" ref="G28">SUM('Private Indicators'!C28:AA28)</f>
        <v>76</v>
      </c>
    </row>
    <row r="29" ht="20.05" customHeight="1">
      <c r="A29" s="86">
        <v>27</v>
      </c>
      <c r="B29" t="str" s="97" cm="1">
        <f t="array" ref="B29">'Private Indicators'!$B29</f>
        <v>Global Biomanufacturing Capacity</v>
      </c>
      <c r="C29" s="4" cm="1">
        <f t="array" ref="C29">'Private Indicators'!C29</f>
        <v>50</v>
      </c>
      <c r="D29" s="37" cm="1">
        <f t="array" ref="D29">SUM('Private Indicators'!C29:I29)</f>
        <v>48</v>
      </c>
      <c r="E29" s="37" cm="1">
        <f t="array" ref="E29">SUM('Private Indicators'!C29:O29)</f>
        <v>82</v>
      </c>
      <c r="F29" s="37" cm="1">
        <f t="array" ref="F29">SUM('Private Indicators'!C29:U29)</f>
        <v>100</v>
      </c>
      <c r="G29" s="37" cm="1">
        <f t="array" ref="G29">SUM('Private Indicators'!C29:AA29)</f>
        <v>103</v>
      </c>
    </row>
    <row r="30" ht="20.05" customHeight="1">
      <c r="A30" s="86">
        <v>28</v>
      </c>
      <c r="B30" t="str" s="97" cm="1">
        <f t="array" ref="B30">'Private Indicators'!$B30</f>
        <v>Global Quality of Life</v>
      </c>
      <c r="C30" s="4" cm="1">
        <f t="array" ref="C30">'Private Indicators'!C30</f>
        <v>50</v>
      </c>
      <c r="D30" s="37" cm="1">
        <f t="array" ref="D30">SUM('Private Indicators'!C30:I30)</f>
        <v>58</v>
      </c>
      <c r="E30" s="37" cm="1">
        <f t="array" ref="E30">SUM('Private Indicators'!C30:O30)</f>
        <v>58</v>
      </c>
      <c r="F30" s="37" cm="1">
        <f t="array" ref="F30">SUM('Private Indicators'!C30:U30)</f>
        <v>63</v>
      </c>
      <c r="G30" s="37" cm="1">
        <f t="array" ref="G30">SUM('Private Indicators'!C30:AA30)</f>
        <v>29</v>
      </c>
    </row>
    <row r="31" ht="20.05" customHeight="1">
      <c r="A31" s="86">
        <v>29</v>
      </c>
      <c r="B31" t="str" s="97" cm="1">
        <f t="array" ref="B31">'Private Indicators'!$B31</f>
        <v>Global Health System Resilience</v>
      </c>
      <c r="C31" s="4" cm="1">
        <f t="array" ref="C31">'Private Indicators'!C31</f>
        <v>50</v>
      </c>
      <c r="D31" s="37" cm="1">
        <f t="array" ref="D31">SUM('Private Indicators'!C31:I31)</f>
        <v>51</v>
      </c>
      <c r="E31" s="37" cm="1">
        <f t="array" ref="E31">SUM('Private Indicators'!C31:O31)</f>
        <v>52</v>
      </c>
      <c r="F31" s="37" cm="1">
        <f t="array" ref="F31">SUM('Private Indicators'!C31:U31)</f>
        <v>33</v>
      </c>
      <c r="G31" s="37" cm="1">
        <f t="array" ref="G31">SUM('Private Indicators'!C31:AA31)</f>
        <v>18</v>
      </c>
    </row>
    <row r="32" ht="20.05" customHeight="1">
      <c r="A32" s="86">
        <v>30</v>
      </c>
      <c r="B32" t="str" s="97" cm="1">
        <f t="array" ref="B32">'Private Indicators'!$B32</f>
        <v>Global Supply Chain Integration</v>
      </c>
      <c r="C32" s="4" cm="1">
        <f t="array" ref="C32">'Private Indicators'!C32</f>
        <v>50</v>
      </c>
      <c r="D32" s="37" cm="1">
        <f t="array" ref="D32">SUM('Private Indicators'!C32:I32)</f>
        <v>48</v>
      </c>
      <c r="E32" s="37" cm="1">
        <f t="array" ref="E32">SUM('Private Indicators'!C32:O32)</f>
        <v>31</v>
      </c>
      <c r="F32" s="37" cm="1">
        <f t="array" ref="F32">SUM('Private Indicators'!C32:U32)</f>
        <v>40</v>
      </c>
      <c r="G32" s="37" cm="1">
        <f t="array" ref="G32">SUM('Private Indicators'!C32:AA32)</f>
        <v>13</v>
      </c>
    </row>
  </sheetData>
  <mergeCells count="1">
    <mergeCell ref="A1:G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4.xml><?xml version="1.0" encoding="utf-8"?>
<worksheet xmlns:r="http://schemas.openxmlformats.org/officeDocument/2006/relationships" xmlns="http://schemas.openxmlformats.org/spreadsheetml/2006/main">
  <sheetPr>
    <pageSetUpPr fitToPage="1"/>
  </sheetPr>
  <dimension ref="A2:AA32"/>
  <sheetViews>
    <sheetView workbookViewId="0" showGridLines="0" defaultGridColor="1">
      <pane topLeftCell="C3" xSplit="2" ySplit="2" activePane="bottomRight" state="frozen"/>
    </sheetView>
  </sheetViews>
  <sheetFormatPr defaultColWidth="16.3333" defaultRowHeight="19.9" customHeight="1" outlineLevelRow="0" outlineLevelCol="0"/>
  <cols>
    <col min="1" max="1" width="4.17188" style="98" customWidth="1"/>
    <col min="2" max="2" width="32.1016" style="98" customWidth="1"/>
    <col min="3" max="27" width="5.5" style="98" customWidth="1"/>
    <col min="28" max="16384" width="16.3516" style="98" customWidth="1"/>
  </cols>
  <sheetData>
    <row r="1" ht="27.65" customHeight="1">
      <c r="A1" t="s" s="2">
        <v>413</v>
      </c>
      <c r="B1" s="2"/>
      <c r="C1" s="2"/>
      <c r="D1" s="2"/>
      <c r="E1" s="2"/>
      <c r="F1" s="2"/>
      <c r="G1" s="2"/>
      <c r="H1" s="2"/>
      <c r="I1" s="2"/>
      <c r="J1" s="2"/>
      <c r="K1" s="2"/>
      <c r="L1" s="2"/>
      <c r="M1" s="2"/>
      <c r="N1" s="2"/>
      <c r="O1" s="2"/>
      <c r="P1" s="2"/>
      <c r="Q1" s="2"/>
      <c r="R1" s="2"/>
      <c r="S1" s="2"/>
      <c r="T1" s="2"/>
      <c r="U1" s="2"/>
      <c r="V1" s="2"/>
      <c r="W1" s="2"/>
      <c r="X1" s="2"/>
      <c r="Y1" s="2"/>
      <c r="Z1" s="2"/>
      <c r="AA1" s="2"/>
    </row>
    <row r="2" ht="20.25" customHeight="1">
      <c r="A2" t="s" s="31">
        <v>39</v>
      </c>
      <c r="B2" t="s" s="31">
        <v>414</v>
      </c>
      <c r="C2" t="s" s="99">
        <v>40</v>
      </c>
      <c r="D2" s="100">
        <v>1</v>
      </c>
      <c r="E2" t="s" s="99">
        <v>415</v>
      </c>
      <c r="F2" t="s" s="99">
        <v>416</v>
      </c>
      <c r="G2" t="s" s="99">
        <v>417</v>
      </c>
      <c r="H2" t="s" s="99">
        <v>418</v>
      </c>
      <c r="I2" t="s" s="99">
        <v>419</v>
      </c>
      <c r="J2" s="100">
        <v>2</v>
      </c>
      <c r="K2" t="s" s="99">
        <v>420</v>
      </c>
      <c r="L2" t="s" s="99">
        <v>421</v>
      </c>
      <c r="M2" t="s" s="99">
        <v>422</v>
      </c>
      <c r="N2" t="s" s="99">
        <v>423</v>
      </c>
      <c r="O2" t="s" s="99">
        <v>424</v>
      </c>
      <c r="P2" s="100">
        <v>3</v>
      </c>
      <c r="Q2" t="s" s="99">
        <v>425</v>
      </c>
      <c r="R2" t="s" s="99">
        <v>426</v>
      </c>
      <c r="S2" t="s" s="99">
        <v>427</v>
      </c>
      <c r="T2" t="s" s="99">
        <v>428</v>
      </c>
      <c r="U2" t="s" s="99">
        <v>429</v>
      </c>
      <c r="V2" s="100">
        <v>4</v>
      </c>
      <c r="W2" t="s" s="99">
        <v>430</v>
      </c>
      <c r="X2" t="s" s="99">
        <v>431</v>
      </c>
      <c r="Y2" t="s" s="99">
        <v>432</v>
      </c>
      <c r="Z2" t="s" s="99">
        <v>433</v>
      </c>
      <c r="AA2" t="s" s="99">
        <v>434</v>
      </c>
    </row>
    <row r="3" ht="20.25" customHeight="1">
      <c r="A3" s="81">
        <v>1</v>
      </c>
      <c r="B3" t="s" s="82">
        <v>141</v>
      </c>
      <c r="C3" s="96">
        <v>50</v>
      </c>
      <c r="D3" s="34" cm="1">
        <f t="array" ref="D3">'Scene 1 Matrix'!B3</f>
        <v>-12</v>
      </c>
      <c r="E3" s="34" cm="1">
        <f t="array" ref="E3">IF('Policies'!B$3=1,'Scene 1 Matrix'!C3,IF('Policies'!B$3=2,'Scene 1 Matrix'!D3,'Scene 1 Matrix'!E3))</f>
        <v>8</v>
      </c>
      <c r="F3" s="34" cm="1">
        <f t="array" ref="F3">IF('Policies'!C$3=1,'Scene 1 Matrix'!D3,IF('Policies'!C$3=2,'Scene 1 Matrix'!E3,'Scene 1 Matrix'!F3))</f>
        <v>1</v>
      </c>
      <c r="G3" s="34" cm="1">
        <f t="array" ref="G3">IF('Policies'!D$3=1,'Scene 1 Matrix'!E3,IF('Policies'!D$3=2,'Scene 1 Matrix'!F3,'Scene 1 Matrix'!G3))</f>
        <v>1</v>
      </c>
      <c r="H3" s="34" cm="1">
        <f t="array" ref="H3">IF('Policies'!E$3=1,'Scene 1 Matrix'!F3,IF('Policies'!E$3=2,'Scene 1 Matrix'!G3,'Scene 1 Matrix'!H3))</f>
        <v>3</v>
      </c>
      <c r="I3" s="34" cm="1">
        <f t="array" ref="I3">IF('Policies'!F$3=1,'Scene 1 Matrix'!G3,IF('Policies'!F$3=2,'Scene 1 Matrix'!H3,'Scene 1 Matrix'!I3))</f>
        <v>2</v>
      </c>
      <c r="J3" s="34" cm="1">
        <f t="array" ref="J3">'Scene 2 Matrix'!B3</f>
        <v>3</v>
      </c>
      <c r="K3" s="34" cm="1">
        <f t="array" ref="K3">IF('Policies'!B$4=1,'Scene 2 Matrix'!C3,IF('Policies'!B$4=2,'Scene 2 Matrix'!D3,'Scene 2 Matrix'!E3))</f>
        <v>7</v>
      </c>
      <c r="L3" s="34" cm="1">
        <f t="array" ref="L3">IF('Policies'!C$4=1,'Scene 2 Matrix'!D3,IF('Policies'!C$4=2,'Scene 2 Matrix'!E3,'Scene 2 Matrix'!F3))</f>
        <v>12</v>
      </c>
      <c r="M3" s="34" cm="1">
        <f t="array" ref="M3">IF('Policies'!D$4=1,'Scene 2 Matrix'!E3,IF('Policies'!D$4=2,'Scene 2 Matrix'!F3,'Scene 2 Matrix'!G3))</f>
        <v>6</v>
      </c>
      <c r="N3" s="34" cm="1">
        <f t="array" ref="N3">IF('Policies'!E$4=1,'Scene 2 Matrix'!F3,IF('Policies'!E$4=2,'Scene 2 Matrix'!G3,'Scene 2 Matrix'!H3))</f>
        <v>-6</v>
      </c>
      <c r="O3" s="34" cm="1">
        <f t="array" ref="O3">IF('Policies'!F$4=1,'Scene 2 Matrix'!G3,IF('Policies'!F$4=2,'Scene 2 Matrix'!H3,'Scene 2 Matrix'!I3))</f>
        <v>3</v>
      </c>
      <c r="P3" s="34" cm="1">
        <f t="array" ref="P3">'Scene 3 Matrix'!B3</f>
        <v>7</v>
      </c>
      <c r="Q3" s="34" cm="1">
        <f t="array" ref="Q3">IF('Policies'!B$5=1,'Scene 3 Matrix'!C3,IF('Policies'!B$5=2,'Scene 3 Matrix'!D3,'Scene 3 Matrix'!E3))</f>
        <v>-4</v>
      </c>
      <c r="R3" s="34" cm="1">
        <f t="array" ref="R3">IF('Policies'!C$5=1,'Scene 3 Matrix'!F3,IF('Policies'!C$5=2,'Scene 3 Matrix'!G3,'Scene 3 Matrix'!H3))</f>
        <v>3</v>
      </c>
      <c r="S3" s="34" cm="1">
        <f t="array" ref="S3">IF('Policies'!D$5=1,'Scene 3 Matrix'!I3,IF('Policies'!D$5=2,'Scene 3 Matrix'!J3,'Scene 3 Matrix'!K3))</f>
        <v>9</v>
      </c>
      <c r="T3" s="34" cm="1">
        <f t="array" ref="T3">IF('Policies'!E$5=1,'Scene 3 Matrix'!L3,IF('Policies'!E$5=2,'Scene 3 Matrix'!M3,'Scene 3 Matrix'!N3))</f>
        <v>1</v>
      </c>
      <c r="U3" s="34" cm="1">
        <f t="array" ref="U3">IF('Policies'!F$5=1,'Scene 3 Matrix'!O3,IF('Policies'!F$5=2,'Scene 3 Matrix'!P3,'Scene 3 Matrix'!Q3))</f>
        <v>5</v>
      </c>
      <c r="V3" s="34" cm="1">
        <f t="array" ref="V3">'Scene 4 Matrix'!B3</f>
        <v>2</v>
      </c>
      <c r="W3" s="34" cm="1">
        <f t="array" ref="W3">IF('Policies'!B$6=1,'Scene 4 Matrix'!C3,IF('Policies'!B$6,'Scene 4 Matrix'!D3,'Scene 4 Matrix'!E3))</f>
        <v>-6</v>
      </c>
      <c r="X3" s="34" cm="1">
        <f t="array" ref="X3">IF('Policies'!C$6=1,'Scene 4 Matrix'!F3,IF('Policies'!C$6=2,'Scene 4 Matrix'!G3,'Scene 4 Matrix'!H3))</f>
        <v>6</v>
      </c>
      <c r="Y3" s="34" cm="1">
        <f t="array" ref="Y3">IF('Policies'!D$6=1,'Scene 4 Matrix'!I3,IF('Policies'!D$6=2,'Scene 4 Matrix'!J3,'Scene 4 Matrix'!K3))</f>
        <v>-7</v>
      </c>
      <c r="Z3" s="34" cm="1">
        <f t="array" ref="Z3">IF('Policies'!E$6=1,'Scene 4 Matrix'!L3,IF('Policies'!E$6=2,'Scene 4 Matrix'!M3,'Scene 4 Matrix'!N3))</f>
        <v>-6</v>
      </c>
      <c r="AA3" s="34" cm="1">
        <f t="array" ref="AA3">IF('Policies'!F$6=1,'Scene 4 Matrix'!O3,IF('Policies'!F$6=2,'Scene 4 Matrix'!P3,'Scene 4 Matrix'!Q3))</f>
        <v>1</v>
      </c>
    </row>
    <row r="4" ht="20.05" customHeight="1">
      <c r="A4" s="86">
        <v>2</v>
      </c>
      <c r="B4" t="s" s="3">
        <v>132</v>
      </c>
      <c r="C4" s="4">
        <v>50</v>
      </c>
      <c r="D4" s="37" cm="1">
        <f t="array" ref="D4">'Scene 1 Matrix'!B4</f>
        <v>-3</v>
      </c>
      <c r="E4" s="37" cm="1">
        <f t="array" ref="E4">IF('Policies'!B$3=1,'Scene 1 Matrix'!C4,IF('Policies'!B$3=2,'Scene 1 Matrix'!D4,'Scene 1 Matrix'!E4))</f>
        <v>4</v>
      </c>
      <c r="F4" s="37" cm="1">
        <f t="array" ref="F4">IF('Policies'!C$3=1,'Scene 1 Matrix'!D4,IF('Policies'!C$3=2,'Scene 1 Matrix'!E4,'Scene 1 Matrix'!F4))</f>
        <v>-6</v>
      </c>
      <c r="G4" s="37" cm="1">
        <f t="array" ref="G4">IF('Policies'!D$3=1,'Scene 1 Matrix'!E4,IF('Policies'!D$3=2,'Scene 1 Matrix'!F4,'Scene 1 Matrix'!G4))</f>
        <v>-3</v>
      </c>
      <c r="H4" s="37" cm="1">
        <f t="array" ref="H4">IF('Policies'!E$3=1,'Scene 1 Matrix'!F4,IF('Policies'!E$3=2,'Scene 1 Matrix'!G4,'Scene 1 Matrix'!H4))</f>
        <v>1</v>
      </c>
      <c r="I4" s="37" cm="1">
        <f t="array" ref="I4">IF('Policies'!F$3=1,'Scene 1 Matrix'!G4,IF('Policies'!F$3=2,'Scene 1 Matrix'!H4,'Scene 1 Matrix'!I4))</f>
        <v>1</v>
      </c>
      <c r="J4" s="37" cm="1">
        <f t="array" ref="J4">'Scene 2 Matrix'!B4</f>
        <v>2</v>
      </c>
      <c r="K4" s="37" cm="1">
        <f t="array" ref="K4">IF('Policies'!B$4=1,'Scene 2 Matrix'!C4,IF('Policies'!B$4=2,'Scene 2 Matrix'!D4,'Scene 2 Matrix'!E4))</f>
        <v>7</v>
      </c>
      <c r="L4" s="37" cm="1">
        <f t="array" ref="L4">IF('Policies'!C$4=1,'Scene 2 Matrix'!D4,IF('Policies'!C$4=2,'Scene 2 Matrix'!E4,'Scene 2 Matrix'!F4))</f>
        <v>8</v>
      </c>
      <c r="M4" s="37" cm="1">
        <f t="array" ref="M4">IF('Policies'!D$4=1,'Scene 2 Matrix'!E4,IF('Policies'!D$4=2,'Scene 2 Matrix'!F4,'Scene 2 Matrix'!G4))</f>
        <v>3</v>
      </c>
      <c r="N4" s="37" cm="1">
        <f t="array" ref="N4">IF('Policies'!E$4=1,'Scene 2 Matrix'!F4,IF('Policies'!E$4=2,'Scene 2 Matrix'!G4,'Scene 2 Matrix'!H4))</f>
        <v>-1</v>
      </c>
      <c r="O4" s="37" cm="1">
        <f t="array" ref="O4">IF('Policies'!F$4=1,'Scene 2 Matrix'!G4,IF('Policies'!F$4=2,'Scene 2 Matrix'!H4,'Scene 2 Matrix'!I4))</f>
        <v>7</v>
      </c>
      <c r="P4" s="37" cm="1">
        <f t="array" ref="P4">'Scene 3 Matrix'!B4</f>
        <v>3</v>
      </c>
      <c r="Q4" s="37" cm="1">
        <f t="array" ref="Q4">IF('Policies'!B$5=1,'Scene 3 Matrix'!C4,IF('Policies'!B$5=2,'Scene 3 Matrix'!D4,'Scene 3 Matrix'!E4))</f>
        <v>1</v>
      </c>
      <c r="R4" s="37" cm="1">
        <f t="array" ref="R4">IF('Policies'!C$5=1,'Scene 3 Matrix'!F4,IF('Policies'!C$5=2,'Scene 3 Matrix'!G4,'Scene 3 Matrix'!H4))</f>
        <v>2</v>
      </c>
      <c r="S4" s="37" cm="1">
        <f t="array" ref="S4">IF('Policies'!D$5=1,'Scene 3 Matrix'!I4,IF('Policies'!D$5=2,'Scene 3 Matrix'!J4,'Scene 3 Matrix'!K4))</f>
        <v>7</v>
      </c>
      <c r="T4" s="37" cm="1">
        <f t="array" ref="T4">IF('Policies'!E$5=1,'Scene 3 Matrix'!L4,IF('Policies'!E$5=2,'Scene 3 Matrix'!M4,'Scene 3 Matrix'!N4))</f>
        <v>-8</v>
      </c>
      <c r="U4" s="37" cm="1">
        <f t="array" ref="U4">IF('Policies'!F$5=1,'Scene 3 Matrix'!O4,IF('Policies'!F$5=2,'Scene 3 Matrix'!P4,'Scene 3 Matrix'!Q4))</f>
        <v>1</v>
      </c>
      <c r="V4" s="37" cm="1">
        <f t="array" ref="V4">'Scene 4 Matrix'!B4</f>
        <v>2</v>
      </c>
      <c r="W4" s="37" cm="1">
        <f t="array" ref="W4">IF('Policies'!B$6=1,'Scene 4 Matrix'!C4,IF('Policies'!B$6,'Scene 4 Matrix'!D4,'Scene 4 Matrix'!E4))</f>
        <v>1</v>
      </c>
      <c r="X4" s="37" cm="1">
        <f t="array" ref="X4">IF('Policies'!C$6=1,'Scene 4 Matrix'!F4,IF('Policies'!C$6=2,'Scene 4 Matrix'!G4,'Scene 4 Matrix'!H4))</f>
        <v>6</v>
      </c>
      <c r="Y4" s="37" cm="1">
        <f t="array" ref="Y4">IF('Policies'!D$6=1,'Scene 4 Matrix'!I4,IF('Policies'!D$6=2,'Scene 4 Matrix'!J4,'Scene 4 Matrix'!K4))</f>
        <v>6</v>
      </c>
      <c r="Z4" s="37" cm="1">
        <f t="array" ref="Z4">IF('Policies'!E$6=1,'Scene 4 Matrix'!L4,IF('Policies'!E$6=2,'Scene 4 Matrix'!M4,'Scene 4 Matrix'!N4))</f>
        <v>-3</v>
      </c>
      <c r="AA4" s="37" cm="1">
        <f t="array" ref="AA4">IF('Policies'!F$6=1,'Scene 4 Matrix'!O4,IF('Policies'!F$6=2,'Scene 4 Matrix'!P4,'Scene 4 Matrix'!Q4))</f>
        <v>2</v>
      </c>
    </row>
    <row r="5" ht="20.05" customHeight="1">
      <c r="A5" s="86">
        <v>3</v>
      </c>
      <c r="B5" t="s" s="3">
        <v>140</v>
      </c>
      <c r="C5" s="4">
        <v>50</v>
      </c>
      <c r="D5" s="37" cm="1">
        <f t="array" ref="D5">'Scene 1 Matrix'!B5</f>
        <v>-7</v>
      </c>
      <c r="E5" s="37" cm="1">
        <f t="array" ref="E5">IF('Policies'!B$3=1,'Scene 1 Matrix'!C5,IF('Policies'!B$3=2,'Scene 1 Matrix'!D5,'Scene 1 Matrix'!E5))</f>
        <v>-2</v>
      </c>
      <c r="F5" s="37" cm="1">
        <f t="array" ref="F5">IF('Policies'!C$3=1,'Scene 1 Matrix'!D5,IF('Policies'!C$3=2,'Scene 1 Matrix'!E5,'Scene 1 Matrix'!F5))</f>
        <v>1</v>
      </c>
      <c r="G5" s="37" cm="1">
        <f t="array" ref="G5">IF('Policies'!D$3=1,'Scene 1 Matrix'!E5,IF('Policies'!D$3=2,'Scene 1 Matrix'!F5,'Scene 1 Matrix'!G5))</f>
        <v>1</v>
      </c>
      <c r="H5" s="37" cm="1">
        <f t="array" ref="H5">IF('Policies'!E$3=1,'Scene 1 Matrix'!F5,IF('Policies'!E$3=2,'Scene 1 Matrix'!G5,'Scene 1 Matrix'!H5))</f>
        <v>3</v>
      </c>
      <c r="I5" s="37" cm="1">
        <f t="array" ref="I5">IF('Policies'!F$3=1,'Scene 1 Matrix'!G5,IF('Policies'!F$3=2,'Scene 1 Matrix'!H5,'Scene 1 Matrix'!I5))</f>
        <v>4</v>
      </c>
      <c r="J5" s="37" cm="1">
        <f t="array" ref="J5">'Scene 2 Matrix'!B5</f>
        <v>-2</v>
      </c>
      <c r="K5" s="37" cm="1">
        <f t="array" ref="K5">IF('Policies'!B$4=1,'Scene 2 Matrix'!C5,IF('Policies'!B$4=2,'Scene 2 Matrix'!D5,'Scene 2 Matrix'!E5))</f>
        <v>12</v>
      </c>
      <c r="L5" s="37" cm="1">
        <f t="array" ref="L5">IF('Policies'!C$4=1,'Scene 2 Matrix'!D5,IF('Policies'!C$4=2,'Scene 2 Matrix'!E5,'Scene 2 Matrix'!F5))</f>
        <v>-9</v>
      </c>
      <c r="M5" s="37" cm="1">
        <f t="array" ref="M5">IF('Policies'!D$4=1,'Scene 2 Matrix'!E5,IF('Policies'!D$4=2,'Scene 2 Matrix'!F5,'Scene 2 Matrix'!G5))</f>
        <v>-3</v>
      </c>
      <c r="N5" s="37" cm="1">
        <f t="array" ref="N5">IF('Policies'!E$4=1,'Scene 2 Matrix'!F5,IF('Policies'!E$4=2,'Scene 2 Matrix'!G5,'Scene 2 Matrix'!H5))</f>
        <v>10</v>
      </c>
      <c r="O5" s="37" cm="1">
        <f t="array" ref="O5">IF('Policies'!F$4=1,'Scene 2 Matrix'!G5,IF('Policies'!F$4=2,'Scene 2 Matrix'!H5,'Scene 2 Matrix'!I5))</f>
        <v>-3</v>
      </c>
      <c r="P5" s="37" cm="1">
        <f t="array" ref="P5">'Scene 3 Matrix'!B5</f>
        <v>9</v>
      </c>
      <c r="Q5" s="37" cm="1">
        <f t="array" ref="Q5">IF('Policies'!B$5=1,'Scene 3 Matrix'!C5,IF('Policies'!B$5=2,'Scene 3 Matrix'!D5,'Scene 3 Matrix'!E5))</f>
        <v>-6</v>
      </c>
      <c r="R5" s="37" cm="1">
        <f t="array" ref="R5">IF('Policies'!C$5=1,'Scene 3 Matrix'!F5,IF('Policies'!C$5=2,'Scene 3 Matrix'!G5,'Scene 3 Matrix'!H5))</f>
        <v>-2</v>
      </c>
      <c r="S5" s="37" cm="1">
        <f t="array" ref="S5">IF('Policies'!D$5=1,'Scene 3 Matrix'!I5,IF('Policies'!D$5=2,'Scene 3 Matrix'!J5,'Scene 3 Matrix'!K5))</f>
        <v>-3</v>
      </c>
      <c r="T5" s="37" cm="1">
        <f t="array" ref="T5">IF('Policies'!E$5=1,'Scene 3 Matrix'!L5,IF('Policies'!E$5=2,'Scene 3 Matrix'!M5,'Scene 3 Matrix'!N5))</f>
        <v>7</v>
      </c>
      <c r="U5" s="37" cm="1">
        <f t="array" ref="U5">IF('Policies'!F$5=1,'Scene 3 Matrix'!O5,IF('Policies'!F$5=2,'Scene 3 Matrix'!P5,'Scene 3 Matrix'!Q5))</f>
        <v>-12</v>
      </c>
      <c r="V5" s="37" cm="1">
        <f t="array" ref="V5">'Scene 4 Matrix'!B5</f>
        <v>-5</v>
      </c>
      <c r="W5" s="37" cm="1">
        <f t="array" ref="W5">IF('Policies'!B$6=1,'Scene 4 Matrix'!C5,IF('Policies'!B$6,'Scene 4 Matrix'!D5,'Scene 4 Matrix'!E5))</f>
        <v>-7</v>
      </c>
      <c r="X5" s="37" cm="1">
        <f t="array" ref="X5">IF('Policies'!C$6=1,'Scene 4 Matrix'!F5,IF('Policies'!C$6=2,'Scene 4 Matrix'!G5,'Scene 4 Matrix'!H5))</f>
        <v>5</v>
      </c>
      <c r="Y5" s="37" cm="1">
        <f t="array" ref="Y5">IF('Policies'!D$6=1,'Scene 4 Matrix'!I5,IF('Policies'!D$6=2,'Scene 4 Matrix'!J5,'Scene 4 Matrix'!K5))</f>
        <v>-7</v>
      </c>
      <c r="Z5" s="37" cm="1">
        <f t="array" ref="Z5">IF('Policies'!E$6=1,'Scene 4 Matrix'!L5,IF('Policies'!E$6=2,'Scene 4 Matrix'!M5,'Scene 4 Matrix'!N5))</f>
        <v>-4</v>
      </c>
      <c r="AA5" s="37" cm="1">
        <f t="array" ref="AA5">IF('Policies'!F$6=1,'Scene 4 Matrix'!O5,IF('Policies'!F$6=2,'Scene 4 Matrix'!P5,'Scene 4 Matrix'!Q5))</f>
        <v>3</v>
      </c>
    </row>
    <row r="6" ht="20.05" customHeight="1">
      <c r="A6" s="86">
        <v>4</v>
      </c>
      <c r="B6" t="s" s="3">
        <v>136</v>
      </c>
      <c r="C6" s="4">
        <v>50</v>
      </c>
      <c r="D6" s="37" cm="1">
        <f t="array" ref="D6">'Scene 1 Matrix'!B6</f>
        <v>-6</v>
      </c>
      <c r="E6" s="37" cm="1">
        <f t="array" ref="E6">IF('Policies'!B$3=1,'Scene 1 Matrix'!C6,IF('Policies'!B$3=2,'Scene 1 Matrix'!D6,'Scene 1 Matrix'!E6))</f>
        <v>3</v>
      </c>
      <c r="F6" s="37" cm="1">
        <f t="array" ref="F6">IF('Policies'!C$3=1,'Scene 1 Matrix'!D6,IF('Policies'!C$3=2,'Scene 1 Matrix'!E6,'Scene 1 Matrix'!F6))</f>
        <v>-6</v>
      </c>
      <c r="G6" s="37" cm="1">
        <f t="array" ref="G6">IF('Policies'!D$3=1,'Scene 1 Matrix'!E6,IF('Policies'!D$3=2,'Scene 1 Matrix'!F6,'Scene 1 Matrix'!G6))</f>
        <v>-1</v>
      </c>
      <c r="H6" s="37" cm="1">
        <f t="array" ref="H6">IF('Policies'!E$3=1,'Scene 1 Matrix'!F6,IF('Policies'!E$3=2,'Scene 1 Matrix'!G6,'Scene 1 Matrix'!H6))</f>
        <v>1</v>
      </c>
      <c r="I6" s="37" cm="1">
        <f t="array" ref="I6">IF('Policies'!F$3=1,'Scene 1 Matrix'!G6,IF('Policies'!F$3=2,'Scene 1 Matrix'!H6,'Scene 1 Matrix'!I6))</f>
        <v>5</v>
      </c>
      <c r="J6" s="37" cm="1">
        <f t="array" ref="J6">'Scene 2 Matrix'!B6</f>
        <v>-9</v>
      </c>
      <c r="K6" s="37" cm="1">
        <f t="array" ref="K6">IF('Policies'!B$4=1,'Scene 2 Matrix'!C6,IF('Policies'!B$4=2,'Scene 2 Matrix'!D6,'Scene 2 Matrix'!E6))</f>
        <v>-7</v>
      </c>
      <c r="L6" s="37" cm="1">
        <f t="array" ref="L6">IF('Policies'!C$4=1,'Scene 2 Matrix'!D6,IF('Policies'!C$4=2,'Scene 2 Matrix'!E6,'Scene 2 Matrix'!F6))</f>
        <v>2</v>
      </c>
      <c r="M6" s="37" cm="1">
        <f t="array" ref="M6">IF('Policies'!D$4=1,'Scene 2 Matrix'!E6,IF('Policies'!D$4=2,'Scene 2 Matrix'!F6,'Scene 2 Matrix'!G6))</f>
        <v>-3</v>
      </c>
      <c r="N6" s="37" cm="1">
        <f t="array" ref="N6">IF('Policies'!E$4=1,'Scene 2 Matrix'!F6,IF('Policies'!E$4=2,'Scene 2 Matrix'!G6,'Scene 2 Matrix'!H6))</f>
        <v>2</v>
      </c>
      <c r="O6" s="37" cm="1">
        <f t="array" ref="O6">IF('Policies'!F$4=1,'Scene 2 Matrix'!G6,IF('Policies'!F$4=2,'Scene 2 Matrix'!H6,'Scene 2 Matrix'!I6))</f>
        <v>-8</v>
      </c>
      <c r="P6" s="37" cm="1">
        <f t="array" ref="P6">'Scene 3 Matrix'!B6</f>
        <v>5</v>
      </c>
      <c r="Q6" s="37" cm="1">
        <f t="array" ref="Q6">IF('Policies'!B$5=1,'Scene 3 Matrix'!C6,IF('Policies'!B$5=2,'Scene 3 Matrix'!D6,'Scene 3 Matrix'!E6))</f>
        <v>-5</v>
      </c>
      <c r="R6" s="37" cm="1">
        <f t="array" ref="R6">IF('Policies'!C$5=1,'Scene 3 Matrix'!F6,IF('Policies'!C$5=2,'Scene 3 Matrix'!G6,'Scene 3 Matrix'!H6))</f>
        <v>2</v>
      </c>
      <c r="S6" s="37" cm="1">
        <f t="array" ref="S6">IF('Policies'!D$5=1,'Scene 3 Matrix'!I6,IF('Policies'!D$5=2,'Scene 3 Matrix'!J6,'Scene 3 Matrix'!K6))</f>
        <v>-7</v>
      </c>
      <c r="T6" s="37" cm="1">
        <f t="array" ref="T6">IF('Policies'!E$5=1,'Scene 3 Matrix'!L6,IF('Policies'!E$5=2,'Scene 3 Matrix'!M6,'Scene 3 Matrix'!N6))</f>
        <v>7</v>
      </c>
      <c r="U6" s="37" cm="1">
        <f t="array" ref="U6">IF('Policies'!F$5=1,'Scene 3 Matrix'!O6,IF('Policies'!F$5=2,'Scene 3 Matrix'!P6,'Scene 3 Matrix'!Q6))</f>
        <v>-3</v>
      </c>
      <c r="V6" s="37" cm="1">
        <f t="array" ref="V6">'Scene 4 Matrix'!B6</f>
        <v>-7</v>
      </c>
      <c r="W6" s="37" cm="1">
        <f t="array" ref="W6">IF('Policies'!B$6=1,'Scene 4 Matrix'!C6,IF('Policies'!B$6,'Scene 4 Matrix'!D6,'Scene 4 Matrix'!E6))</f>
        <v>-8</v>
      </c>
      <c r="X6" s="37" cm="1">
        <f t="array" ref="X6">IF('Policies'!C$6=1,'Scene 4 Matrix'!F6,IF('Policies'!C$6=2,'Scene 4 Matrix'!G6,'Scene 4 Matrix'!H6))</f>
        <v>-9</v>
      </c>
      <c r="Y6" s="37" cm="1">
        <f t="array" ref="Y6">IF('Policies'!D$6=1,'Scene 4 Matrix'!I6,IF('Policies'!D$6=2,'Scene 4 Matrix'!J6,'Scene 4 Matrix'!K6))</f>
        <v>-12</v>
      </c>
      <c r="Z6" s="37" cm="1">
        <f t="array" ref="Z6">IF('Policies'!E$6=1,'Scene 4 Matrix'!L6,IF('Policies'!E$6=2,'Scene 4 Matrix'!M6,'Scene 4 Matrix'!N6))</f>
        <v>-3</v>
      </c>
      <c r="AA6" s="37" cm="1">
        <f t="array" ref="AA6">IF('Policies'!F$6=1,'Scene 4 Matrix'!O6,IF('Policies'!F$6=2,'Scene 4 Matrix'!P6,'Scene 4 Matrix'!Q6))</f>
        <v>7</v>
      </c>
    </row>
    <row r="7" ht="20.05" customHeight="1">
      <c r="A7" s="86">
        <v>5</v>
      </c>
      <c r="B7" t="s" s="3">
        <v>178</v>
      </c>
      <c r="C7" s="4">
        <v>50</v>
      </c>
      <c r="D7" s="37" cm="1">
        <f t="array" ref="D7">'Scene 1 Matrix'!B7</f>
        <v>-8</v>
      </c>
      <c r="E7" s="37" cm="1">
        <f t="array" ref="E7">IF('Policies'!B$3=1,'Scene 1 Matrix'!C7,IF('Policies'!B$3=2,'Scene 1 Matrix'!D7,'Scene 1 Matrix'!E7))</f>
        <v>5</v>
      </c>
      <c r="F7" s="37" cm="1">
        <f t="array" ref="F7">IF('Policies'!C$3=1,'Scene 1 Matrix'!D7,IF('Policies'!C$3=2,'Scene 1 Matrix'!E7,'Scene 1 Matrix'!F7))</f>
        <v>-8</v>
      </c>
      <c r="G7" s="37" cm="1">
        <f t="array" ref="G7">IF('Policies'!D$3=1,'Scene 1 Matrix'!E7,IF('Policies'!D$3=2,'Scene 1 Matrix'!F7,'Scene 1 Matrix'!G7))</f>
        <v>-2</v>
      </c>
      <c r="H7" s="37" cm="1">
        <f t="array" ref="H7">IF('Policies'!E$3=1,'Scene 1 Matrix'!F7,IF('Policies'!E$3=2,'Scene 1 Matrix'!G7,'Scene 1 Matrix'!H7))</f>
        <v>2</v>
      </c>
      <c r="I7" s="37" cm="1">
        <f t="array" ref="I7">IF('Policies'!F$3=1,'Scene 1 Matrix'!G7,IF('Policies'!F$3=2,'Scene 1 Matrix'!H7,'Scene 1 Matrix'!I7))</f>
        <v>5</v>
      </c>
      <c r="J7" s="37" cm="1">
        <f t="array" ref="J7">'Scene 2 Matrix'!B7</f>
        <v>1</v>
      </c>
      <c r="K7" s="37" cm="1">
        <f t="array" ref="K7">IF('Policies'!B$4=1,'Scene 2 Matrix'!C7,IF('Policies'!B$4=2,'Scene 2 Matrix'!D7,'Scene 2 Matrix'!E7))</f>
        <v>6</v>
      </c>
      <c r="L7" s="37" cm="1">
        <f t="array" ref="L7">IF('Policies'!C$4=1,'Scene 2 Matrix'!D7,IF('Policies'!C$4=2,'Scene 2 Matrix'!E7,'Scene 2 Matrix'!F7))</f>
        <v>9</v>
      </c>
      <c r="M7" s="37" cm="1">
        <f t="array" ref="M7">IF('Policies'!D$4=1,'Scene 2 Matrix'!E7,IF('Policies'!D$4=2,'Scene 2 Matrix'!F7,'Scene 2 Matrix'!G7))</f>
        <v>5</v>
      </c>
      <c r="N7" s="37" cm="1">
        <f t="array" ref="N7">IF('Policies'!E$4=1,'Scene 2 Matrix'!F7,IF('Policies'!E$4=2,'Scene 2 Matrix'!G7,'Scene 2 Matrix'!H7))</f>
        <v>1</v>
      </c>
      <c r="O7" s="37" cm="1">
        <f t="array" ref="O7">IF('Policies'!F$4=1,'Scene 2 Matrix'!G7,IF('Policies'!F$4=2,'Scene 2 Matrix'!H7,'Scene 2 Matrix'!I7))</f>
        <v>12</v>
      </c>
      <c r="P7" s="37" cm="1">
        <f t="array" ref="P7">'Scene 3 Matrix'!B7</f>
        <v>3</v>
      </c>
      <c r="Q7" s="37" cm="1">
        <f t="array" ref="Q7">IF('Policies'!B$5=1,'Scene 3 Matrix'!C7,IF('Policies'!B$5=2,'Scene 3 Matrix'!D7,'Scene 3 Matrix'!E7))</f>
        <v>3</v>
      </c>
      <c r="R7" s="37" cm="1">
        <f t="array" ref="R7">IF('Policies'!C$5=1,'Scene 3 Matrix'!F7,IF('Policies'!C$5=2,'Scene 3 Matrix'!G7,'Scene 3 Matrix'!H7))</f>
        <v>2</v>
      </c>
      <c r="S7" s="37" cm="1">
        <f t="array" ref="S7">IF('Policies'!D$5=1,'Scene 3 Matrix'!I7,IF('Policies'!D$5=2,'Scene 3 Matrix'!J7,'Scene 3 Matrix'!K7))</f>
        <v>5</v>
      </c>
      <c r="T7" s="37" cm="1">
        <f t="array" ref="T7">IF('Policies'!E$5=1,'Scene 3 Matrix'!L7,IF('Policies'!E$5=2,'Scene 3 Matrix'!M7,'Scene 3 Matrix'!N7))</f>
        <v>-9</v>
      </c>
      <c r="U7" s="37" cm="1">
        <f t="array" ref="U7">IF('Policies'!F$5=1,'Scene 3 Matrix'!O7,IF('Policies'!F$5=2,'Scene 3 Matrix'!P7,'Scene 3 Matrix'!Q7))</f>
        <v>1</v>
      </c>
      <c r="V7" s="37" cm="1">
        <f t="array" ref="V7">'Scene 4 Matrix'!B7</f>
        <v>-6</v>
      </c>
      <c r="W7" s="37" cm="1">
        <f t="array" ref="W7">IF('Policies'!B$6=1,'Scene 4 Matrix'!C7,IF('Policies'!B$6,'Scene 4 Matrix'!D7,'Scene 4 Matrix'!E7))</f>
        <v>6</v>
      </c>
      <c r="X7" s="37" cm="1">
        <f t="array" ref="X7">IF('Policies'!C$6=1,'Scene 4 Matrix'!F7,IF('Policies'!C$6=2,'Scene 4 Matrix'!G7,'Scene 4 Matrix'!H7))</f>
        <v>5</v>
      </c>
      <c r="Y7" s="37" cm="1">
        <f t="array" ref="Y7">IF('Policies'!D$6=1,'Scene 4 Matrix'!I7,IF('Policies'!D$6=2,'Scene 4 Matrix'!J7,'Scene 4 Matrix'!K7))</f>
        <v>12</v>
      </c>
      <c r="Z7" s="37" cm="1">
        <f t="array" ref="Z7">IF('Policies'!E$6=1,'Scene 4 Matrix'!L7,IF('Policies'!E$6=2,'Scene 4 Matrix'!M7,'Scene 4 Matrix'!N7))</f>
        <v>2</v>
      </c>
      <c r="AA7" s="37" cm="1">
        <f t="array" ref="AA7">IF('Policies'!F$6=1,'Scene 4 Matrix'!O7,IF('Policies'!F$6=2,'Scene 4 Matrix'!P7,'Scene 4 Matrix'!Q7))</f>
        <v>3</v>
      </c>
    </row>
    <row r="8" ht="20.05" customHeight="1">
      <c r="A8" s="86">
        <v>6</v>
      </c>
      <c r="B8" t="s" s="3">
        <v>149</v>
      </c>
      <c r="C8" s="4">
        <v>50</v>
      </c>
      <c r="D8" s="37" cm="1">
        <f t="array" ref="D8">'Scene 1 Matrix'!B8</f>
        <v>-4</v>
      </c>
      <c r="E8" s="37" cm="1">
        <f t="array" ref="E8">IF('Policies'!B$3=1,'Scene 1 Matrix'!C8,IF('Policies'!B$3=2,'Scene 1 Matrix'!D8,'Scene 1 Matrix'!E8))</f>
        <v>6</v>
      </c>
      <c r="F8" s="37" cm="1">
        <f t="array" ref="F8">IF('Policies'!C$3=1,'Scene 1 Matrix'!D8,IF('Policies'!C$3=2,'Scene 1 Matrix'!E8,'Scene 1 Matrix'!F8))</f>
        <v>1</v>
      </c>
      <c r="G8" s="37" cm="1">
        <f t="array" ref="G8">IF('Policies'!D$3=1,'Scene 1 Matrix'!E8,IF('Policies'!D$3=2,'Scene 1 Matrix'!F8,'Scene 1 Matrix'!G8))</f>
        <v>1</v>
      </c>
      <c r="H8" s="37" cm="1">
        <f t="array" ref="H8">IF('Policies'!E$3=1,'Scene 1 Matrix'!F8,IF('Policies'!E$3=2,'Scene 1 Matrix'!G8,'Scene 1 Matrix'!H8))</f>
        <v>3</v>
      </c>
      <c r="I8" s="37" cm="1">
        <f t="array" ref="I8">IF('Policies'!F$3=1,'Scene 1 Matrix'!G8,IF('Policies'!F$3=2,'Scene 1 Matrix'!H8,'Scene 1 Matrix'!I8))</f>
        <v>2</v>
      </c>
      <c r="J8" s="37" cm="1">
        <f t="array" ref="J8">'Scene 2 Matrix'!B8</f>
        <v>3</v>
      </c>
      <c r="K8" s="37" cm="1">
        <f t="array" ref="K8">IF('Policies'!B$4=1,'Scene 2 Matrix'!C8,IF('Policies'!B$4=2,'Scene 2 Matrix'!D8,'Scene 2 Matrix'!E8))</f>
        <v>5</v>
      </c>
      <c r="L8" s="37" cm="1">
        <f t="array" ref="L8">IF('Policies'!C$4=1,'Scene 2 Matrix'!D8,IF('Policies'!C$4=2,'Scene 2 Matrix'!E8,'Scene 2 Matrix'!F8))</f>
        <v>11</v>
      </c>
      <c r="M8" s="37" cm="1">
        <f t="array" ref="M8">IF('Policies'!D$4=1,'Scene 2 Matrix'!E8,IF('Policies'!D$4=2,'Scene 2 Matrix'!F8,'Scene 2 Matrix'!G8))</f>
        <v>6</v>
      </c>
      <c r="N8" s="37" cm="1">
        <f t="array" ref="N8">IF('Policies'!E$4=1,'Scene 2 Matrix'!F8,IF('Policies'!E$4=2,'Scene 2 Matrix'!G8,'Scene 2 Matrix'!H8))</f>
        <v>-3</v>
      </c>
      <c r="O8" s="37" cm="1">
        <f t="array" ref="O8">IF('Policies'!F$4=1,'Scene 2 Matrix'!G8,IF('Policies'!F$4=2,'Scene 2 Matrix'!H8,'Scene 2 Matrix'!I8))</f>
        <v>3</v>
      </c>
      <c r="P8" s="37" cm="1">
        <f t="array" ref="P8">'Scene 3 Matrix'!B8</f>
        <v>5</v>
      </c>
      <c r="Q8" s="37" cm="1">
        <f t="array" ref="Q8">IF('Policies'!B$5=1,'Scene 3 Matrix'!C8,IF('Policies'!B$5=2,'Scene 3 Matrix'!D8,'Scene 3 Matrix'!E8))</f>
        <v>-7</v>
      </c>
      <c r="R8" s="37" cm="1">
        <f t="array" ref="R8">IF('Policies'!C$5=1,'Scene 3 Matrix'!F8,IF('Policies'!C$5=2,'Scene 3 Matrix'!G8,'Scene 3 Matrix'!H8))</f>
        <v>3</v>
      </c>
      <c r="S8" s="37" cm="1">
        <f t="array" ref="S8">IF('Policies'!D$5=1,'Scene 3 Matrix'!I8,IF('Policies'!D$5=2,'Scene 3 Matrix'!J8,'Scene 3 Matrix'!K8))</f>
        <v>8</v>
      </c>
      <c r="T8" s="37" cm="1">
        <f t="array" ref="T8">IF('Policies'!E$5=1,'Scene 3 Matrix'!L8,IF('Policies'!E$5=2,'Scene 3 Matrix'!M8,'Scene 3 Matrix'!N8))</f>
        <v>2</v>
      </c>
      <c r="U8" s="37" cm="1">
        <f t="array" ref="U8">IF('Policies'!F$5=1,'Scene 3 Matrix'!O8,IF('Policies'!F$5=2,'Scene 3 Matrix'!P8,'Scene 3 Matrix'!Q8))</f>
        <v>5</v>
      </c>
      <c r="V8" s="37" cm="1">
        <f t="array" ref="V8">'Scene 4 Matrix'!B8</f>
        <v>2</v>
      </c>
      <c r="W8" s="37" cm="1">
        <f t="array" ref="W8">IF('Policies'!B$6=1,'Scene 4 Matrix'!C8,IF('Policies'!B$6,'Scene 4 Matrix'!D8,'Scene 4 Matrix'!E8))</f>
        <v>-3</v>
      </c>
      <c r="X8" s="37" cm="1">
        <f t="array" ref="X8">IF('Policies'!C$6=1,'Scene 4 Matrix'!F8,IF('Policies'!C$6=2,'Scene 4 Matrix'!G8,'Scene 4 Matrix'!H8))</f>
        <v>8</v>
      </c>
      <c r="Y8" s="37" cm="1">
        <f t="array" ref="Y8">IF('Policies'!D$6=1,'Scene 4 Matrix'!I8,IF('Policies'!D$6=2,'Scene 4 Matrix'!J8,'Scene 4 Matrix'!K8))</f>
        <v>-2</v>
      </c>
      <c r="Z8" s="37" cm="1">
        <f t="array" ref="Z8">IF('Policies'!E$6=1,'Scene 4 Matrix'!L8,IF('Policies'!E$6=2,'Scene 4 Matrix'!M8,'Scene 4 Matrix'!N8))</f>
        <v>-3</v>
      </c>
      <c r="AA8" s="37" cm="1">
        <f t="array" ref="AA8">IF('Policies'!F$6=1,'Scene 4 Matrix'!O8,IF('Policies'!F$6=2,'Scene 4 Matrix'!P8,'Scene 4 Matrix'!Q8))</f>
        <v>1</v>
      </c>
    </row>
    <row r="9" ht="20.05" customHeight="1">
      <c r="A9" s="86">
        <v>7</v>
      </c>
      <c r="B9" t="s" s="3">
        <v>173</v>
      </c>
      <c r="C9" s="4">
        <v>50</v>
      </c>
      <c r="D9" s="37" cm="1">
        <f t="array" ref="D9">'Scene 1 Matrix'!B9</f>
        <v>-3</v>
      </c>
      <c r="E9" s="37" cm="1">
        <f t="array" ref="E9">IF('Policies'!B$3=1,'Scene 1 Matrix'!C9,IF('Policies'!B$3=2,'Scene 1 Matrix'!D9,'Scene 1 Matrix'!E9))</f>
        <v>4</v>
      </c>
      <c r="F9" s="37" cm="1">
        <f t="array" ref="F9">IF('Policies'!C$3=1,'Scene 1 Matrix'!D9,IF('Policies'!C$3=2,'Scene 1 Matrix'!E9,'Scene 1 Matrix'!F9))</f>
        <v>-4</v>
      </c>
      <c r="G9" s="37" cm="1">
        <f t="array" ref="G9">IF('Policies'!D$3=1,'Scene 1 Matrix'!E9,IF('Policies'!D$3=2,'Scene 1 Matrix'!F9,'Scene 1 Matrix'!G9))</f>
        <v>-2</v>
      </c>
      <c r="H9" s="37" cm="1">
        <f t="array" ref="H9">IF('Policies'!E$3=1,'Scene 1 Matrix'!F9,IF('Policies'!E$3=2,'Scene 1 Matrix'!G9,'Scene 1 Matrix'!H9))</f>
        <v>1</v>
      </c>
      <c r="I9" s="37" cm="1">
        <f t="array" ref="I9">IF('Policies'!F$3=1,'Scene 1 Matrix'!G9,IF('Policies'!F$3=2,'Scene 1 Matrix'!H9,'Scene 1 Matrix'!I9))</f>
        <v>1</v>
      </c>
      <c r="J9" s="37" cm="1">
        <f t="array" ref="J9">'Scene 2 Matrix'!B9</f>
        <v>2</v>
      </c>
      <c r="K9" s="37" cm="1">
        <f t="array" ref="K9">IF('Policies'!B$4=1,'Scene 2 Matrix'!C9,IF('Policies'!B$4=2,'Scene 2 Matrix'!D9,'Scene 2 Matrix'!E9))</f>
        <v>6</v>
      </c>
      <c r="L9" s="37" cm="1">
        <f t="array" ref="L9">IF('Policies'!C$4=1,'Scene 2 Matrix'!D9,IF('Policies'!C$4=2,'Scene 2 Matrix'!E9,'Scene 2 Matrix'!F9))</f>
        <v>8</v>
      </c>
      <c r="M9" s="37" cm="1">
        <f t="array" ref="M9">IF('Policies'!D$4=1,'Scene 2 Matrix'!E9,IF('Policies'!D$4=2,'Scene 2 Matrix'!F9,'Scene 2 Matrix'!G9))</f>
        <v>4</v>
      </c>
      <c r="N9" s="37" cm="1">
        <f t="array" ref="N9">IF('Policies'!E$4=1,'Scene 2 Matrix'!F9,IF('Policies'!E$4=2,'Scene 2 Matrix'!G9,'Scene 2 Matrix'!H9))</f>
        <v>-1</v>
      </c>
      <c r="O9" s="37" cm="1">
        <f t="array" ref="O9">IF('Policies'!F$4=1,'Scene 2 Matrix'!G9,IF('Policies'!F$4=2,'Scene 2 Matrix'!H9,'Scene 2 Matrix'!I9))</f>
        <v>7</v>
      </c>
      <c r="P9" s="37" cm="1">
        <f t="array" ref="P9">'Scene 3 Matrix'!B9</f>
        <v>4</v>
      </c>
      <c r="Q9" s="37" cm="1">
        <f t="array" ref="Q9">IF('Policies'!B$5=1,'Scene 3 Matrix'!C9,IF('Policies'!B$5=2,'Scene 3 Matrix'!D9,'Scene 3 Matrix'!E9))</f>
        <v>1</v>
      </c>
      <c r="R9" s="37" cm="1">
        <f t="array" ref="R9">IF('Policies'!C$5=1,'Scene 3 Matrix'!F9,IF('Policies'!C$5=2,'Scene 3 Matrix'!G9,'Scene 3 Matrix'!H9))</f>
        <v>2</v>
      </c>
      <c r="S9" s="37" cm="1">
        <f t="array" ref="S9">IF('Policies'!D$5=1,'Scene 3 Matrix'!I9,IF('Policies'!D$5=2,'Scene 3 Matrix'!J9,'Scene 3 Matrix'!K9))</f>
        <v>6</v>
      </c>
      <c r="T9" s="37" cm="1">
        <f t="array" ref="T9">IF('Policies'!E$5=1,'Scene 3 Matrix'!L9,IF('Policies'!E$5=2,'Scene 3 Matrix'!M9,'Scene 3 Matrix'!N9))</f>
        <v>-3</v>
      </c>
      <c r="U9" s="37" cm="1">
        <f t="array" ref="U9">IF('Policies'!F$5=1,'Scene 3 Matrix'!O9,IF('Policies'!F$5=2,'Scene 3 Matrix'!P9,'Scene 3 Matrix'!Q9))</f>
        <v>1</v>
      </c>
      <c r="V9" s="37" cm="1">
        <f t="array" ref="V9">'Scene 4 Matrix'!B9</f>
        <v>2</v>
      </c>
      <c r="W9" s="37" cm="1">
        <f t="array" ref="W9">IF('Policies'!B$6=1,'Scene 4 Matrix'!C9,IF('Policies'!B$6,'Scene 4 Matrix'!D9,'Scene 4 Matrix'!E9))</f>
        <v>1</v>
      </c>
      <c r="X9" s="37" cm="1">
        <f t="array" ref="X9">IF('Policies'!C$6=1,'Scene 4 Matrix'!F9,IF('Policies'!C$6=2,'Scene 4 Matrix'!G9,'Scene 4 Matrix'!H9))</f>
        <v>6</v>
      </c>
      <c r="Y9" s="37" cm="1">
        <f t="array" ref="Y9">IF('Policies'!D$6=1,'Scene 4 Matrix'!I9,IF('Policies'!D$6=2,'Scene 4 Matrix'!J9,'Scene 4 Matrix'!K9))</f>
        <v>3</v>
      </c>
      <c r="Z9" s="37" cm="1">
        <f t="array" ref="Z9">IF('Policies'!E$6=1,'Scene 4 Matrix'!L9,IF('Policies'!E$6=2,'Scene 4 Matrix'!M9,'Scene 4 Matrix'!N9))</f>
        <v>-1</v>
      </c>
      <c r="AA9" s="37" cm="1">
        <f t="array" ref="AA9">IF('Policies'!F$6=1,'Scene 4 Matrix'!O9,IF('Policies'!F$6=2,'Scene 4 Matrix'!P9,'Scene 4 Matrix'!Q9))</f>
        <v>2</v>
      </c>
    </row>
    <row r="10" ht="20.05" customHeight="1">
      <c r="A10" s="86">
        <v>8</v>
      </c>
      <c r="B10" t="s" s="3">
        <v>144</v>
      </c>
      <c r="C10" s="4">
        <v>50</v>
      </c>
      <c r="D10" s="37" cm="1">
        <f t="array" ref="D10">'Scene 1 Matrix'!B10</f>
        <v>-7</v>
      </c>
      <c r="E10" s="37" cm="1">
        <f t="array" ref="E10">IF('Policies'!B$3=1,'Scene 1 Matrix'!C10,IF('Policies'!B$3=2,'Scene 1 Matrix'!D10,'Scene 1 Matrix'!E10))</f>
        <v>-3</v>
      </c>
      <c r="F10" s="37" cm="1">
        <f t="array" ref="F10">IF('Policies'!C$3=1,'Scene 1 Matrix'!D10,IF('Policies'!C$3=2,'Scene 1 Matrix'!E10,'Scene 1 Matrix'!F10))</f>
        <v>3</v>
      </c>
      <c r="G10" s="37" cm="1">
        <f t="array" ref="G10">IF('Policies'!D$3=1,'Scene 1 Matrix'!E10,IF('Policies'!D$3=2,'Scene 1 Matrix'!F10,'Scene 1 Matrix'!G10))</f>
        <v>2</v>
      </c>
      <c r="H10" s="37" cm="1">
        <f t="array" ref="H10">IF('Policies'!E$3=1,'Scene 1 Matrix'!F10,IF('Policies'!E$3=2,'Scene 1 Matrix'!G10,'Scene 1 Matrix'!H10))</f>
        <v>1</v>
      </c>
      <c r="I10" s="37" cm="1">
        <f t="array" ref="I10">IF('Policies'!F$3=1,'Scene 1 Matrix'!G10,IF('Policies'!F$3=2,'Scene 1 Matrix'!H10,'Scene 1 Matrix'!I10))</f>
        <v>4</v>
      </c>
      <c r="J10" s="37" cm="1">
        <f t="array" ref="J10">'Scene 2 Matrix'!B10</f>
        <v>-2</v>
      </c>
      <c r="K10" s="37" cm="1">
        <f t="array" ref="K10">IF('Policies'!B$4=1,'Scene 2 Matrix'!C10,IF('Policies'!B$4=2,'Scene 2 Matrix'!D10,'Scene 2 Matrix'!E10))</f>
        <v>10</v>
      </c>
      <c r="L10" s="37" cm="1">
        <f t="array" ref="L10">IF('Policies'!C$4=1,'Scene 2 Matrix'!D10,IF('Policies'!C$4=2,'Scene 2 Matrix'!E10,'Scene 2 Matrix'!F10))</f>
        <v>-5</v>
      </c>
      <c r="M10" s="37" cm="1">
        <f t="array" ref="M10">IF('Policies'!D$4=1,'Scene 2 Matrix'!E10,IF('Policies'!D$4=2,'Scene 2 Matrix'!F10,'Scene 2 Matrix'!G10))</f>
        <v>1</v>
      </c>
      <c r="N10" s="37" cm="1">
        <f t="array" ref="N10">IF('Policies'!E$4=1,'Scene 2 Matrix'!F10,IF('Policies'!E$4=2,'Scene 2 Matrix'!G10,'Scene 2 Matrix'!H10))</f>
        <v>8</v>
      </c>
      <c r="O10" s="37" cm="1">
        <f t="array" ref="O10">IF('Policies'!F$4=1,'Scene 2 Matrix'!G10,IF('Policies'!F$4=2,'Scene 2 Matrix'!H10,'Scene 2 Matrix'!I10))</f>
        <v>-3</v>
      </c>
      <c r="P10" s="37" cm="1">
        <f t="array" ref="P10">'Scene 3 Matrix'!B10</f>
        <v>7</v>
      </c>
      <c r="Q10" s="37" cm="1">
        <f t="array" ref="Q10">IF('Policies'!B$5=1,'Scene 3 Matrix'!C10,IF('Policies'!B$5=2,'Scene 3 Matrix'!D10,'Scene 3 Matrix'!E10))</f>
        <v>-3</v>
      </c>
      <c r="R10" s="37" cm="1">
        <f t="array" ref="R10">IF('Policies'!C$5=1,'Scene 3 Matrix'!F10,IF('Policies'!C$5=2,'Scene 3 Matrix'!G10,'Scene 3 Matrix'!H10))</f>
        <v>2</v>
      </c>
      <c r="S10" s="37" cm="1">
        <f t="array" ref="S10">IF('Policies'!D$5=1,'Scene 3 Matrix'!I10,IF('Policies'!D$5=2,'Scene 3 Matrix'!J10,'Scene 3 Matrix'!K10))</f>
        <v>-3</v>
      </c>
      <c r="T10" s="37" cm="1">
        <f t="array" ref="T10">IF('Policies'!E$5=1,'Scene 3 Matrix'!L10,IF('Policies'!E$5=2,'Scene 3 Matrix'!M10,'Scene 3 Matrix'!N10))</f>
        <v>7</v>
      </c>
      <c r="U10" s="37" cm="1">
        <f t="array" ref="U10">IF('Policies'!F$5=1,'Scene 3 Matrix'!O10,IF('Policies'!F$5=2,'Scene 3 Matrix'!P10,'Scene 3 Matrix'!Q10))</f>
        <v>-3</v>
      </c>
      <c r="V10" s="37" cm="1">
        <f t="array" ref="V10">'Scene 4 Matrix'!B10</f>
        <v>-3</v>
      </c>
      <c r="W10" s="37" cm="1">
        <f t="array" ref="W10">IF('Policies'!B$6=1,'Scene 4 Matrix'!C10,IF('Policies'!B$6,'Scene 4 Matrix'!D10,'Scene 4 Matrix'!E10))</f>
        <v>-3</v>
      </c>
      <c r="X10" s="37" cm="1">
        <f t="array" ref="X10">IF('Policies'!C$6=1,'Scene 4 Matrix'!F10,IF('Policies'!C$6=2,'Scene 4 Matrix'!G10,'Scene 4 Matrix'!H10))</f>
        <v>3</v>
      </c>
      <c r="Y10" s="37" cm="1">
        <f t="array" ref="Y10">IF('Policies'!D$6=1,'Scene 4 Matrix'!I10,IF('Policies'!D$6=2,'Scene 4 Matrix'!J10,'Scene 4 Matrix'!K10))</f>
        <v>-2</v>
      </c>
      <c r="Z10" s="37" cm="1">
        <f t="array" ref="Z10">IF('Policies'!E$6=1,'Scene 4 Matrix'!L10,IF('Policies'!E$6=2,'Scene 4 Matrix'!M10,'Scene 4 Matrix'!N10))</f>
        <v>-2</v>
      </c>
      <c r="AA10" s="37" cm="1">
        <f t="array" ref="AA10">IF('Policies'!F$6=1,'Scene 4 Matrix'!O10,IF('Policies'!F$6=2,'Scene 4 Matrix'!P10,'Scene 4 Matrix'!Q10))</f>
        <v>2</v>
      </c>
    </row>
    <row r="11" ht="20.05" customHeight="1">
      <c r="A11" s="86">
        <v>9</v>
      </c>
      <c r="B11" t="s" s="3">
        <v>192</v>
      </c>
      <c r="C11" s="4">
        <v>50</v>
      </c>
      <c r="D11" s="37" cm="1">
        <f t="array" ref="D11">'Scene 1 Matrix'!B11</f>
        <v>-6</v>
      </c>
      <c r="E11" s="37" cm="1">
        <f t="array" ref="E11">IF('Policies'!B$3=1,'Scene 1 Matrix'!C11,IF('Policies'!B$3=2,'Scene 1 Matrix'!D11,'Scene 1 Matrix'!E11))</f>
        <v>4</v>
      </c>
      <c r="F11" s="37" cm="1">
        <f t="array" ref="F11">IF('Policies'!C$3=1,'Scene 1 Matrix'!D11,IF('Policies'!C$3=2,'Scene 1 Matrix'!E11,'Scene 1 Matrix'!F11))</f>
        <v>-5</v>
      </c>
      <c r="G11" s="37" cm="1">
        <f t="array" ref="G11">IF('Policies'!D$3=1,'Scene 1 Matrix'!E11,IF('Policies'!D$3=2,'Scene 1 Matrix'!F11,'Scene 1 Matrix'!G11))</f>
        <v>1</v>
      </c>
      <c r="H11" s="37" cm="1">
        <f t="array" ref="H11">IF('Policies'!E$3=1,'Scene 1 Matrix'!F11,IF('Policies'!E$3=2,'Scene 1 Matrix'!G11,'Scene 1 Matrix'!H11))</f>
        <v>2</v>
      </c>
      <c r="I11" s="37" cm="1">
        <f t="array" ref="I11">IF('Policies'!F$3=1,'Scene 1 Matrix'!G11,IF('Policies'!F$3=2,'Scene 1 Matrix'!H11,'Scene 1 Matrix'!I11))</f>
        <v>4</v>
      </c>
      <c r="J11" s="37" cm="1">
        <f t="array" ref="J11">'Scene 2 Matrix'!B11</f>
        <v>-9</v>
      </c>
      <c r="K11" s="37" cm="1">
        <f t="array" ref="K11">IF('Policies'!B$4=1,'Scene 2 Matrix'!C11,IF('Policies'!B$4=2,'Scene 2 Matrix'!D11,'Scene 2 Matrix'!E11))</f>
        <v>-8</v>
      </c>
      <c r="L11" s="37" cm="1">
        <f t="array" ref="L11">IF('Policies'!C$4=1,'Scene 2 Matrix'!D11,IF('Policies'!C$4=2,'Scene 2 Matrix'!E11,'Scene 2 Matrix'!F11))</f>
        <v>1</v>
      </c>
      <c r="M11" s="37" cm="1">
        <f t="array" ref="M11">IF('Policies'!D$4=1,'Scene 2 Matrix'!E11,IF('Policies'!D$4=2,'Scene 2 Matrix'!F11,'Scene 2 Matrix'!G11))</f>
        <v>-2</v>
      </c>
      <c r="N11" s="37" cm="1">
        <f t="array" ref="N11">IF('Policies'!E$4=1,'Scene 2 Matrix'!F11,IF('Policies'!E$4=2,'Scene 2 Matrix'!G11,'Scene 2 Matrix'!H11))</f>
        <v>2</v>
      </c>
      <c r="O11" s="37" cm="1">
        <f t="array" ref="O11">IF('Policies'!F$4=1,'Scene 2 Matrix'!G11,IF('Policies'!F$4=2,'Scene 2 Matrix'!H11,'Scene 2 Matrix'!I11))</f>
        <v>-5</v>
      </c>
      <c r="P11" s="37" cm="1">
        <f t="array" ref="P11">'Scene 3 Matrix'!B11</f>
        <v>7</v>
      </c>
      <c r="Q11" s="37" cm="1">
        <f t="array" ref="Q11">IF('Policies'!B$5=1,'Scene 3 Matrix'!C11,IF('Policies'!B$5=2,'Scene 3 Matrix'!D11,'Scene 3 Matrix'!E11))</f>
        <v>-1</v>
      </c>
      <c r="R11" s="37" cm="1">
        <f t="array" ref="R11">IF('Policies'!C$5=1,'Scene 3 Matrix'!F11,IF('Policies'!C$5=2,'Scene 3 Matrix'!G11,'Scene 3 Matrix'!H11))</f>
        <v>1</v>
      </c>
      <c r="S11" s="37" cm="1">
        <f t="array" ref="S11">IF('Policies'!D$5=1,'Scene 3 Matrix'!I11,IF('Policies'!D$5=2,'Scene 3 Matrix'!J11,'Scene 3 Matrix'!K11))</f>
        <v>-4</v>
      </c>
      <c r="T11" s="37" cm="1">
        <f t="array" ref="T11">IF('Policies'!E$5=1,'Scene 3 Matrix'!L11,IF('Policies'!E$5=2,'Scene 3 Matrix'!M11,'Scene 3 Matrix'!N11))</f>
        <v>2</v>
      </c>
      <c r="U11" s="37" cm="1">
        <f t="array" ref="U11">IF('Policies'!F$5=1,'Scene 3 Matrix'!O11,IF('Policies'!F$5=2,'Scene 3 Matrix'!P11,'Scene 3 Matrix'!Q11))</f>
        <v>1</v>
      </c>
      <c r="V11" s="37" cm="1">
        <f t="array" ref="V11">'Scene 4 Matrix'!B11</f>
        <v>-9</v>
      </c>
      <c r="W11" s="37" cm="1">
        <f t="array" ref="W11">IF('Policies'!B$6=1,'Scene 4 Matrix'!C11,IF('Policies'!B$6,'Scene 4 Matrix'!D11,'Scene 4 Matrix'!E11))</f>
        <v>-3</v>
      </c>
      <c r="X11" s="37" cm="1">
        <f t="array" ref="X11">IF('Policies'!C$6=1,'Scene 4 Matrix'!F11,IF('Policies'!C$6=2,'Scene 4 Matrix'!G11,'Scene 4 Matrix'!H11))</f>
        <v>-7</v>
      </c>
      <c r="Y11" s="37" cm="1">
        <f t="array" ref="Y11">IF('Policies'!D$6=1,'Scene 4 Matrix'!I11,IF('Policies'!D$6=2,'Scene 4 Matrix'!J11,'Scene 4 Matrix'!K11))</f>
        <v>-10</v>
      </c>
      <c r="Z11" s="37" cm="1">
        <f t="array" ref="Z11">IF('Policies'!E$6=1,'Scene 4 Matrix'!L11,IF('Policies'!E$6=2,'Scene 4 Matrix'!M11,'Scene 4 Matrix'!N11))</f>
        <v>-3</v>
      </c>
      <c r="AA11" s="37" cm="1">
        <f t="array" ref="AA11">IF('Policies'!F$6=1,'Scene 4 Matrix'!O11,IF('Policies'!F$6=2,'Scene 4 Matrix'!P11,'Scene 4 Matrix'!Q11))</f>
        <v>5</v>
      </c>
    </row>
    <row r="12" ht="20.05" customHeight="1">
      <c r="A12" s="86">
        <v>10</v>
      </c>
      <c r="B12" t="s" s="3">
        <v>147</v>
      </c>
      <c r="C12" s="4">
        <v>50</v>
      </c>
      <c r="D12" s="37" cm="1">
        <f t="array" ref="D12">'Scene 1 Matrix'!B12</f>
        <v>-8</v>
      </c>
      <c r="E12" s="37" cm="1">
        <f t="array" ref="E12">IF('Policies'!B$3=1,'Scene 1 Matrix'!C12,IF('Policies'!B$3=2,'Scene 1 Matrix'!D12,'Scene 1 Matrix'!E12))</f>
        <v>5</v>
      </c>
      <c r="F12" s="37" cm="1">
        <f t="array" ref="F12">IF('Policies'!C$3=1,'Scene 1 Matrix'!D12,IF('Policies'!C$3=2,'Scene 1 Matrix'!E12,'Scene 1 Matrix'!F12))</f>
        <v>-7</v>
      </c>
      <c r="G12" s="37" cm="1">
        <f t="array" ref="G12">IF('Policies'!D$3=1,'Scene 1 Matrix'!E12,IF('Policies'!D$3=2,'Scene 1 Matrix'!F12,'Scene 1 Matrix'!G12))</f>
        <v>-2</v>
      </c>
      <c r="H12" s="37" cm="1">
        <f t="array" ref="H12">IF('Policies'!E$3=1,'Scene 1 Matrix'!F12,IF('Policies'!E$3=2,'Scene 1 Matrix'!G12,'Scene 1 Matrix'!H12))</f>
        <v>3</v>
      </c>
      <c r="I12" s="37" cm="1">
        <f t="array" ref="I12">IF('Policies'!F$3=1,'Scene 1 Matrix'!G12,IF('Policies'!F$3=2,'Scene 1 Matrix'!H12,'Scene 1 Matrix'!I12))</f>
        <v>3</v>
      </c>
      <c r="J12" s="37" cm="1">
        <f t="array" ref="J12">'Scene 2 Matrix'!B12</f>
        <v>1</v>
      </c>
      <c r="K12" s="37" cm="1">
        <f t="array" ref="K12">IF('Policies'!B$4=1,'Scene 2 Matrix'!C12,IF('Policies'!B$4=2,'Scene 2 Matrix'!D12,'Scene 2 Matrix'!E12))</f>
        <v>7</v>
      </c>
      <c r="L12" s="37" cm="1">
        <f t="array" ref="L12">IF('Policies'!C$4=1,'Scene 2 Matrix'!D12,IF('Policies'!C$4=2,'Scene 2 Matrix'!E12,'Scene 2 Matrix'!F12))</f>
        <v>8</v>
      </c>
      <c r="M12" s="37" cm="1">
        <f t="array" ref="M12">IF('Policies'!D$4=1,'Scene 2 Matrix'!E12,IF('Policies'!D$4=2,'Scene 2 Matrix'!F12,'Scene 2 Matrix'!G12))</f>
        <v>5</v>
      </c>
      <c r="N12" s="37" cm="1">
        <f t="array" ref="N12">IF('Policies'!E$4=1,'Scene 2 Matrix'!F12,IF('Policies'!E$4=2,'Scene 2 Matrix'!G12,'Scene 2 Matrix'!H12))</f>
        <v>1</v>
      </c>
      <c r="O12" s="37" cm="1">
        <f t="array" ref="O12">IF('Policies'!F$4=1,'Scene 2 Matrix'!G12,IF('Policies'!F$4=2,'Scene 2 Matrix'!H12,'Scene 2 Matrix'!I12))</f>
        <v>12</v>
      </c>
      <c r="P12" s="37" cm="1">
        <f t="array" ref="P12">'Scene 3 Matrix'!B12</f>
        <v>3</v>
      </c>
      <c r="Q12" s="37" cm="1">
        <f t="array" ref="Q12">IF('Policies'!B$5=1,'Scene 3 Matrix'!C12,IF('Policies'!B$5=2,'Scene 3 Matrix'!D12,'Scene 3 Matrix'!E12))</f>
        <v>3</v>
      </c>
      <c r="R12" s="37" cm="1">
        <f t="array" ref="R12">IF('Policies'!C$5=1,'Scene 3 Matrix'!F12,IF('Policies'!C$5=2,'Scene 3 Matrix'!G12,'Scene 3 Matrix'!H12))</f>
        <v>2</v>
      </c>
      <c r="S12" s="37" cm="1">
        <f t="array" ref="S12">IF('Policies'!D$5=1,'Scene 3 Matrix'!I12,IF('Policies'!D$5=2,'Scene 3 Matrix'!J12,'Scene 3 Matrix'!K12))</f>
        <v>1</v>
      </c>
      <c r="T12" s="37" cm="1">
        <f t="array" ref="T12">IF('Policies'!E$5=1,'Scene 3 Matrix'!L12,IF('Policies'!E$5=2,'Scene 3 Matrix'!M12,'Scene 3 Matrix'!N12))</f>
        <v>-3</v>
      </c>
      <c r="U12" s="37" cm="1">
        <f t="array" ref="U12">IF('Policies'!F$5=1,'Scene 3 Matrix'!O12,IF('Policies'!F$5=2,'Scene 3 Matrix'!P12,'Scene 3 Matrix'!Q12))</f>
        <v>1</v>
      </c>
      <c r="V12" s="37" cm="1">
        <f t="array" ref="V12">'Scene 4 Matrix'!B12</f>
        <v>-4</v>
      </c>
      <c r="W12" s="37" cm="1">
        <f t="array" ref="W12">IF('Policies'!B$6=1,'Scene 4 Matrix'!C12,IF('Policies'!B$6,'Scene 4 Matrix'!D12,'Scene 4 Matrix'!E12))</f>
        <v>6</v>
      </c>
      <c r="X12" s="37" cm="1">
        <f t="array" ref="X12">IF('Policies'!C$6=1,'Scene 4 Matrix'!F12,IF('Policies'!C$6=2,'Scene 4 Matrix'!G12,'Scene 4 Matrix'!H12))</f>
        <v>3</v>
      </c>
      <c r="Y12" s="37" cm="1">
        <f t="array" ref="Y12">IF('Policies'!D$6=1,'Scene 4 Matrix'!I12,IF('Policies'!D$6=2,'Scene 4 Matrix'!J12,'Scene 4 Matrix'!K12))</f>
        <v>7</v>
      </c>
      <c r="Z12" s="37" cm="1">
        <f t="array" ref="Z12">IF('Policies'!E$6=1,'Scene 4 Matrix'!L12,IF('Policies'!E$6=2,'Scene 4 Matrix'!M12,'Scene 4 Matrix'!N12))</f>
        <v>2</v>
      </c>
      <c r="AA12" s="37" cm="1">
        <f t="array" ref="AA12">IF('Policies'!F$6=1,'Scene 4 Matrix'!O12,IF('Policies'!F$6=2,'Scene 4 Matrix'!P12,'Scene 4 Matrix'!Q12))</f>
        <v>3</v>
      </c>
    </row>
    <row r="13" ht="20.05" customHeight="1">
      <c r="A13" s="86">
        <v>11</v>
      </c>
      <c r="B13" t="s" s="3">
        <v>158</v>
      </c>
      <c r="C13" s="4">
        <v>50</v>
      </c>
      <c r="D13" s="37" cm="1">
        <f t="array" ref="D13">'Scene 1 Matrix'!B13</f>
        <v>-4</v>
      </c>
      <c r="E13" s="37" cm="1">
        <f t="array" ref="E13">IF('Policies'!B$3=1,'Scene 1 Matrix'!C13,IF('Policies'!B$3=2,'Scene 1 Matrix'!D13,'Scene 1 Matrix'!E13))</f>
        <v>7</v>
      </c>
      <c r="F13" s="37" cm="1">
        <f t="array" ref="F13">IF('Policies'!C$3=1,'Scene 1 Matrix'!D13,IF('Policies'!C$3=2,'Scene 1 Matrix'!E13,'Scene 1 Matrix'!F13))</f>
        <v>1</v>
      </c>
      <c r="G13" s="37" cm="1">
        <f t="array" ref="G13">IF('Policies'!D$3=1,'Scene 1 Matrix'!E13,IF('Policies'!D$3=2,'Scene 1 Matrix'!F13,'Scene 1 Matrix'!G13))</f>
        <v>2</v>
      </c>
      <c r="H13" s="37" cm="1">
        <f t="array" ref="H13">IF('Policies'!E$3=1,'Scene 1 Matrix'!F13,IF('Policies'!E$3=2,'Scene 1 Matrix'!G13,'Scene 1 Matrix'!H13))</f>
        <v>3</v>
      </c>
      <c r="I13" s="37" cm="1">
        <f t="array" ref="I13">IF('Policies'!F$3=1,'Scene 1 Matrix'!G13,IF('Policies'!F$3=2,'Scene 1 Matrix'!H13,'Scene 1 Matrix'!I13))</f>
        <v>2</v>
      </c>
      <c r="J13" s="37" cm="1">
        <f t="array" ref="J13">'Scene 2 Matrix'!B13</f>
        <v>2</v>
      </c>
      <c r="K13" s="37" cm="1">
        <f t="array" ref="K13">IF('Policies'!B$4=1,'Scene 2 Matrix'!C13,IF('Policies'!B$4=2,'Scene 2 Matrix'!D13,'Scene 2 Matrix'!E13))</f>
        <v>6</v>
      </c>
      <c r="L13" s="37" cm="1">
        <f t="array" ref="L13">IF('Policies'!C$4=1,'Scene 2 Matrix'!D13,IF('Policies'!C$4=2,'Scene 2 Matrix'!E13,'Scene 2 Matrix'!F13))</f>
        <v>11</v>
      </c>
      <c r="M13" s="37" cm="1">
        <f t="array" ref="M13">IF('Policies'!D$4=1,'Scene 2 Matrix'!E13,IF('Policies'!D$4=2,'Scene 2 Matrix'!F13,'Scene 2 Matrix'!G13))</f>
        <v>5</v>
      </c>
      <c r="N13" s="37" cm="1">
        <f t="array" ref="N13">IF('Policies'!E$4=1,'Scene 2 Matrix'!F13,IF('Policies'!E$4=2,'Scene 2 Matrix'!G13,'Scene 2 Matrix'!H13))</f>
        <v>1</v>
      </c>
      <c r="O13" s="37" cm="1">
        <f t="array" ref="O13">IF('Policies'!F$4=1,'Scene 2 Matrix'!G13,IF('Policies'!F$4=2,'Scene 2 Matrix'!H13,'Scene 2 Matrix'!I13))</f>
        <v>2</v>
      </c>
      <c r="P13" s="37" cm="1">
        <f t="array" ref="P13">'Scene 3 Matrix'!B13</f>
        <v>5</v>
      </c>
      <c r="Q13" s="37" cm="1">
        <f t="array" ref="Q13">IF('Policies'!B$5=1,'Scene 3 Matrix'!C13,IF('Policies'!B$5=2,'Scene 3 Matrix'!D13,'Scene 3 Matrix'!E13))</f>
        <v>-4</v>
      </c>
      <c r="R13" s="37" cm="1">
        <f t="array" ref="R13">IF('Policies'!C$5=1,'Scene 3 Matrix'!F13,IF('Policies'!C$5=2,'Scene 3 Matrix'!G13,'Scene 3 Matrix'!H13))</f>
        <v>2</v>
      </c>
      <c r="S13" s="37" cm="1">
        <f t="array" ref="S13">IF('Policies'!D$5=1,'Scene 3 Matrix'!I13,IF('Policies'!D$5=2,'Scene 3 Matrix'!J13,'Scene 3 Matrix'!K13))</f>
        <v>7</v>
      </c>
      <c r="T13" s="37" cm="1">
        <f t="array" ref="T13">IF('Policies'!E$5=1,'Scene 3 Matrix'!L13,IF('Policies'!E$5=2,'Scene 3 Matrix'!M13,'Scene 3 Matrix'!N13))</f>
        <v>2</v>
      </c>
      <c r="U13" s="37" cm="1">
        <f t="array" ref="U13">IF('Policies'!F$5=1,'Scene 3 Matrix'!O13,IF('Policies'!F$5=2,'Scene 3 Matrix'!P13,'Scene 3 Matrix'!Q13))</f>
        <v>2</v>
      </c>
      <c r="V13" s="37" cm="1">
        <f t="array" ref="V13">'Scene 4 Matrix'!B13</f>
        <v>2</v>
      </c>
      <c r="W13" s="37" cm="1">
        <f t="array" ref="W13">IF('Policies'!B$6=1,'Scene 4 Matrix'!C13,IF('Policies'!B$6,'Scene 4 Matrix'!D13,'Scene 4 Matrix'!E13))</f>
        <v>-3</v>
      </c>
      <c r="X13" s="37" cm="1">
        <f t="array" ref="X13">IF('Policies'!C$6=1,'Scene 4 Matrix'!F13,IF('Policies'!C$6=2,'Scene 4 Matrix'!G13,'Scene 4 Matrix'!H13))</f>
        <v>5</v>
      </c>
      <c r="Y13" s="37" cm="1">
        <f t="array" ref="Y13">IF('Policies'!D$6=1,'Scene 4 Matrix'!I13,IF('Policies'!D$6=2,'Scene 4 Matrix'!J13,'Scene 4 Matrix'!K13))</f>
        <v>-2</v>
      </c>
      <c r="Z13" s="37" cm="1">
        <f t="array" ref="Z13">IF('Policies'!E$6=1,'Scene 4 Matrix'!L13,IF('Policies'!E$6=2,'Scene 4 Matrix'!M13,'Scene 4 Matrix'!N13))</f>
        <v>1</v>
      </c>
      <c r="AA13" s="37" cm="1">
        <f t="array" ref="AA13">IF('Policies'!F$6=1,'Scene 4 Matrix'!O13,IF('Policies'!F$6=2,'Scene 4 Matrix'!P13,'Scene 4 Matrix'!Q13))</f>
        <v>1</v>
      </c>
    </row>
    <row r="14" ht="20.05" customHeight="1">
      <c r="A14" s="86">
        <v>12</v>
      </c>
      <c r="B14" t="s" s="3">
        <v>155</v>
      </c>
      <c r="C14" s="4">
        <v>50</v>
      </c>
      <c r="D14" s="37" cm="1">
        <f t="array" ref="D14">'Scene 1 Matrix'!B14</f>
        <v>-3</v>
      </c>
      <c r="E14" s="37" cm="1">
        <f t="array" ref="E14">IF('Policies'!B$3=1,'Scene 1 Matrix'!C14,IF('Policies'!B$3=2,'Scene 1 Matrix'!D14,'Scene 1 Matrix'!E14))</f>
        <v>5</v>
      </c>
      <c r="F14" s="37" cm="1">
        <f t="array" ref="F14">IF('Policies'!C$3=1,'Scene 1 Matrix'!D14,IF('Policies'!C$3=2,'Scene 1 Matrix'!E14,'Scene 1 Matrix'!F14))</f>
        <v>-3</v>
      </c>
      <c r="G14" s="37" cm="1">
        <f t="array" ref="G14">IF('Policies'!D$3=1,'Scene 1 Matrix'!E14,IF('Policies'!D$3=2,'Scene 1 Matrix'!F14,'Scene 1 Matrix'!G14))</f>
        <v>-2</v>
      </c>
      <c r="H14" s="37" cm="1">
        <f t="array" ref="H14">IF('Policies'!E$3=1,'Scene 1 Matrix'!F14,IF('Policies'!E$3=2,'Scene 1 Matrix'!G14,'Scene 1 Matrix'!H14))</f>
        <v>2</v>
      </c>
      <c r="I14" s="37" cm="1">
        <f t="array" ref="I14">IF('Policies'!F$3=1,'Scene 1 Matrix'!G14,IF('Policies'!F$3=2,'Scene 1 Matrix'!H14,'Scene 1 Matrix'!I14))</f>
        <v>1</v>
      </c>
      <c r="J14" s="37" cm="1">
        <f t="array" ref="J14">'Scene 2 Matrix'!B14</f>
        <v>1</v>
      </c>
      <c r="K14" s="37" cm="1">
        <f t="array" ref="K14">IF('Policies'!B$4=1,'Scene 2 Matrix'!C14,IF('Policies'!B$4=2,'Scene 2 Matrix'!D14,'Scene 2 Matrix'!E14))</f>
        <v>5</v>
      </c>
      <c r="L14" s="37" cm="1">
        <f t="array" ref="L14">IF('Policies'!C$4=1,'Scene 2 Matrix'!D14,IF('Policies'!C$4=2,'Scene 2 Matrix'!E14,'Scene 2 Matrix'!F14))</f>
        <v>7</v>
      </c>
      <c r="M14" s="37" cm="1">
        <f t="array" ref="M14">IF('Policies'!D$4=1,'Scene 2 Matrix'!E14,IF('Policies'!D$4=2,'Scene 2 Matrix'!F14,'Scene 2 Matrix'!G14))</f>
        <v>3</v>
      </c>
      <c r="N14" s="37" cm="1">
        <f t="array" ref="N14">IF('Policies'!E$4=1,'Scene 2 Matrix'!F14,IF('Policies'!E$4=2,'Scene 2 Matrix'!G14,'Scene 2 Matrix'!H14))</f>
        <v>-2</v>
      </c>
      <c r="O14" s="37" cm="1">
        <f t="array" ref="O14">IF('Policies'!F$4=1,'Scene 2 Matrix'!G14,IF('Policies'!F$4=2,'Scene 2 Matrix'!H14,'Scene 2 Matrix'!I14))</f>
        <v>5</v>
      </c>
      <c r="P14" s="37" cm="1">
        <f t="array" ref="P14">'Scene 3 Matrix'!B14</f>
        <v>4</v>
      </c>
      <c r="Q14" s="37" cm="1">
        <f t="array" ref="Q14">IF('Policies'!B$5=1,'Scene 3 Matrix'!C14,IF('Policies'!B$5=2,'Scene 3 Matrix'!D14,'Scene 3 Matrix'!E14))</f>
        <v>1</v>
      </c>
      <c r="R14" s="37" cm="1">
        <f t="array" ref="R14">IF('Policies'!C$5=1,'Scene 3 Matrix'!F14,IF('Policies'!C$5=2,'Scene 3 Matrix'!G14,'Scene 3 Matrix'!H14))</f>
        <v>1</v>
      </c>
      <c r="S14" s="37" cm="1">
        <f t="array" ref="S14">IF('Policies'!D$5=1,'Scene 3 Matrix'!I14,IF('Policies'!D$5=2,'Scene 3 Matrix'!J14,'Scene 3 Matrix'!K14))</f>
        <v>7</v>
      </c>
      <c r="T14" s="37" cm="1">
        <f t="array" ref="T14">IF('Policies'!E$5=1,'Scene 3 Matrix'!L14,IF('Policies'!E$5=2,'Scene 3 Matrix'!M14,'Scene 3 Matrix'!N14))</f>
        <v>1</v>
      </c>
      <c r="U14" s="37" cm="1">
        <f t="array" ref="U14">IF('Policies'!F$5=1,'Scene 3 Matrix'!O14,IF('Policies'!F$5=2,'Scene 3 Matrix'!P14,'Scene 3 Matrix'!Q14))</f>
        <v>1</v>
      </c>
      <c r="V14" s="37" cm="1">
        <f t="array" ref="V14">'Scene 4 Matrix'!B14</f>
        <v>2</v>
      </c>
      <c r="W14" s="37" cm="1">
        <f t="array" ref="W14">IF('Policies'!B$6=1,'Scene 4 Matrix'!C14,IF('Policies'!B$6,'Scene 4 Matrix'!D14,'Scene 4 Matrix'!E14))</f>
        <v>1</v>
      </c>
      <c r="X14" s="37" cm="1">
        <f t="array" ref="X14">IF('Policies'!C$6=1,'Scene 4 Matrix'!F14,IF('Policies'!C$6=2,'Scene 4 Matrix'!G14,'Scene 4 Matrix'!H14))</f>
        <v>3</v>
      </c>
      <c r="Y14" s="37" cm="1">
        <f t="array" ref="Y14">IF('Policies'!D$6=1,'Scene 4 Matrix'!I14,IF('Policies'!D$6=2,'Scene 4 Matrix'!J14,'Scene 4 Matrix'!K14))</f>
        <v>2</v>
      </c>
      <c r="Z14" s="37" cm="1">
        <f t="array" ref="Z14">IF('Policies'!E$6=1,'Scene 4 Matrix'!L14,IF('Policies'!E$6=2,'Scene 4 Matrix'!M14,'Scene 4 Matrix'!N14))</f>
        <v>-1</v>
      </c>
      <c r="AA14" s="37" cm="1">
        <f t="array" ref="AA14">IF('Policies'!F$6=1,'Scene 4 Matrix'!O14,IF('Policies'!F$6=2,'Scene 4 Matrix'!P14,'Scene 4 Matrix'!Q14))</f>
        <v>2</v>
      </c>
    </row>
    <row r="15" ht="20.05" customHeight="1">
      <c r="A15" s="86">
        <v>13</v>
      </c>
      <c r="B15" t="s" s="3">
        <v>152</v>
      </c>
      <c r="C15" s="4">
        <v>50</v>
      </c>
      <c r="D15" s="37" cm="1">
        <f t="array" ref="D15">'Scene 1 Matrix'!B15</f>
        <v>-7</v>
      </c>
      <c r="E15" s="37" cm="1">
        <f t="array" ref="E15">IF('Policies'!B$3=1,'Scene 1 Matrix'!C15,IF('Policies'!B$3=2,'Scene 1 Matrix'!D15,'Scene 1 Matrix'!E15))</f>
        <v>-1</v>
      </c>
      <c r="F15" s="37" cm="1">
        <f t="array" ref="F15">IF('Policies'!C$3=1,'Scene 1 Matrix'!D15,IF('Policies'!C$3=2,'Scene 1 Matrix'!E15,'Scene 1 Matrix'!F15))</f>
        <v>3</v>
      </c>
      <c r="G15" s="37" cm="1">
        <f t="array" ref="G15">IF('Policies'!D$3=1,'Scene 1 Matrix'!E15,IF('Policies'!D$3=2,'Scene 1 Matrix'!F15,'Scene 1 Matrix'!G15))</f>
        <v>4</v>
      </c>
      <c r="H15" s="37" cm="1">
        <f t="array" ref="H15">IF('Policies'!E$3=1,'Scene 1 Matrix'!F15,IF('Policies'!E$3=2,'Scene 1 Matrix'!G15,'Scene 1 Matrix'!H15))</f>
        <v>1</v>
      </c>
      <c r="I15" s="37" cm="1">
        <f t="array" ref="I15">IF('Policies'!F$3=1,'Scene 1 Matrix'!G15,IF('Policies'!F$3=2,'Scene 1 Matrix'!H15,'Scene 1 Matrix'!I15))</f>
        <v>5</v>
      </c>
      <c r="J15" s="37" cm="1">
        <f t="array" ref="J15">'Scene 2 Matrix'!B15</f>
        <v>2</v>
      </c>
      <c r="K15" s="37" cm="1">
        <f t="array" ref="K15">IF('Policies'!B$4=1,'Scene 2 Matrix'!C15,IF('Policies'!B$4=2,'Scene 2 Matrix'!D15,'Scene 2 Matrix'!E15))</f>
        <v>10</v>
      </c>
      <c r="L15" s="37" cm="1">
        <f t="array" ref="L15">IF('Policies'!C$4=1,'Scene 2 Matrix'!D15,IF('Policies'!C$4=2,'Scene 2 Matrix'!E15,'Scene 2 Matrix'!F15))</f>
        <v>-1</v>
      </c>
      <c r="M15" s="37" cm="1">
        <f t="array" ref="M15">IF('Policies'!D$4=1,'Scene 2 Matrix'!E15,IF('Policies'!D$4=2,'Scene 2 Matrix'!F15,'Scene 2 Matrix'!G15))</f>
        <v>2</v>
      </c>
      <c r="N15" s="37" cm="1">
        <f t="array" ref="N15">IF('Policies'!E$4=1,'Scene 2 Matrix'!F15,IF('Policies'!E$4=2,'Scene 2 Matrix'!G15,'Scene 2 Matrix'!H15))</f>
        <v>5</v>
      </c>
      <c r="O15" s="37" cm="1">
        <f t="array" ref="O15">IF('Policies'!F$4=1,'Scene 2 Matrix'!G15,IF('Policies'!F$4=2,'Scene 2 Matrix'!H15,'Scene 2 Matrix'!I15))</f>
        <v>-5</v>
      </c>
      <c r="P15" s="37" cm="1">
        <f t="array" ref="P15">'Scene 3 Matrix'!B15</f>
        <v>8</v>
      </c>
      <c r="Q15" s="37" cm="1">
        <f t="array" ref="Q15">IF('Policies'!B$5=1,'Scene 3 Matrix'!C15,IF('Policies'!B$5=2,'Scene 3 Matrix'!D15,'Scene 3 Matrix'!E15))</f>
        <v>-3</v>
      </c>
      <c r="R15" s="37" cm="1">
        <f t="array" ref="R15">IF('Policies'!C$5=1,'Scene 3 Matrix'!F15,IF('Policies'!C$5=2,'Scene 3 Matrix'!G15,'Scene 3 Matrix'!H15))</f>
        <v>2</v>
      </c>
      <c r="S15" s="37" cm="1">
        <f t="array" ref="S15">IF('Policies'!D$5=1,'Scene 3 Matrix'!I15,IF('Policies'!D$5=2,'Scene 3 Matrix'!J15,'Scene 3 Matrix'!K15))</f>
        <v>-3</v>
      </c>
      <c r="T15" s="37" cm="1">
        <f t="array" ref="T15">IF('Policies'!E$5=1,'Scene 3 Matrix'!L15,IF('Policies'!E$5=2,'Scene 3 Matrix'!M15,'Scene 3 Matrix'!N15))</f>
        <v>7</v>
      </c>
      <c r="U15" s="37" cm="1">
        <f t="array" ref="U15">IF('Policies'!F$5=1,'Scene 3 Matrix'!O15,IF('Policies'!F$5=2,'Scene 3 Matrix'!P15,'Scene 3 Matrix'!Q15))</f>
        <v>-3</v>
      </c>
      <c r="V15" s="37" cm="1">
        <f t="array" ref="V15">'Scene 4 Matrix'!B15</f>
        <v>-3</v>
      </c>
      <c r="W15" s="37" cm="1">
        <f t="array" ref="W15">IF('Policies'!B$6=1,'Scene 4 Matrix'!C15,IF('Policies'!B$6,'Scene 4 Matrix'!D15,'Scene 4 Matrix'!E15))</f>
        <v>-3</v>
      </c>
      <c r="X15" s="37" cm="1">
        <f t="array" ref="X15">IF('Policies'!C$6=1,'Scene 4 Matrix'!F15,IF('Policies'!C$6=2,'Scene 4 Matrix'!G15,'Scene 4 Matrix'!H15))</f>
        <v>3</v>
      </c>
      <c r="Y15" s="37" cm="1">
        <f t="array" ref="Y15">IF('Policies'!D$6=1,'Scene 4 Matrix'!I15,IF('Policies'!D$6=2,'Scene 4 Matrix'!J15,'Scene 4 Matrix'!K15))</f>
        <v>-2</v>
      </c>
      <c r="Z15" s="37" cm="1">
        <f t="array" ref="Z15">IF('Policies'!E$6=1,'Scene 4 Matrix'!L15,IF('Policies'!E$6=2,'Scene 4 Matrix'!M15,'Scene 4 Matrix'!N15))</f>
        <v>-2</v>
      </c>
      <c r="AA15" s="37" cm="1">
        <f t="array" ref="AA15">IF('Policies'!F$6=1,'Scene 4 Matrix'!O15,IF('Policies'!F$6=2,'Scene 4 Matrix'!P15,'Scene 4 Matrix'!Q15))</f>
        <v>2</v>
      </c>
    </row>
    <row r="16" ht="20.05" customHeight="1">
      <c r="A16" s="86">
        <v>14</v>
      </c>
      <c r="B16" t="s" s="3">
        <v>137</v>
      </c>
      <c r="C16" s="4">
        <v>50</v>
      </c>
      <c r="D16" s="37" cm="1">
        <f t="array" ref="D16">'Scene 1 Matrix'!B16</f>
        <v>-6</v>
      </c>
      <c r="E16" s="37" cm="1">
        <f t="array" ref="E16">IF('Policies'!B$3=1,'Scene 1 Matrix'!C16,IF('Policies'!B$3=2,'Scene 1 Matrix'!D16,'Scene 1 Matrix'!E16))</f>
        <v>3</v>
      </c>
      <c r="F16" s="37" cm="1">
        <f t="array" ref="F16">IF('Policies'!C$3=1,'Scene 1 Matrix'!D16,IF('Policies'!C$3=2,'Scene 1 Matrix'!E16,'Scene 1 Matrix'!F16))</f>
        <v>-5</v>
      </c>
      <c r="G16" s="37" cm="1">
        <f t="array" ref="G16">IF('Policies'!D$3=1,'Scene 1 Matrix'!E16,IF('Policies'!D$3=2,'Scene 1 Matrix'!F16,'Scene 1 Matrix'!G16))</f>
        <v>1</v>
      </c>
      <c r="H16" s="37" cm="1">
        <f t="array" ref="H16">IF('Policies'!E$3=1,'Scene 1 Matrix'!F16,IF('Policies'!E$3=2,'Scene 1 Matrix'!G16,'Scene 1 Matrix'!H16))</f>
        <v>-3</v>
      </c>
      <c r="I16" s="37" cm="1">
        <f t="array" ref="I16">IF('Policies'!F$3=1,'Scene 1 Matrix'!G16,IF('Policies'!F$3=2,'Scene 1 Matrix'!H16,'Scene 1 Matrix'!I16))</f>
        <v>7</v>
      </c>
      <c r="J16" s="37" cm="1">
        <f t="array" ref="J16">'Scene 2 Matrix'!B16</f>
        <v>-8</v>
      </c>
      <c r="K16" s="37" cm="1">
        <f t="array" ref="K16">IF('Policies'!B$4=1,'Scene 2 Matrix'!C16,IF('Policies'!B$4=2,'Scene 2 Matrix'!D16,'Scene 2 Matrix'!E16))</f>
        <v>-9</v>
      </c>
      <c r="L16" s="37" cm="1">
        <f t="array" ref="L16">IF('Policies'!C$4=1,'Scene 2 Matrix'!D16,IF('Policies'!C$4=2,'Scene 2 Matrix'!E16,'Scene 2 Matrix'!F16))</f>
        <v>2</v>
      </c>
      <c r="M16" s="37" cm="1">
        <f t="array" ref="M16">IF('Policies'!D$4=1,'Scene 2 Matrix'!E16,IF('Policies'!D$4=2,'Scene 2 Matrix'!F16,'Scene 2 Matrix'!G16))</f>
        <v>-5</v>
      </c>
      <c r="N16" s="37" cm="1">
        <f t="array" ref="N16">IF('Policies'!E$4=1,'Scene 2 Matrix'!F16,IF('Policies'!E$4=2,'Scene 2 Matrix'!G16,'Scene 2 Matrix'!H16))</f>
        <v>2</v>
      </c>
      <c r="O16" s="37" cm="1">
        <f t="array" ref="O16">IF('Policies'!F$4=1,'Scene 2 Matrix'!G16,IF('Policies'!F$4=2,'Scene 2 Matrix'!H16,'Scene 2 Matrix'!I16))</f>
        <v>-5</v>
      </c>
      <c r="P16" s="37" cm="1">
        <f t="array" ref="P16">'Scene 3 Matrix'!B16</f>
        <v>10</v>
      </c>
      <c r="Q16" s="37" cm="1">
        <f t="array" ref="Q16">IF('Policies'!B$5=1,'Scene 3 Matrix'!C16,IF('Policies'!B$5=2,'Scene 3 Matrix'!D16,'Scene 3 Matrix'!E16))</f>
        <v>-1</v>
      </c>
      <c r="R16" s="37" cm="1">
        <f t="array" ref="R16">IF('Policies'!C$5=1,'Scene 3 Matrix'!F16,IF('Policies'!C$5=2,'Scene 3 Matrix'!G16,'Scene 3 Matrix'!H16))</f>
        <v>1</v>
      </c>
      <c r="S16" s="37" cm="1">
        <f t="array" ref="S16">IF('Policies'!D$5=1,'Scene 3 Matrix'!I16,IF('Policies'!D$5=2,'Scene 3 Matrix'!J16,'Scene 3 Matrix'!K16))</f>
        <v>-5</v>
      </c>
      <c r="T16" s="37" cm="1">
        <f t="array" ref="T16">IF('Policies'!E$5=1,'Scene 3 Matrix'!L16,IF('Policies'!E$5=2,'Scene 3 Matrix'!M16,'Scene 3 Matrix'!N16))</f>
        <v>2</v>
      </c>
      <c r="U16" s="37" cm="1">
        <f t="array" ref="U16">IF('Policies'!F$5=1,'Scene 3 Matrix'!O16,IF('Policies'!F$5=2,'Scene 3 Matrix'!P16,'Scene 3 Matrix'!Q16))</f>
        <v>3</v>
      </c>
      <c r="V16" s="37" cm="1">
        <f t="array" ref="V16">'Scene 4 Matrix'!B16</f>
        <v>-9</v>
      </c>
      <c r="W16" s="37" cm="1">
        <f t="array" ref="W16">IF('Policies'!B$6=1,'Scene 4 Matrix'!C16,IF('Policies'!B$6,'Scene 4 Matrix'!D16,'Scene 4 Matrix'!E16))</f>
        <v>-3</v>
      </c>
      <c r="X16" s="37" cm="1">
        <f t="array" ref="X16">IF('Policies'!C$6=1,'Scene 4 Matrix'!F16,IF('Policies'!C$6=2,'Scene 4 Matrix'!G16,'Scene 4 Matrix'!H16))</f>
        <v>-6</v>
      </c>
      <c r="Y16" s="37" cm="1">
        <f t="array" ref="Y16">IF('Policies'!D$6=1,'Scene 4 Matrix'!I16,IF('Policies'!D$6=2,'Scene 4 Matrix'!J16,'Scene 4 Matrix'!K16))</f>
        <v>-8</v>
      </c>
      <c r="Z16" s="37" cm="1">
        <f t="array" ref="Z16">IF('Policies'!E$6=1,'Scene 4 Matrix'!L16,IF('Policies'!E$6=2,'Scene 4 Matrix'!M16,'Scene 4 Matrix'!N16))</f>
        <v>-3</v>
      </c>
      <c r="AA16" s="37" cm="1">
        <f t="array" ref="AA16">IF('Policies'!F$6=1,'Scene 4 Matrix'!O16,IF('Policies'!F$6=2,'Scene 4 Matrix'!P16,'Scene 4 Matrix'!Q16))</f>
        <v>5</v>
      </c>
    </row>
    <row r="17" ht="20.05" customHeight="1">
      <c r="A17" s="86">
        <v>15</v>
      </c>
      <c r="B17" t="s" s="3">
        <v>203</v>
      </c>
      <c r="C17" s="4">
        <v>50</v>
      </c>
      <c r="D17" s="37" cm="1">
        <f t="array" ref="D17">'Scene 1 Matrix'!B17</f>
        <v>-2</v>
      </c>
      <c r="E17" s="37" cm="1">
        <f t="array" ref="E17">IF('Policies'!B$3=1,'Scene 1 Matrix'!C17,IF('Policies'!B$3=2,'Scene 1 Matrix'!D17,'Scene 1 Matrix'!E17))</f>
        <v>5</v>
      </c>
      <c r="F17" s="37" cm="1">
        <f t="array" ref="F17">IF('Policies'!C$3=1,'Scene 1 Matrix'!D17,IF('Policies'!C$3=2,'Scene 1 Matrix'!E17,'Scene 1 Matrix'!F17))</f>
        <v>-8</v>
      </c>
      <c r="G17" s="37" cm="1">
        <f t="array" ref="G17">IF('Policies'!D$3=1,'Scene 1 Matrix'!E17,IF('Policies'!D$3=2,'Scene 1 Matrix'!F17,'Scene 1 Matrix'!G17))</f>
        <v>3</v>
      </c>
      <c r="H17" s="37" cm="1">
        <f t="array" ref="H17">IF('Policies'!E$3=1,'Scene 1 Matrix'!F17,IF('Policies'!E$3=2,'Scene 1 Matrix'!G17,'Scene 1 Matrix'!H17))</f>
        <v>3</v>
      </c>
      <c r="I17" s="37" cm="1">
        <f t="array" ref="I17">IF('Policies'!F$3=1,'Scene 1 Matrix'!G17,IF('Policies'!F$3=2,'Scene 1 Matrix'!H17,'Scene 1 Matrix'!I17))</f>
        <v>-2</v>
      </c>
      <c r="J17" s="37" cm="1">
        <f t="array" ref="J17">'Scene 2 Matrix'!B17</f>
        <v>-3</v>
      </c>
      <c r="K17" s="37" cm="1">
        <f t="array" ref="K17">IF('Policies'!B$4=1,'Scene 2 Matrix'!C17,IF('Policies'!B$4=2,'Scene 2 Matrix'!D17,'Scene 2 Matrix'!E17))</f>
        <v>5</v>
      </c>
      <c r="L17" s="37" cm="1">
        <f t="array" ref="L17">IF('Policies'!C$4=1,'Scene 2 Matrix'!D17,IF('Policies'!C$4=2,'Scene 2 Matrix'!E17,'Scene 2 Matrix'!F17))</f>
        <v>8</v>
      </c>
      <c r="M17" s="37" cm="1">
        <f t="array" ref="M17">IF('Policies'!D$4=1,'Scene 2 Matrix'!E17,IF('Policies'!D$4=2,'Scene 2 Matrix'!F17,'Scene 2 Matrix'!G17))</f>
        <v>5</v>
      </c>
      <c r="N17" s="37" cm="1">
        <f t="array" ref="N17">IF('Policies'!E$4=1,'Scene 2 Matrix'!F17,IF('Policies'!E$4=2,'Scene 2 Matrix'!G17,'Scene 2 Matrix'!H17))</f>
        <v>1</v>
      </c>
      <c r="O17" s="37" cm="1">
        <f t="array" ref="O17">IF('Policies'!F$4=1,'Scene 2 Matrix'!G17,IF('Policies'!F$4=2,'Scene 2 Matrix'!H17,'Scene 2 Matrix'!I17))</f>
        <v>10</v>
      </c>
      <c r="P17" s="37" cm="1">
        <f t="array" ref="P17">'Scene 3 Matrix'!B17</f>
        <v>3</v>
      </c>
      <c r="Q17" s="37" cm="1">
        <f t="array" ref="Q17">IF('Policies'!B$5=1,'Scene 3 Matrix'!C17,IF('Policies'!B$5=2,'Scene 3 Matrix'!D17,'Scene 3 Matrix'!E17))</f>
        <v>2</v>
      </c>
      <c r="R17" s="37" cm="1">
        <f t="array" ref="R17">IF('Policies'!C$5=1,'Scene 3 Matrix'!F17,IF('Policies'!C$5=2,'Scene 3 Matrix'!G17,'Scene 3 Matrix'!H17))</f>
        <v>2</v>
      </c>
      <c r="S17" s="37" cm="1">
        <f t="array" ref="S17">IF('Policies'!D$5=1,'Scene 3 Matrix'!I17,IF('Policies'!D$5=2,'Scene 3 Matrix'!J17,'Scene 3 Matrix'!K17))</f>
        <v>1</v>
      </c>
      <c r="T17" s="37" cm="1">
        <f t="array" ref="T17">IF('Policies'!E$5=1,'Scene 3 Matrix'!L17,IF('Policies'!E$5=2,'Scene 3 Matrix'!M17,'Scene 3 Matrix'!N17))</f>
        <v>4</v>
      </c>
      <c r="U17" s="37" cm="1">
        <f t="array" ref="U17">IF('Policies'!F$5=1,'Scene 3 Matrix'!O17,IF('Policies'!F$5=2,'Scene 3 Matrix'!P17,'Scene 3 Matrix'!Q17))</f>
        <v>1</v>
      </c>
      <c r="V17" s="37" cm="1">
        <f t="array" ref="V17">'Scene 4 Matrix'!B17</f>
        <v>-3</v>
      </c>
      <c r="W17" s="37" cm="1">
        <f t="array" ref="W17">IF('Policies'!B$6=1,'Scene 4 Matrix'!C17,IF('Policies'!B$6,'Scene 4 Matrix'!D17,'Scene 4 Matrix'!E17))</f>
        <v>6</v>
      </c>
      <c r="X17" s="37" cm="1">
        <f t="array" ref="X17">IF('Policies'!C$6=1,'Scene 4 Matrix'!F17,IF('Policies'!C$6=2,'Scene 4 Matrix'!G17,'Scene 4 Matrix'!H17))</f>
        <v>3</v>
      </c>
      <c r="Y17" s="37" cm="1">
        <f t="array" ref="Y17">IF('Policies'!D$6=1,'Scene 4 Matrix'!I17,IF('Policies'!D$6=2,'Scene 4 Matrix'!J17,'Scene 4 Matrix'!K17))</f>
        <v>3</v>
      </c>
      <c r="Z17" s="37" cm="1">
        <f t="array" ref="Z17">IF('Policies'!E$6=1,'Scene 4 Matrix'!L17,IF('Policies'!E$6=2,'Scene 4 Matrix'!M17,'Scene 4 Matrix'!N17))</f>
        <v>2</v>
      </c>
      <c r="AA17" s="37" cm="1">
        <f t="array" ref="AA17">IF('Policies'!F$6=1,'Scene 4 Matrix'!O17,IF('Policies'!F$6=2,'Scene 4 Matrix'!P17,'Scene 4 Matrix'!Q17))</f>
        <v>3</v>
      </c>
    </row>
    <row r="18" ht="20.05" customHeight="1">
      <c r="A18" s="86">
        <v>16</v>
      </c>
      <c r="B18" t="s" s="3">
        <v>165</v>
      </c>
      <c r="C18" s="4">
        <v>50</v>
      </c>
      <c r="D18" s="37" cm="1">
        <f t="array" ref="D18">'Scene 1 Matrix'!B18</f>
        <v>-1</v>
      </c>
      <c r="E18" s="37" cm="1">
        <f t="array" ref="E18">IF('Policies'!B$3=1,'Scene 1 Matrix'!C18,IF('Policies'!B$3=2,'Scene 1 Matrix'!D18,'Scene 1 Matrix'!E18))</f>
        <v>8</v>
      </c>
      <c r="F18" s="37" cm="1">
        <f t="array" ref="F18">IF('Policies'!C$3=1,'Scene 1 Matrix'!D18,IF('Policies'!C$3=2,'Scene 1 Matrix'!E18,'Scene 1 Matrix'!F18))</f>
        <v>1</v>
      </c>
      <c r="G18" s="37" cm="1">
        <f t="array" ref="G18">IF('Policies'!D$3=1,'Scene 1 Matrix'!E18,IF('Policies'!D$3=2,'Scene 1 Matrix'!F18,'Scene 1 Matrix'!G18))</f>
        <v>1</v>
      </c>
      <c r="H18" s="37" cm="1">
        <f t="array" ref="H18">IF('Policies'!E$3=1,'Scene 1 Matrix'!F18,IF('Policies'!E$3=2,'Scene 1 Matrix'!G18,'Scene 1 Matrix'!H18))</f>
        <v>3</v>
      </c>
      <c r="I18" s="37" cm="1">
        <f t="array" ref="I18">IF('Policies'!F$3=1,'Scene 1 Matrix'!G18,IF('Policies'!F$3=2,'Scene 1 Matrix'!H18,'Scene 1 Matrix'!I18))</f>
        <v>1</v>
      </c>
      <c r="J18" s="37" cm="1">
        <f t="array" ref="J18">'Scene 2 Matrix'!B18</f>
        <v>5</v>
      </c>
      <c r="K18" s="37" cm="1">
        <f t="array" ref="K18">IF('Policies'!B$4=1,'Scene 2 Matrix'!C18,IF('Policies'!B$4=2,'Scene 2 Matrix'!D18,'Scene 2 Matrix'!E18))</f>
        <v>8</v>
      </c>
      <c r="L18" s="37" cm="1">
        <f t="array" ref="L18">IF('Policies'!C$4=1,'Scene 2 Matrix'!D18,IF('Policies'!C$4=2,'Scene 2 Matrix'!E18,'Scene 2 Matrix'!F18))</f>
        <v>10</v>
      </c>
      <c r="M18" s="37" cm="1">
        <f t="array" ref="M18">IF('Policies'!D$4=1,'Scene 2 Matrix'!E18,IF('Policies'!D$4=2,'Scene 2 Matrix'!F18,'Scene 2 Matrix'!G18))</f>
        <v>5</v>
      </c>
      <c r="N18" s="37" cm="1">
        <f t="array" ref="N18">IF('Policies'!E$4=1,'Scene 2 Matrix'!F18,IF('Policies'!E$4=2,'Scene 2 Matrix'!G18,'Scene 2 Matrix'!H18))</f>
        <v>1</v>
      </c>
      <c r="O18" s="37" cm="1">
        <f t="array" ref="O18">IF('Policies'!F$4=1,'Scene 2 Matrix'!G18,IF('Policies'!F$4=2,'Scene 2 Matrix'!H18,'Scene 2 Matrix'!I18))</f>
        <v>-6</v>
      </c>
      <c r="P18" s="37" cm="1">
        <f t="array" ref="P18">'Scene 3 Matrix'!B18</f>
        <v>4</v>
      </c>
      <c r="Q18" s="37" cm="1">
        <f t="array" ref="Q18">IF('Policies'!B$5=1,'Scene 3 Matrix'!C18,IF('Policies'!B$5=2,'Scene 3 Matrix'!D18,'Scene 3 Matrix'!E18))</f>
        <v>-2</v>
      </c>
      <c r="R18" s="37" cm="1">
        <f t="array" ref="R18">IF('Policies'!C$5=1,'Scene 3 Matrix'!F18,IF('Policies'!C$5=2,'Scene 3 Matrix'!G18,'Scene 3 Matrix'!H18))</f>
        <v>5</v>
      </c>
      <c r="S18" s="37" cm="1">
        <f t="array" ref="S18">IF('Policies'!D$5=1,'Scene 3 Matrix'!I18,IF('Policies'!D$5=2,'Scene 3 Matrix'!J18,'Scene 3 Matrix'!K18))</f>
        <v>3</v>
      </c>
      <c r="T18" s="37" cm="1">
        <f t="array" ref="T18">IF('Policies'!E$5=1,'Scene 3 Matrix'!L18,IF('Policies'!E$5=2,'Scene 3 Matrix'!M18,'Scene 3 Matrix'!N18))</f>
        <v>4</v>
      </c>
      <c r="U18" s="37" cm="1">
        <f t="array" ref="U18">IF('Policies'!F$5=1,'Scene 3 Matrix'!O18,IF('Policies'!F$5=2,'Scene 3 Matrix'!P18,'Scene 3 Matrix'!Q18))</f>
        <v>3</v>
      </c>
      <c r="V18" s="37" cm="1">
        <f t="array" ref="V18">'Scene 4 Matrix'!B18</f>
        <v>1</v>
      </c>
      <c r="W18" s="37" cm="1">
        <f t="array" ref="W18">IF('Policies'!B$6=1,'Scene 4 Matrix'!C18,IF('Policies'!B$6,'Scene 4 Matrix'!D18,'Scene 4 Matrix'!E18))</f>
        <v>-6</v>
      </c>
      <c r="X18" s="37" cm="1">
        <f t="array" ref="X18">IF('Policies'!C$6=1,'Scene 4 Matrix'!F18,IF('Policies'!C$6=2,'Scene 4 Matrix'!G18,'Scene 4 Matrix'!H18))</f>
        <v>10</v>
      </c>
      <c r="Y18" s="37" cm="1">
        <f t="array" ref="Y18">IF('Policies'!D$6=1,'Scene 4 Matrix'!I18,IF('Policies'!D$6=2,'Scene 4 Matrix'!J18,'Scene 4 Matrix'!K18))</f>
        <v>-5</v>
      </c>
      <c r="Z18" s="37" cm="1">
        <f t="array" ref="Z18">IF('Policies'!E$6=1,'Scene 4 Matrix'!L18,IF('Policies'!E$6=2,'Scene 4 Matrix'!M18,'Scene 4 Matrix'!N18))</f>
        <v>-8</v>
      </c>
      <c r="AA18" s="37" cm="1">
        <f t="array" ref="AA18">IF('Policies'!F$6=1,'Scene 4 Matrix'!O18,IF('Policies'!F$6=2,'Scene 4 Matrix'!P18,'Scene 4 Matrix'!Q18))</f>
        <v>1</v>
      </c>
    </row>
    <row r="19" ht="20.05" customHeight="1">
      <c r="A19" s="86">
        <v>17</v>
      </c>
      <c r="B19" t="s" s="3">
        <v>164</v>
      </c>
      <c r="C19" s="4">
        <v>50</v>
      </c>
      <c r="D19" s="37" cm="1">
        <f t="array" ref="D19">'Scene 1 Matrix'!B19</f>
        <v>-3</v>
      </c>
      <c r="E19" s="37" cm="1">
        <f t="array" ref="E19">IF('Policies'!B$3=1,'Scene 1 Matrix'!C19,IF('Policies'!B$3=2,'Scene 1 Matrix'!D19,'Scene 1 Matrix'!E19))</f>
        <v>1</v>
      </c>
      <c r="F19" s="37" cm="1">
        <f t="array" ref="F19">IF('Policies'!C$3=1,'Scene 1 Matrix'!D19,IF('Policies'!C$3=2,'Scene 1 Matrix'!E19,'Scene 1 Matrix'!F19))</f>
        <v>5</v>
      </c>
      <c r="G19" s="37" cm="1">
        <f t="array" ref="G19">IF('Policies'!D$3=1,'Scene 1 Matrix'!E19,IF('Policies'!D$3=2,'Scene 1 Matrix'!F19,'Scene 1 Matrix'!G19))</f>
        <v>3</v>
      </c>
      <c r="H19" s="37" cm="1">
        <f t="array" ref="H19">IF('Policies'!E$3=1,'Scene 1 Matrix'!F19,IF('Policies'!E$3=2,'Scene 1 Matrix'!G19,'Scene 1 Matrix'!H19))</f>
        <v>1</v>
      </c>
      <c r="I19" s="37" cm="1">
        <f t="array" ref="I19">IF('Policies'!F$3=1,'Scene 1 Matrix'!G19,IF('Policies'!F$3=2,'Scene 1 Matrix'!H19,'Scene 1 Matrix'!I19))</f>
        <v>1</v>
      </c>
      <c r="J19" s="37" cm="1">
        <f t="array" ref="J19">'Scene 2 Matrix'!B19</f>
        <v>4</v>
      </c>
      <c r="K19" s="37" cm="1">
        <f t="array" ref="K19">IF('Policies'!B$4=1,'Scene 2 Matrix'!C19,IF('Policies'!B$4=2,'Scene 2 Matrix'!D19,'Scene 2 Matrix'!E19))</f>
        <v>8</v>
      </c>
      <c r="L19" s="37" cm="1">
        <f t="array" ref="L19">IF('Policies'!C$4=1,'Scene 2 Matrix'!D19,IF('Policies'!C$4=2,'Scene 2 Matrix'!E19,'Scene 2 Matrix'!F19))</f>
        <v>8</v>
      </c>
      <c r="M19" s="37" cm="1">
        <f t="array" ref="M19">IF('Policies'!D$4=1,'Scene 2 Matrix'!E19,IF('Policies'!D$4=2,'Scene 2 Matrix'!F19,'Scene 2 Matrix'!G19))</f>
        <v>3</v>
      </c>
      <c r="N19" s="37" cm="1">
        <f t="array" ref="N19">IF('Policies'!E$4=1,'Scene 2 Matrix'!F19,IF('Policies'!E$4=2,'Scene 2 Matrix'!G19,'Scene 2 Matrix'!H19))</f>
        <v>-5</v>
      </c>
      <c r="O19" s="37" cm="1">
        <f t="array" ref="O19">IF('Policies'!F$4=1,'Scene 2 Matrix'!G19,IF('Policies'!F$4=2,'Scene 2 Matrix'!H19,'Scene 2 Matrix'!I19))</f>
        <v>-9</v>
      </c>
      <c r="P19" s="37" cm="1">
        <f t="array" ref="P19">'Scene 3 Matrix'!B19</f>
        <v>3</v>
      </c>
      <c r="Q19" s="37" cm="1">
        <f t="array" ref="Q19">IF('Policies'!B$5=1,'Scene 3 Matrix'!C19,IF('Policies'!B$5=2,'Scene 3 Matrix'!D19,'Scene 3 Matrix'!E19))</f>
        <v>1</v>
      </c>
      <c r="R19" s="37" cm="1">
        <f t="array" ref="R19">IF('Policies'!C$5=1,'Scene 3 Matrix'!F19,IF('Policies'!C$5=2,'Scene 3 Matrix'!G19,'Scene 3 Matrix'!H19))</f>
        <v>3</v>
      </c>
      <c r="S19" s="37" cm="1">
        <f t="array" ref="S19">IF('Policies'!D$5=1,'Scene 3 Matrix'!I19,IF('Policies'!D$5=2,'Scene 3 Matrix'!J19,'Scene 3 Matrix'!K19))</f>
        <v>7</v>
      </c>
      <c r="T19" s="37" cm="1">
        <f t="array" ref="T19">IF('Policies'!E$5=1,'Scene 3 Matrix'!L19,IF('Policies'!E$5=2,'Scene 3 Matrix'!M19,'Scene 3 Matrix'!N19))</f>
        <v>8</v>
      </c>
      <c r="U19" s="37" cm="1">
        <f t="array" ref="U19">IF('Policies'!F$5=1,'Scene 3 Matrix'!O19,IF('Policies'!F$5=2,'Scene 3 Matrix'!P19,'Scene 3 Matrix'!Q19))</f>
        <v>1</v>
      </c>
      <c r="V19" s="37" cm="1">
        <f t="array" ref="V19">'Scene 4 Matrix'!B19</f>
        <v>2</v>
      </c>
      <c r="W19" s="37" cm="1">
        <f t="array" ref="W19">IF('Policies'!B$6=1,'Scene 4 Matrix'!C19,IF('Policies'!B$6,'Scene 4 Matrix'!D19,'Scene 4 Matrix'!E19))</f>
        <v>1</v>
      </c>
      <c r="X19" s="37" cm="1">
        <f t="array" ref="X19">IF('Policies'!C$6=1,'Scene 4 Matrix'!F19,IF('Policies'!C$6=2,'Scene 4 Matrix'!G19,'Scene 4 Matrix'!H19))</f>
        <v>8</v>
      </c>
      <c r="Y19" s="37" cm="1">
        <f t="array" ref="Y19">IF('Policies'!D$6=1,'Scene 4 Matrix'!I19,IF('Policies'!D$6=2,'Scene 4 Matrix'!J19,'Scene 4 Matrix'!K19))</f>
        <v>7</v>
      </c>
      <c r="Z19" s="37" cm="1">
        <f t="array" ref="Z19">IF('Policies'!E$6=1,'Scene 4 Matrix'!L19,IF('Policies'!E$6=2,'Scene 4 Matrix'!M19,'Scene 4 Matrix'!N19))</f>
        <v>-3</v>
      </c>
      <c r="AA19" s="37" cm="1">
        <f t="array" ref="AA19">IF('Policies'!F$6=1,'Scene 4 Matrix'!O19,IF('Policies'!F$6=2,'Scene 4 Matrix'!P19,'Scene 4 Matrix'!Q19))</f>
        <v>2</v>
      </c>
    </row>
    <row r="20" ht="20.05" customHeight="1">
      <c r="A20" s="86">
        <v>18</v>
      </c>
      <c r="B20" t="s" s="3">
        <v>182</v>
      </c>
      <c r="C20" s="4">
        <v>50</v>
      </c>
      <c r="D20" s="37" cm="1">
        <f t="array" ref="D20">'Scene 1 Matrix'!B20</f>
        <v>-10</v>
      </c>
      <c r="E20" s="37" cm="1">
        <f t="array" ref="E20">IF('Policies'!B$3=1,'Scene 1 Matrix'!C20,IF('Policies'!B$3=2,'Scene 1 Matrix'!D20,'Scene 1 Matrix'!E20))</f>
        <v>-1</v>
      </c>
      <c r="F20" s="37" cm="1">
        <f t="array" ref="F20">IF('Policies'!C$3=1,'Scene 1 Matrix'!D20,IF('Policies'!C$3=2,'Scene 1 Matrix'!E20,'Scene 1 Matrix'!F20))</f>
        <v>4</v>
      </c>
      <c r="G20" s="37" cm="1">
        <f t="array" ref="G20">IF('Policies'!D$3=1,'Scene 1 Matrix'!E20,IF('Policies'!D$3=2,'Scene 1 Matrix'!F20,'Scene 1 Matrix'!G20))</f>
        <v>2</v>
      </c>
      <c r="H20" s="37" cm="1">
        <f t="array" ref="H20">IF('Policies'!E$3=1,'Scene 1 Matrix'!F20,IF('Policies'!E$3=2,'Scene 1 Matrix'!G20,'Scene 1 Matrix'!H20))</f>
        <v>1</v>
      </c>
      <c r="I20" s="37" cm="1">
        <f t="array" ref="I20">IF('Policies'!F$3=1,'Scene 1 Matrix'!G20,IF('Policies'!F$3=2,'Scene 1 Matrix'!H20,'Scene 1 Matrix'!I20))</f>
        <v>3</v>
      </c>
      <c r="J20" s="37" cm="1">
        <f t="array" ref="J20">'Scene 2 Matrix'!B20</f>
        <v>1</v>
      </c>
      <c r="K20" s="37" cm="1">
        <f t="array" ref="K20">IF('Policies'!B$4=1,'Scene 2 Matrix'!C20,IF('Policies'!B$4=2,'Scene 2 Matrix'!D20,'Scene 2 Matrix'!E20))</f>
        <v>6</v>
      </c>
      <c r="L20" s="37" cm="1">
        <f t="array" ref="L20">IF('Policies'!C$4=1,'Scene 2 Matrix'!D20,IF('Policies'!C$4=2,'Scene 2 Matrix'!E20,'Scene 2 Matrix'!F20))</f>
        <v>-7</v>
      </c>
      <c r="M20" s="37" cm="1">
        <f t="array" ref="M20">IF('Policies'!D$4=1,'Scene 2 Matrix'!E20,IF('Policies'!D$4=2,'Scene 2 Matrix'!F20,'Scene 2 Matrix'!G20))</f>
        <v>-3</v>
      </c>
      <c r="N20" s="37" cm="1">
        <f t="array" ref="N20">IF('Policies'!E$4=1,'Scene 2 Matrix'!F20,IF('Policies'!E$4=2,'Scene 2 Matrix'!G20,'Scene 2 Matrix'!H20))</f>
        <v>4</v>
      </c>
      <c r="O20" s="37" cm="1">
        <f t="array" ref="O20">IF('Policies'!F$4=1,'Scene 2 Matrix'!G20,IF('Policies'!F$4=2,'Scene 2 Matrix'!H20,'Scene 2 Matrix'!I20))</f>
        <v>-8</v>
      </c>
      <c r="P20" s="37" cm="1">
        <f t="array" ref="P20">'Scene 3 Matrix'!B20</f>
        <v>4</v>
      </c>
      <c r="Q20" s="37" cm="1">
        <f t="array" ref="Q20">IF('Policies'!B$5=1,'Scene 3 Matrix'!C20,IF('Policies'!B$5=2,'Scene 3 Matrix'!D20,'Scene 3 Matrix'!E20))</f>
        <v>-4</v>
      </c>
      <c r="R20" s="37" cm="1">
        <f t="array" ref="R20">IF('Policies'!C$5=1,'Scene 3 Matrix'!F20,IF('Policies'!C$5=2,'Scene 3 Matrix'!G20,'Scene 3 Matrix'!H20))</f>
        <v>3</v>
      </c>
      <c r="S20" s="37" cm="1">
        <f t="array" ref="S20">IF('Policies'!D$5=1,'Scene 3 Matrix'!I20,IF('Policies'!D$5=2,'Scene 3 Matrix'!J20,'Scene 3 Matrix'!K20))</f>
        <v>-5</v>
      </c>
      <c r="T20" s="37" cm="1">
        <f t="array" ref="T20">IF('Policies'!E$5=1,'Scene 3 Matrix'!L20,IF('Policies'!E$5=2,'Scene 3 Matrix'!M20,'Scene 3 Matrix'!N20))</f>
        <v>5</v>
      </c>
      <c r="U20" s="37" cm="1">
        <f t="array" ref="U20">IF('Policies'!F$5=1,'Scene 3 Matrix'!O20,IF('Policies'!F$5=2,'Scene 3 Matrix'!P20,'Scene 3 Matrix'!Q20))</f>
        <v>-7</v>
      </c>
      <c r="V20" s="37" cm="1">
        <f t="array" ref="V20">'Scene 4 Matrix'!B20</f>
        <v>-1</v>
      </c>
      <c r="W20" s="37" cm="1">
        <f t="array" ref="W20">IF('Policies'!B$6=1,'Scene 4 Matrix'!C20,IF('Policies'!B$6,'Scene 4 Matrix'!D20,'Scene 4 Matrix'!E20))</f>
        <v>-4</v>
      </c>
      <c r="X20" s="37" cm="1">
        <f t="array" ref="X20">IF('Policies'!C$6=1,'Scene 4 Matrix'!F20,IF('Policies'!C$6=2,'Scene 4 Matrix'!G20,'Scene 4 Matrix'!H20))</f>
        <v>3</v>
      </c>
      <c r="Y20" s="37" cm="1">
        <f t="array" ref="Y20">IF('Policies'!D$6=1,'Scene 4 Matrix'!I20,IF('Policies'!D$6=2,'Scene 4 Matrix'!J20,'Scene 4 Matrix'!K20))</f>
        <v>-2</v>
      </c>
      <c r="Z20" s="37" cm="1">
        <f t="array" ref="Z20">IF('Policies'!E$6=1,'Scene 4 Matrix'!L20,IF('Policies'!E$6=2,'Scene 4 Matrix'!M20,'Scene 4 Matrix'!N20))</f>
        <v>-1</v>
      </c>
      <c r="AA20" s="37" cm="1">
        <f t="array" ref="AA20">IF('Policies'!F$6=1,'Scene 4 Matrix'!O20,IF('Policies'!F$6=2,'Scene 4 Matrix'!P20,'Scene 4 Matrix'!Q20))</f>
        <v>-3</v>
      </c>
    </row>
    <row r="21" ht="20.05" customHeight="1">
      <c r="A21" s="86">
        <v>19</v>
      </c>
      <c r="B21" t="s" s="3">
        <v>167</v>
      </c>
      <c r="C21" s="4">
        <v>50</v>
      </c>
      <c r="D21" s="37" cm="1">
        <f t="array" ref="D21">'Scene 1 Matrix'!B21</f>
        <v>-8</v>
      </c>
      <c r="E21" s="37" cm="1">
        <f t="array" ref="E21">IF('Policies'!B$3=1,'Scene 1 Matrix'!C21,IF('Policies'!B$3=2,'Scene 1 Matrix'!D21,'Scene 1 Matrix'!E21))</f>
        <v>5</v>
      </c>
      <c r="F21" s="37" cm="1">
        <f t="array" ref="F21">IF('Policies'!C$3=1,'Scene 1 Matrix'!D21,IF('Policies'!C$3=2,'Scene 1 Matrix'!E21,'Scene 1 Matrix'!F21))</f>
        <v>-4</v>
      </c>
      <c r="G21" s="37" cm="1">
        <f t="array" ref="G21">IF('Policies'!D$3=1,'Scene 1 Matrix'!E21,IF('Policies'!D$3=2,'Scene 1 Matrix'!F21,'Scene 1 Matrix'!G21))</f>
        <v>-1</v>
      </c>
      <c r="H21" s="37" cm="1">
        <f t="array" ref="H21">IF('Policies'!E$3=1,'Scene 1 Matrix'!F21,IF('Policies'!E$3=2,'Scene 1 Matrix'!G21,'Scene 1 Matrix'!H21))</f>
        <v>-4</v>
      </c>
      <c r="I21" s="37" cm="1">
        <f t="array" ref="I21">IF('Policies'!F$3=1,'Scene 1 Matrix'!G21,IF('Policies'!F$3=2,'Scene 1 Matrix'!H21,'Scene 1 Matrix'!I21))</f>
        <v>4</v>
      </c>
      <c r="J21" s="37" cm="1">
        <f t="array" ref="J21">'Scene 2 Matrix'!B21</f>
        <v>-10</v>
      </c>
      <c r="K21" s="37" cm="1">
        <f t="array" ref="K21">IF('Policies'!B$4=1,'Scene 2 Matrix'!C21,IF('Policies'!B$4=2,'Scene 2 Matrix'!D21,'Scene 2 Matrix'!E21))</f>
        <v>-10</v>
      </c>
      <c r="L21" s="37" cm="1">
        <f t="array" ref="L21">IF('Policies'!C$4=1,'Scene 2 Matrix'!D21,IF('Policies'!C$4=2,'Scene 2 Matrix'!E21,'Scene 2 Matrix'!F21))</f>
        <v>3</v>
      </c>
      <c r="M21" s="37" cm="1">
        <f t="array" ref="M21">IF('Policies'!D$4=1,'Scene 2 Matrix'!E21,IF('Policies'!D$4=2,'Scene 2 Matrix'!F21,'Scene 2 Matrix'!G21))</f>
        <v>1</v>
      </c>
      <c r="N21" s="37" cm="1">
        <f t="array" ref="N21">IF('Policies'!E$4=1,'Scene 2 Matrix'!F21,IF('Policies'!E$4=2,'Scene 2 Matrix'!G21,'Scene 2 Matrix'!H21))</f>
        <v>2</v>
      </c>
      <c r="O21" s="37" cm="1">
        <f t="array" ref="O21">IF('Policies'!F$4=1,'Scene 2 Matrix'!G21,IF('Policies'!F$4=2,'Scene 2 Matrix'!H21,'Scene 2 Matrix'!I21))</f>
        <v>-12</v>
      </c>
      <c r="P21" s="37" cm="1">
        <f t="array" ref="P21">'Scene 3 Matrix'!B21</f>
        <v>4</v>
      </c>
      <c r="Q21" s="37" cm="1">
        <f t="array" ref="Q21">IF('Policies'!B$5=1,'Scene 3 Matrix'!C21,IF('Policies'!B$5=2,'Scene 3 Matrix'!D21,'Scene 3 Matrix'!E21))</f>
        <v>-1</v>
      </c>
      <c r="R21" s="37" cm="1">
        <f t="array" ref="R21">IF('Policies'!C$5=1,'Scene 3 Matrix'!F21,IF('Policies'!C$5=2,'Scene 3 Matrix'!G21,'Scene 3 Matrix'!H21))</f>
        <v>-3</v>
      </c>
      <c r="S21" s="37" cm="1">
        <f t="array" ref="S21">IF('Policies'!D$5=1,'Scene 3 Matrix'!I21,IF('Policies'!D$5=2,'Scene 3 Matrix'!J21,'Scene 3 Matrix'!K21))</f>
        <v>-2</v>
      </c>
      <c r="T21" s="37" cm="1">
        <f t="array" ref="T21">IF('Policies'!E$5=1,'Scene 3 Matrix'!L21,IF('Policies'!E$5=2,'Scene 3 Matrix'!M21,'Scene 3 Matrix'!N21))</f>
        <v>4</v>
      </c>
      <c r="U21" s="37" cm="1">
        <f t="array" ref="U21">IF('Policies'!F$5=1,'Scene 3 Matrix'!O21,IF('Policies'!F$5=2,'Scene 3 Matrix'!P21,'Scene 3 Matrix'!Q21))</f>
        <v>3</v>
      </c>
      <c r="V21" s="37" cm="1">
        <f t="array" ref="V21">'Scene 4 Matrix'!B21</f>
        <v>-12</v>
      </c>
      <c r="W21" s="37" cm="1">
        <f t="array" ref="W21">IF('Policies'!B$6=1,'Scene 4 Matrix'!C21,IF('Policies'!B$6,'Scene 4 Matrix'!D21,'Scene 4 Matrix'!E21))</f>
        <v>-2</v>
      </c>
      <c r="X21" s="37" cm="1">
        <f t="array" ref="X21">IF('Policies'!C$6=1,'Scene 4 Matrix'!F21,IF('Policies'!C$6=2,'Scene 4 Matrix'!G21,'Scene 4 Matrix'!H21))</f>
        <v>-10</v>
      </c>
      <c r="Y21" s="37" cm="1">
        <f t="array" ref="Y21">IF('Policies'!D$6=1,'Scene 4 Matrix'!I21,IF('Policies'!D$6=2,'Scene 4 Matrix'!J21,'Scene 4 Matrix'!K21))</f>
        <v>-15</v>
      </c>
      <c r="Z21" s="37" cm="1">
        <f t="array" ref="Z21">IF('Policies'!E$6=1,'Scene 4 Matrix'!L21,IF('Policies'!E$6=2,'Scene 4 Matrix'!M21,'Scene 4 Matrix'!N21))</f>
        <v>1</v>
      </c>
      <c r="AA21" s="37" cm="1">
        <f t="array" ref="AA21">IF('Policies'!F$6=1,'Scene 4 Matrix'!O21,IF('Policies'!F$6=2,'Scene 4 Matrix'!P21,'Scene 4 Matrix'!Q21))</f>
        <v>1</v>
      </c>
    </row>
    <row r="22" ht="20.05" customHeight="1">
      <c r="A22" s="86">
        <v>20</v>
      </c>
      <c r="B22" t="s" s="3">
        <v>161</v>
      </c>
      <c r="C22" s="4">
        <v>50</v>
      </c>
      <c r="D22" s="37" cm="1">
        <f t="array" ref="D22">'Scene 1 Matrix'!B22</f>
        <v>-3</v>
      </c>
      <c r="E22" s="37" cm="1">
        <f t="array" ref="E22">IF('Policies'!B$3=1,'Scene 1 Matrix'!C22,IF('Policies'!B$3=2,'Scene 1 Matrix'!D22,'Scene 1 Matrix'!E22))</f>
        <v>4</v>
      </c>
      <c r="F22" s="37" cm="1">
        <f t="array" ref="F22">IF('Policies'!C$3=1,'Scene 1 Matrix'!D22,IF('Policies'!C$3=2,'Scene 1 Matrix'!E22,'Scene 1 Matrix'!F22))</f>
        <v>-7</v>
      </c>
      <c r="G22" s="37" cm="1">
        <f t="array" ref="G22">IF('Policies'!D$3=1,'Scene 1 Matrix'!E22,IF('Policies'!D$3=2,'Scene 1 Matrix'!F22,'Scene 1 Matrix'!G22))</f>
        <v>2</v>
      </c>
      <c r="H22" s="37" cm="1">
        <f t="array" ref="H22">IF('Policies'!E$3=1,'Scene 1 Matrix'!F22,IF('Policies'!E$3=2,'Scene 1 Matrix'!G22,'Scene 1 Matrix'!H22))</f>
        <v>6</v>
      </c>
      <c r="I22" s="37" cm="1">
        <f t="array" ref="I22">IF('Policies'!F$3=1,'Scene 1 Matrix'!G22,IF('Policies'!F$3=2,'Scene 1 Matrix'!H22,'Scene 1 Matrix'!I22))</f>
        <v>-2</v>
      </c>
      <c r="J22" s="37" cm="1">
        <f t="array" ref="J22">'Scene 2 Matrix'!B22</f>
        <v>-1</v>
      </c>
      <c r="K22" s="37" cm="1">
        <f t="array" ref="K22">IF('Policies'!B$4=1,'Scene 2 Matrix'!C22,IF('Policies'!B$4=2,'Scene 2 Matrix'!D22,'Scene 2 Matrix'!E22))</f>
        <v>8</v>
      </c>
      <c r="L22" s="37" cm="1">
        <f t="array" ref="L22">IF('Policies'!C$4=1,'Scene 2 Matrix'!D22,IF('Policies'!C$4=2,'Scene 2 Matrix'!E22,'Scene 2 Matrix'!F22))</f>
        <v>5</v>
      </c>
      <c r="M22" s="37" cm="1">
        <f t="array" ref="M22">IF('Policies'!D$4=1,'Scene 2 Matrix'!E22,IF('Policies'!D$4=2,'Scene 2 Matrix'!F22,'Scene 2 Matrix'!G22))</f>
        <v>3</v>
      </c>
      <c r="N22" s="37" cm="1">
        <f t="array" ref="N22">IF('Policies'!E$4=1,'Scene 2 Matrix'!F22,IF('Policies'!E$4=2,'Scene 2 Matrix'!G22,'Scene 2 Matrix'!H22))</f>
        <v>1</v>
      </c>
      <c r="O22" s="37" cm="1">
        <f t="array" ref="O22">IF('Policies'!F$4=1,'Scene 2 Matrix'!G22,IF('Policies'!F$4=2,'Scene 2 Matrix'!H22,'Scene 2 Matrix'!I22))</f>
        <v>6</v>
      </c>
      <c r="P22" s="37" cm="1">
        <f t="array" ref="P22">'Scene 3 Matrix'!B22</f>
        <v>1</v>
      </c>
      <c r="Q22" s="37" cm="1">
        <f t="array" ref="Q22">IF('Policies'!B$5=1,'Scene 3 Matrix'!C22,IF('Policies'!B$5=2,'Scene 3 Matrix'!D22,'Scene 3 Matrix'!E22))</f>
        <v>4</v>
      </c>
      <c r="R22" s="37" cm="1">
        <f t="array" ref="R22">IF('Policies'!C$5=1,'Scene 3 Matrix'!F22,IF('Policies'!C$5=2,'Scene 3 Matrix'!G22,'Scene 3 Matrix'!H22))</f>
        <v>1</v>
      </c>
      <c r="S22" s="37" cm="1">
        <f t="array" ref="S22">IF('Policies'!D$5=1,'Scene 3 Matrix'!I22,IF('Policies'!D$5=2,'Scene 3 Matrix'!J22,'Scene 3 Matrix'!K22))</f>
        <v>-3</v>
      </c>
      <c r="T22" s="37" cm="1">
        <f t="array" ref="T22">IF('Policies'!E$5=1,'Scene 3 Matrix'!L22,IF('Policies'!E$5=2,'Scene 3 Matrix'!M22,'Scene 3 Matrix'!N22))</f>
        <v>10</v>
      </c>
      <c r="U22" s="37" cm="1">
        <f t="array" ref="U22">IF('Policies'!F$5=1,'Scene 3 Matrix'!O22,IF('Policies'!F$5=2,'Scene 3 Matrix'!P22,'Scene 3 Matrix'!Q22))</f>
        <v>1</v>
      </c>
      <c r="V22" s="37" cm="1">
        <f t="array" ref="V22">'Scene 4 Matrix'!B22</f>
        <v>-2</v>
      </c>
      <c r="W22" s="37" cm="1">
        <f t="array" ref="W22">IF('Policies'!B$6=1,'Scene 4 Matrix'!C22,IF('Policies'!B$6,'Scene 4 Matrix'!D22,'Scene 4 Matrix'!E22))</f>
        <v>8</v>
      </c>
      <c r="X22" s="37" cm="1">
        <f t="array" ref="X22">IF('Policies'!C$6=1,'Scene 4 Matrix'!F22,IF('Policies'!C$6=2,'Scene 4 Matrix'!G22,'Scene 4 Matrix'!H22))</f>
        <v>5</v>
      </c>
      <c r="Y22" s="37" cm="1">
        <f t="array" ref="Y22">IF('Policies'!D$6=1,'Scene 4 Matrix'!I22,IF('Policies'!D$6=2,'Scene 4 Matrix'!J22,'Scene 4 Matrix'!K22))</f>
        <v>7</v>
      </c>
      <c r="Z22" s="37" cm="1">
        <f t="array" ref="Z22">IF('Policies'!E$6=1,'Scene 4 Matrix'!L22,IF('Policies'!E$6=2,'Scene 4 Matrix'!M22,'Scene 4 Matrix'!N22))</f>
        <v>2</v>
      </c>
      <c r="AA22" s="37" cm="1">
        <f t="array" ref="AA22">IF('Policies'!F$6=1,'Scene 4 Matrix'!O22,IF('Policies'!F$6=2,'Scene 4 Matrix'!P22,'Scene 4 Matrix'!Q22))</f>
        <v>2</v>
      </c>
    </row>
    <row r="23" ht="20.05" customHeight="1">
      <c r="A23" s="86">
        <v>21</v>
      </c>
      <c r="B23" t="s" s="3">
        <v>175</v>
      </c>
      <c r="C23" s="4">
        <v>50</v>
      </c>
      <c r="D23" s="37" cm="1">
        <f t="array" ref="D23">'Scene 1 Matrix'!B23</f>
        <v>-1</v>
      </c>
      <c r="E23" s="37" cm="1">
        <f t="array" ref="E23">IF('Policies'!B$3=1,'Scene 1 Matrix'!C23,IF('Policies'!B$3=2,'Scene 1 Matrix'!D23,'Scene 1 Matrix'!E23))</f>
        <v>-1</v>
      </c>
      <c r="F23" s="37" cm="1">
        <f t="array" ref="F23">IF('Policies'!C$3=1,'Scene 1 Matrix'!D23,IF('Policies'!C$3=2,'Scene 1 Matrix'!E23,'Scene 1 Matrix'!F23))</f>
        <v>1</v>
      </c>
      <c r="G23" s="37" cm="1">
        <f t="array" ref="G23">IF('Policies'!D$3=1,'Scene 1 Matrix'!E23,IF('Policies'!D$3=2,'Scene 1 Matrix'!F23,'Scene 1 Matrix'!G23))</f>
        <v>1</v>
      </c>
      <c r="H23" s="37" cm="1">
        <f t="array" ref="H23">IF('Policies'!E$3=1,'Scene 1 Matrix'!F23,IF('Policies'!E$3=2,'Scene 1 Matrix'!G23,'Scene 1 Matrix'!H23))</f>
        <v>-1</v>
      </c>
      <c r="I23" s="37" cm="1">
        <f t="array" ref="I23">IF('Policies'!F$3=1,'Scene 1 Matrix'!G23,IF('Policies'!F$3=2,'Scene 1 Matrix'!H23,'Scene 1 Matrix'!I23))</f>
        <v>1</v>
      </c>
      <c r="J23" s="37" cm="1">
        <f t="array" ref="J23">'Scene 2 Matrix'!B23</f>
        <v>2</v>
      </c>
      <c r="K23" s="37" cm="1">
        <f t="array" ref="K23">IF('Policies'!B$4=1,'Scene 2 Matrix'!C23,IF('Policies'!B$4=2,'Scene 2 Matrix'!D23,'Scene 2 Matrix'!E23))</f>
        <v>9</v>
      </c>
      <c r="L23" s="37" cm="1">
        <f t="array" ref="L23">IF('Policies'!C$4=1,'Scene 2 Matrix'!D23,IF('Policies'!C$4=2,'Scene 2 Matrix'!E23,'Scene 2 Matrix'!F23))</f>
        <v>7</v>
      </c>
      <c r="M23" s="37" cm="1">
        <f t="array" ref="M23">IF('Policies'!D$4=1,'Scene 2 Matrix'!E23,IF('Policies'!D$4=2,'Scene 2 Matrix'!F23,'Scene 2 Matrix'!G23))</f>
        <v>6</v>
      </c>
      <c r="N23" s="37" cm="1">
        <f t="array" ref="N23">IF('Policies'!E$4=1,'Scene 2 Matrix'!F23,IF('Policies'!E$4=2,'Scene 2 Matrix'!G23,'Scene 2 Matrix'!H23))</f>
        <v>-3</v>
      </c>
      <c r="O23" s="37" cm="1">
        <f t="array" ref="O23">IF('Policies'!F$4=1,'Scene 2 Matrix'!G23,IF('Policies'!F$4=2,'Scene 2 Matrix'!H23,'Scene 2 Matrix'!I23))</f>
        <v>-9</v>
      </c>
      <c r="P23" s="37" cm="1">
        <f t="array" ref="P23">'Scene 3 Matrix'!B23</f>
        <v>1</v>
      </c>
      <c r="Q23" s="37" cm="1">
        <f t="array" ref="Q23">IF('Policies'!B$5=1,'Scene 3 Matrix'!C23,IF('Policies'!B$5=2,'Scene 3 Matrix'!D23,'Scene 3 Matrix'!E23))</f>
        <v>-2</v>
      </c>
      <c r="R23" s="37" cm="1">
        <f t="array" ref="R23">IF('Policies'!C$5=1,'Scene 3 Matrix'!F23,IF('Policies'!C$5=2,'Scene 3 Matrix'!G23,'Scene 3 Matrix'!H23))</f>
        <v>1</v>
      </c>
      <c r="S23" s="37" cm="1">
        <f t="array" ref="S23">IF('Policies'!D$5=1,'Scene 3 Matrix'!I23,IF('Policies'!D$5=2,'Scene 3 Matrix'!J23,'Scene 3 Matrix'!K23))</f>
        <v>2</v>
      </c>
      <c r="T23" s="37" cm="1">
        <f t="array" ref="T23">IF('Policies'!E$5=1,'Scene 3 Matrix'!L23,IF('Policies'!E$5=2,'Scene 3 Matrix'!M23,'Scene 3 Matrix'!N23))</f>
        <v>4</v>
      </c>
      <c r="U23" s="37" cm="1">
        <f t="array" ref="U23">IF('Policies'!F$5=1,'Scene 3 Matrix'!O23,IF('Policies'!F$5=2,'Scene 3 Matrix'!P23,'Scene 3 Matrix'!Q23))</f>
        <v>-1</v>
      </c>
      <c r="V23" s="37" cm="1">
        <f t="array" ref="V23">'Scene 4 Matrix'!B23</f>
        <v>3</v>
      </c>
      <c r="W23" s="37" cm="1">
        <f t="array" ref="W23">IF('Policies'!B$6=1,'Scene 4 Matrix'!C23,IF('Policies'!B$6,'Scene 4 Matrix'!D23,'Scene 4 Matrix'!E23))</f>
        <v>1</v>
      </c>
      <c r="X23" s="37" cm="1">
        <f t="array" ref="X23">IF('Policies'!C$6=1,'Scene 4 Matrix'!F23,IF('Policies'!C$6=2,'Scene 4 Matrix'!G23,'Scene 4 Matrix'!H23))</f>
        <v>4</v>
      </c>
      <c r="Y23" s="37" cm="1">
        <f t="array" ref="Y23">IF('Policies'!D$6=1,'Scene 4 Matrix'!I23,IF('Policies'!D$6=2,'Scene 4 Matrix'!J23,'Scene 4 Matrix'!K23))</f>
        <v>-1</v>
      </c>
      <c r="Z23" s="37" cm="1">
        <f t="array" ref="Z23">IF('Policies'!E$6=1,'Scene 4 Matrix'!L23,IF('Policies'!E$6=2,'Scene 4 Matrix'!M23,'Scene 4 Matrix'!N23))</f>
        <v>-8</v>
      </c>
      <c r="AA23" s="37" cm="1">
        <f t="array" ref="AA23">IF('Policies'!F$6=1,'Scene 4 Matrix'!O23,IF('Policies'!F$6=2,'Scene 4 Matrix'!P23,'Scene 4 Matrix'!Q23))</f>
        <v>1</v>
      </c>
    </row>
    <row r="24" ht="20.05" customHeight="1">
      <c r="A24" s="86">
        <v>22</v>
      </c>
      <c r="B24" t="s" s="3">
        <v>189</v>
      </c>
      <c r="C24" s="4">
        <v>50</v>
      </c>
      <c r="D24" s="37" cm="1">
        <f t="array" ref="D24">'Scene 1 Matrix'!B24</f>
        <v>-1</v>
      </c>
      <c r="E24" s="37" cm="1">
        <f t="array" ref="E24">IF('Policies'!B$3=1,'Scene 1 Matrix'!C24,IF('Policies'!B$3=2,'Scene 1 Matrix'!D24,'Scene 1 Matrix'!E24))</f>
        <v>1</v>
      </c>
      <c r="F24" s="37" cm="1">
        <f t="array" ref="F24">IF('Policies'!C$3=1,'Scene 1 Matrix'!D24,IF('Policies'!C$3=2,'Scene 1 Matrix'!E24,'Scene 1 Matrix'!F24))</f>
        <v>4</v>
      </c>
      <c r="G24" s="37" cm="1">
        <f t="array" ref="G24">IF('Policies'!D$3=1,'Scene 1 Matrix'!E24,IF('Policies'!D$3=2,'Scene 1 Matrix'!F24,'Scene 1 Matrix'!G24))</f>
        <v>-1</v>
      </c>
      <c r="H24" s="37" cm="1">
        <f t="array" ref="H24">IF('Policies'!E$3=1,'Scene 1 Matrix'!F24,IF('Policies'!E$3=2,'Scene 1 Matrix'!G24,'Scene 1 Matrix'!H24))</f>
        <v>-3</v>
      </c>
      <c r="I24" s="37" cm="1">
        <f t="array" ref="I24">IF('Policies'!F$3=1,'Scene 1 Matrix'!G24,IF('Policies'!F$3=2,'Scene 1 Matrix'!H24,'Scene 1 Matrix'!I24))</f>
        <v>1</v>
      </c>
      <c r="J24" s="37" cm="1">
        <f t="array" ref="J24">'Scene 2 Matrix'!B24</f>
        <v>1</v>
      </c>
      <c r="K24" s="37" cm="1">
        <f t="array" ref="K24">IF('Policies'!B$4=1,'Scene 2 Matrix'!C24,IF('Policies'!B$4=2,'Scene 2 Matrix'!D24,'Scene 2 Matrix'!E24))</f>
        <v>8</v>
      </c>
      <c r="L24" s="37" cm="1">
        <f t="array" ref="L24">IF('Policies'!C$4=1,'Scene 2 Matrix'!D24,IF('Policies'!C$4=2,'Scene 2 Matrix'!E24,'Scene 2 Matrix'!F24))</f>
        <v>7</v>
      </c>
      <c r="M24" s="37" cm="1">
        <f t="array" ref="M24">IF('Policies'!D$4=1,'Scene 2 Matrix'!E24,IF('Policies'!D$4=2,'Scene 2 Matrix'!F24,'Scene 2 Matrix'!G24))</f>
        <v>2</v>
      </c>
      <c r="N24" s="37" cm="1">
        <f t="array" ref="N24">IF('Policies'!E$4=1,'Scene 2 Matrix'!F24,IF('Policies'!E$4=2,'Scene 2 Matrix'!G24,'Scene 2 Matrix'!H24))</f>
        <v>1</v>
      </c>
      <c r="O24" s="37" cm="1">
        <f t="array" ref="O24">IF('Policies'!F$4=1,'Scene 2 Matrix'!G24,IF('Policies'!F$4=2,'Scene 2 Matrix'!H24,'Scene 2 Matrix'!I24))</f>
        <v>-8</v>
      </c>
      <c r="P24" s="37" cm="1">
        <f t="array" ref="P24">'Scene 3 Matrix'!B24</f>
        <v>3</v>
      </c>
      <c r="Q24" s="37" cm="1">
        <f t="array" ref="Q24">IF('Policies'!B$5=1,'Scene 3 Matrix'!C24,IF('Policies'!B$5=2,'Scene 3 Matrix'!D24,'Scene 3 Matrix'!E24))</f>
        <v>2</v>
      </c>
      <c r="R24" s="37" cm="1">
        <f t="array" ref="R24">IF('Policies'!C$5=1,'Scene 3 Matrix'!F24,IF('Policies'!C$5=2,'Scene 3 Matrix'!G24,'Scene 3 Matrix'!H24))</f>
        <v>2</v>
      </c>
      <c r="S24" s="101" cm="1">
        <f t="array" ref="S24">IF('Policies'!D$5=1,'Scene 3 Matrix'!I24,IF('Policies'!D$5=2,'Scene 3 Matrix'!J24,'Scene 3 Matrix'!K24))</f>
        <v>-4</v>
      </c>
      <c r="T24" s="37" cm="1">
        <f t="array" ref="T24">IF('Policies'!E$5=1,'Scene 3 Matrix'!L24,IF('Policies'!E$5=2,'Scene 3 Matrix'!M24,'Scene 3 Matrix'!N24))</f>
        <v>9</v>
      </c>
      <c r="U24" s="37" cm="1">
        <f t="array" ref="U24">IF('Policies'!F$5=1,'Scene 3 Matrix'!O24,IF('Policies'!F$5=2,'Scene 3 Matrix'!P24,'Scene 3 Matrix'!Q24))</f>
        <v>1</v>
      </c>
      <c r="V24" s="37" cm="1">
        <f t="array" ref="V24">'Scene 4 Matrix'!B24</f>
        <v>2</v>
      </c>
      <c r="W24" s="37" cm="1">
        <f t="array" ref="W24">IF('Policies'!B$6=1,'Scene 4 Matrix'!C24,IF('Policies'!B$6,'Scene 4 Matrix'!D24,'Scene 4 Matrix'!E24))</f>
        <v>1</v>
      </c>
      <c r="X24" s="37" cm="1">
        <f t="array" ref="X24">IF('Policies'!C$6=1,'Scene 4 Matrix'!F24,IF('Policies'!C$6=2,'Scene 4 Matrix'!G24,'Scene 4 Matrix'!H24))</f>
        <v>5</v>
      </c>
      <c r="Y24" s="37" cm="1">
        <f t="array" ref="Y24">IF('Policies'!D$6=1,'Scene 4 Matrix'!I24,IF('Policies'!D$6=2,'Scene 4 Matrix'!J24,'Scene 4 Matrix'!K24))</f>
        <v>-5</v>
      </c>
      <c r="Z24" s="37" cm="1">
        <f t="array" ref="Z24">IF('Policies'!E$6=1,'Scene 4 Matrix'!L24,IF('Policies'!E$6=2,'Scene 4 Matrix'!M24,'Scene 4 Matrix'!N24))</f>
        <v>-2</v>
      </c>
      <c r="AA24" s="37" cm="1">
        <f t="array" ref="AA24">IF('Policies'!F$6=1,'Scene 4 Matrix'!O24,IF('Policies'!F$6=2,'Scene 4 Matrix'!P24,'Scene 4 Matrix'!Q24))</f>
        <v>4</v>
      </c>
    </row>
    <row r="25" ht="20.05" customHeight="1">
      <c r="A25" s="86">
        <v>23</v>
      </c>
      <c r="B25" t="s" s="3">
        <v>162</v>
      </c>
      <c r="C25" s="4">
        <v>50</v>
      </c>
      <c r="D25" s="37" cm="1">
        <f t="array" ref="D25">'Scene 1 Matrix'!B25</f>
        <v>-12</v>
      </c>
      <c r="E25" s="37" cm="1">
        <f t="array" ref="E25">IF('Policies'!B$3=1,'Scene 1 Matrix'!C25,IF('Policies'!B$3=2,'Scene 1 Matrix'!D25,'Scene 1 Matrix'!E25))</f>
        <v>-2</v>
      </c>
      <c r="F25" s="37" cm="1">
        <f t="array" ref="F25">IF('Policies'!C$3=1,'Scene 1 Matrix'!D25,IF('Policies'!C$3=2,'Scene 1 Matrix'!E25,'Scene 1 Matrix'!F25))</f>
        <v>10</v>
      </c>
      <c r="G25" s="37" cm="1">
        <f t="array" ref="G25">IF('Policies'!D$3=1,'Scene 1 Matrix'!E25,IF('Policies'!D$3=2,'Scene 1 Matrix'!F25,'Scene 1 Matrix'!G25))</f>
        <v>6</v>
      </c>
      <c r="H25" s="37" cm="1">
        <f t="array" ref="H25">IF('Policies'!E$3=1,'Scene 1 Matrix'!F25,IF('Policies'!E$3=2,'Scene 1 Matrix'!G25,'Scene 1 Matrix'!H25))</f>
        <v>-2</v>
      </c>
      <c r="I25" s="37" cm="1">
        <f t="array" ref="I25">IF('Policies'!F$3=1,'Scene 1 Matrix'!G25,IF('Policies'!F$3=2,'Scene 1 Matrix'!H25,'Scene 1 Matrix'!I25))</f>
        <v>5</v>
      </c>
      <c r="J25" s="37" cm="1">
        <f t="array" ref="J25">'Scene 2 Matrix'!B25</f>
        <v>-3</v>
      </c>
      <c r="K25" s="37" cm="1">
        <f t="array" ref="K25">IF('Policies'!B$4=1,'Scene 2 Matrix'!C25,IF('Policies'!B$4=2,'Scene 2 Matrix'!D25,'Scene 2 Matrix'!E25))</f>
        <v>8</v>
      </c>
      <c r="L25" s="37" cm="1">
        <f t="array" ref="L25">IF('Policies'!C$4=1,'Scene 2 Matrix'!D25,IF('Policies'!C$4=2,'Scene 2 Matrix'!E25,'Scene 2 Matrix'!F25))</f>
        <v>-10</v>
      </c>
      <c r="M25" s="37" cm="1">
        <f t="array" ref="M25">IF('Policies'!D$4=1,'Scene 2 Matrix'!E25,IF('Policies'!D$4=2,'Scene 2 Matrix'!F25,'Scene 2 Matrix'!G25))</f>
        <v>-5</v>
      </c>
      <c r="N25" s="37" cm="1">
        <f t="array" ref="N25">IF('Policies'!E$4=1,'Scene 2 Matrix'!F25,IF('Policies'!E$4=2,'Scene 2 Matrix'!G25,'Scene 2 Matrix'!H25))</f>
        <v>3</v>
      </c>
      <c r="O25" s="37" cm="1">
        <f t="array" ref="O25">IF('Policies'!F$4=1,'Scene 2 Matrix'!G25,IF('Policies'!F$4=2,'Scene 2 Matrix'!H25,'Scene 2 Matrix'!I25))</f>
        <v>-12</v>
      </c>
      <c r="P25" s="37" cm="1">
        <f t="array" ref="P25">'Scene 3 Matrix'!B25</f>
        <v>4</v>
      </c>
      <c r="Q25" s="37" cm="1">
        <f t="array" ref="Q25">IF('Policies'!B$5=1,'Scene 3 Matrix'!C25,IF('Policies'!B$5=2,'Scene 3 Matrix'!D25,'Scene 3 Matrix'!E25))</f>
        <v>-1</v>
      </c>
      <c r="R25" s="37" cm="1">
        <f t="array" ref="R25">IF('Policies'!C$5=1,'Scene 3 Matrix'!F25,IF('Policies'!C$5=2,'Scene 3 Matrix'!G25,'Scene 3 Matrix'!H25))</f>
        <v>6</v>
      </c>
      <c r="S25" s="37" cm="1">
        <f t="array" ref="S25">IF('Policies'!D$5=1,'Scene 3 Matrix'!I25,IF('Policies'!D$5=2,'Scene 3 Matrix'!J25,'Scene 3 Matrix'!K25))</f>
        <v>-6</v>
      </c>
      <c r="T25" s="37" cm="1">
        <f t="array" ref="T25">IF('Policies'!E$5=1,'Scene 3 Matrix'!L25,IF('Policies'!E$5=2,'Scene 3 Matrix'!M25,'Scene 3 Matrix'!N25))</f>
        <v>8</v>
      </c>
      <c r="U25" s="37" cm="1">
        <f t="array" ref="U25">IF('Policies'!F$5=1,'Scene 3 Matrix'!O25,IF('Policies'!F$5=2,'Scene 3 Matrix'!P25,'Scene 3 Matrix'!Q25))</f>
        <v>-10</v>
      </c>
      <c r="V25" s="37" cm="1">
        <f t="array" ref="V25">'Scene 4 Matrix'!B25</f>
        <v>3</v>
      </c>
      <c r="W25" s="37" cm="1">
        <f t="array" ref="W25">IF('Policies'!B$6=1,'Scene 4 Matrix'!C25,IF('Policies'!B$6,'Scene 4 Matrix'!D25,'Scene 4 Matrix'!E25))</f>
        <v>2</v>
      </c>
      <c r="X25" s="37" cm="1">
        <f t="array" ref="X25">IF('Policies'!C$6=1,'Scene 4 Matrix'!F25,IF('Policies'!C$6=2,'Scene 4 Matrix'!G25,'Scene 4 Matrix'!H25))</f>
        <v>2</v>
      </c>
      <c r="Y25" s="37" cm="1">
        <f t="array" ref="Y25">IF('Policies'!D$6=1,'Scene 4 Matrix'!I25,IF('Policies'!D$6=2,'Scene 4 Matrix'!J25,'Scene 4 Matrix'!K25))</f>
        <v>-3</v>
      </c>
      <c r="Z25" s="37" cm="1">
        <f t="array" ref="Z25">IF('Policies'!E$6=1,'Scene 4 Matrix'!L25,IF('Policies'!E$6=2,'Scene 4 Matrix'!M25,'Scene 4 Matrix'!N25))</f>
        <v>-1</v>
      </c>
      <c r="AA25" s="37" cm="1">
        <f t="array" ref="AA25">IF('Policies'!F$6=1,'Scene 4 Matrix'!O25,IF('Policies'!F$6=2,'Scene 4 Matrix'!P25,'Scene 4 Matrix'!Q25))</f>
        <v>-8</v>
      </c>
    </row>
    <row r="26" ht="20.05" customHeight="1">
      <c r="A26" s="86">
        <v>24</v>
      </c>
      <c r="B26" t="s" s="3">
        <v>170</v>
      </c>
      <c r="C26" s="4">
        <v>50</v>
      </c>
      <c r="D26" s="37" cm="1">
        <f t="array" ref="D26">'Scene 1 Matrix'!B26</f>
        <v>-9</v>
      </c>
      <c r="E26" s="37" cm="1">
        <f t="array" ref="E26">IF('Policies'!B$3=1,'Scene 1 Matrix'!C26,IF('Policies'!B$3=2,'Scene 1 Matrix'!D26,'Scene 1 Matrix'!E26))</f>
        <v>-1</v>
      </c>
      <c r="F26" s="37" cm="1">
        <f t="array" ref="F26">IF('Policies'!C$3=1,'Scene 1 Matrix'!D26,IF('Policies'!C$3=2,'Scene 1 Matrix'!E26,'Scene 1 Matrix'!F26))</f>
        <v>6</v>
      </c>
      <c r="G26" s="37" cm="1">
        <f t="array" ref="G26">IF('Policies'!D$3=1,'Scene 1 Matrix'!E26,IF('Policies'!D$3=2,'Scene 1 Matrix'!F26,'Scene 1 Matrix'!G26))</f>
        <v>3</v>
      </c>
      <c r="H26" s="37" cm="1">
        <f t="array" ref="H26">IF('Policies'!E$3=1,'Scene 1 Matrix'!F26,IF('Policies'!E$3=2,'Scene 1 Matrix'!G26,'Scene 1 Matrix'!H26))</f>
        <v>-1</v>
      </c>
      <c r="I26" s="37" cm="1">
        <f t="array" ref="I26">IF('Policies'!F$3=1,'Scene 1 Matrix'!G26,IF('Policies'!F$3=2,'Scene 1 Matrix'!H26,'Scene 1 Matrix'!I26))</f>
        <v>6</v>
      </c>
      <c r="J26" s="37" cm="1">
        <f t="array" ref="J26">'Scene 2 Matrix'!B26</f>
        <v>-9</v>
      </c>
      <c r="K26" s="37" cm="1">
        <f t="array" ref="K26">IF('Policies'!B$4=1,'Scene 2 Matrix'!C26,IF('Policies'!B$4=2,'Scene 2 Matrix'!D26,'Scene 2 Matrix'!E26))</f>
        <v>9</v>
      </c>
      <c r="L26" s="37" cm="1">
        <f t="array" ref="L26">IF('Policies'!C$4=1,'Scene 2 Matrix'!D26,IF('Policies'!C$4=2,'Scene 2 Matrix'!E26,'Scene 2 Matrix'!F26))</f>
        <v>2</v>
      </c>
      <c r="M26" s="37" cm="1">
        <f t="array" ref="M26">IF('Policies'!D$4=1,'Scene 2 Matrix'!E26,IF('Policies'!D$4=2,'Scene 2 Matrix'!F26,'Scene 2 Matrix'!G26))</f>
        <v>1</v>
      </c>
      <c r="N26" s="37" cm="1">
        <f t="array" ref="N26">IF('Policies'!E$4=1,'Scene 2 Matrix'!F26,IF('Policies'!E$4=2,'Scene 2 Matrix'!G26,'Scene 2 Matrix'!H26))</f>
        <v>2</v>
      </c>
      <c r="O26" s="37" cm="1">
        <f t="array" ref="O26">IF('Policies'!F$4=1,'Scene 2 Matrix'!G26,IF('Policies'!F$4=2,'Scene 2 Matrix'!H26,'Scene 2 Matrix'!I26))</f>
        <v>-8</v>
      </c>
      <c r="P26" s="37" cm="1">
        <f t="array" ref="P26">'Scene 3 Matrix'!B26</f>
        <v>3</v>
      </c>
      <c r="Q26" s="37" cm="1">
        <f t="array" ref="Q26">IF('Policies'!B$5=1,'Scene 3 Matrix'!C26,IF('Policies'!B$5=2,'Scene 3 Matrix'!D26,'Scene 3 Matrix'!E26))</f>
        <v>1</v>
      </c>
      <c r="R26" s="37" cm="1">
        <f t="array" ref="R26">IF('Policies'!C$5=1,'Scene 3 Matrix'!F26,IF('Policies'!C$5=2,'Scene 3 Matrix'!G26,'Scene 3 Matrix'!H26))</f>
        <v>2</v>
      </c>
      <c r="S26" s="37" cm="1">
        <f t="array" ref="S26">IF('Policies'!D$5=1,'Scene 3 Matrix'!I26,IF('Policies'!D$5=2,'Scene 3 Matrix'!J26,'Scene 3 Matrix'!K26))</f>
        <v>-5</v>
      </c>
      <c r="T26" s="37" cm="1">
        <f t="array" ref="T26">IF('Policies'!E$5=1,'Scene 3 Matrix'!L26,IF('Policies'!E$5=2,'Scene 3 Matrix'!M26,'Scene 3 Matrix'!N26))</f>
        <v>5</v>
      </c>
      <c r="U26" s="37" cm="1">
        <f t="array" ref="U26">IF('Policies'!F$5=1,'Scene 3 Matrix'!O26,IF('Policies'!F$5=2,'Scene 3 Matrix'!P26,'Scene 3 Matrix'!Q26))</f>
        <v>5</v>
      </c>
      <c r="V26" s="37" cm="1">
        <f t="array" ref="V26">'Scene 4 Matrix'!B26</f>
        <v>-10</v>
      </c>
      <c r="W26" s="37" cm="1">
        <f t="array" ref="W26">IF('Policies'!B$6=1,'Scene 4 Matrix'!C26,IF('Policies'!B$6,'Scene 4 Matrix'!D26,'Scene 4 Matrix'!E26))</f>
        <v>-1</v>
      </c>
      <c r="X26" s="37" cm="1">
        <f t="array" ref="X26">IF('Policies'!C$6=1,'Scene 4 Matrix'!F26,IF('Policies'!C$6=2,'Scene 4 Matrix'!G26,'Scene 4 Matrix'!H26))</f>
        <v>-5</v>
      </c>
      <c r="Y26" s="37" cm="1">
        <f t="array" ref="Y26">IF('Policies'!D$6=1,'Scene 4 Matrix'!I26,IF('Policies'!D$6=2,'Scene 4 Matrix'!J26,'Scene 4 Matrix'!K26))</f>
        <v>-6</v>
      </c>
      <c r="Z26" s="37" cm="1">
        <f t="array" ref="Z26">IF('Policies'!E$6=1,'Scene 4 Matrix'!L26,IF('Policies'!E$6=2,'Scene 4 Matrix'!M26,'Scene 4 Matrix'!N26))</f>
        <v>1</v>
      </c>
      <c r="AA26" s="37" cm="1">
        <f t="array" ref="AA26">IF('Policies'!F$6=1,'Scene 4 Matrix'!O26,IF('Policies'!F$6=2,'Scene 4 Matrix'!P26,'Scene 4 Matrix'!Q26))</f>
        <v>-8</v>
      </c>
    </row>
    <row r="27" ht="20.05" customHeight="1">
      <c r="A27" s="86">
        <v>25</v>
      </c>
      <c r="B27" t="s" s="3">
        <v>171</v>
      </c>
      <c r="C27" s="4">
        <v>50</v>
      </c>
      <c r="D27" s="37" cm="1">
        <f t="array" ref="D27">'Scene 1 Matrix'!B27</f>
        <v>-2</v>
      </c>
      <c r="E27" s="37" cm="1">
        <f t="array" ref="E27">IF('Policies'!B$3=1,'Scene 1 Matrix'!C27,IF('Policies'!B$3=2,'Scene 1 Matrix'!D27,'Scene 1 Matrix'!E27))</f>
        <v>1</v>
      </c>
      <c r="F27" s="37" cm="1">
        <f t="array" ref="F27">IF('Policies'!C$3=1,'Scene 1 Matrix'!D27,IF('Policies'!C$3=2,'Scene 1 Matrix'!E27,'Scene 1 Matrix'!F27))</f>
        <v>-3</v>
      </c>
      <c r="G27" s="37" cm="1">
        <f t="array" ref="G27">IF('Policies'!D$3=1,'Scene 1 Matrix'!E27,IF('Policies'!D$3=2,'Scene 1 Matrix'!F27,'Scene 1 Matrix'!G27))</f>
        <v>-2</v>
      </c>
      <c r="H27" s="37" cm="1">
        <f t="array" ref="H27">IF('Policies'!E$3=1,'Scene 1 Matrix'!F27,IF('Policies'!E$3=2,'Scene 1 Matrix'!G27,'Scene 1 Matrix'!H27))</f>
        <v>-3</v>
      </c>
      <c r="I27" s="37" cm="1">
        <f t="array" ref="I27">IF('Policies'!F$3=1,'Scene 1 Matrix'!G27,IF('Policies'!F$3=2,'Scene 1 Matrix'!H27,'Scene 1 Matrix'!I27))</f>
        <v>-2</v>
      </c>
      <c r="J27" s="37" cm="1">
        <f t="array" ref="J27">'Scene 2 Matrix'!B27</f>
        <v>-3</v>
      </c>
      <c r="K27" s="37" cm="1">
        <f t="array" ref="K27">IF('Policies'!B$4=1,'Scene 2 Matrix'!C27,IF('Policies'!B$4=2,'Scene 2 Matrix'!D27,'Scene 2 Matrix'!E27))</f>
        <v>3</v>
      </c>
      <c r="L27" s="37" cm="1">
        <f t="array" ref="L27">IF('Policies'!C$4=1,'Scene 2 Matrix'!D27,IF('Policies'!C$4=2,'Scene 2 Matrix'!E27,'Scene 2 Matrix'!F27))</f>
        <v>-9</v>
      </c>
      <c r="M27" s="37" cm="1">
        <f t="array" ref="M27">IF('Policies'!D$4=1,'Scene 2 Matrix'!E27,IF('Policies'!D$4=2,'Scene 2 Matrix'!F27,'Scene 2 Matrix'!G27))</f>
        <v>-4</v>
      </c>
      <c r="N27" s="37" cm="1">
        <f t="array" ref="N27">IF('Policies'!E$4=1,'Scene 2 Matrix'!F27,IF('Policies'!E$4=2,'Scene 2 Matrix'!G27,'Scene 2 Matrix'!H27))</f>
        <v>1</v>
      </c>
      <c r="O27" s="37" cm="1">
        <f t="array" ref="O27">IF('Policies'!F$4=1,'Scene 2 Matrix'!G27,IF('Policies'!F$4=2,'Scene 2 Matrix'!H27,'Scene 2 Matrix'!I27))</f>
        <v>-5</v>
      </c>
      <c r="P27" s="37" cm="1">
        <f t="array" ref="P27">'Scene 3 Matrix'!B27</f>
        <v>1</v>
      </c>
      <c r="Q27" s="37" cm="1">
        <f t="array" ref="Q27">IF('Policies'!B$5=1,'Scene 3 Matrix'!C27,IF('Policies'!B$5=2,'Scene 3 Matrix'!D27,'Scene 3 Matrix'!E27))</f>
        <v>6</v>
      </c>
      <c r="R27" s="37" cm="1">
        <f t="array" ref="R27">IF('Policies'!C$5=1,'Scene 3 Matrix'!F27,IF('Policies'!C$5=2,'Scene 3 Matrix'!G27,'Scene 3 Matrix'!H27))</f>
        <v>1</v>
      </c>
      <c r="S27" s="37" cm="1">
        <f t="array" ref="S27">IF('Policies'!D$5=1,'Scene 3 Matrix'!I27,IF('Policies'!D$5=2,'Scene 3 Matrix'!J27,'Scene 3 Matrix'!K27))</f>
        <v>-9</v>
      </c>
      <c r="T27" s="37" cm="1">
        <f t="array" ref="T27">IF('Policies'!E$5=1,'Scene 3 Matrix'!L27,IF('Policies'!E$5=2,'Scene 3 Matrix'!M27,'Scene 3 Matrix'!N27))</f>
        <v>10</v>
      </c>
      <c r="U27" s="37" cm="1">
        <f t="array" ref="U27">IF('Policies'!F$5=1,'Scene 3 Matrix'!O27,IF('Policies'!F$5=2,'Scene 3 Matrix'!P27,'Scene 3 Matrix'!Q27))</f>
        <v>1</v>
      </c>
      <c r="V27" s="37" cm="1">
        <f t="array" ref="V27">'Scene 4 Matrix'!B27</f>
        <v>3</v>
      </c>
      <c r="W27" s="37" cm="1">
        <f t="array" ref="W27">IF('Policies'!B$6=1,'Scene 4 Matrix'!C27,IF('Policies'!B$6,'Scene 4 Matrix'!D27,'Scene 4 Matrix'!E27))</f>
        <v>9</v>
      </c>
      <c r="X27" s="37" cm="1">
        <f t="array" ref="X27">IF('Policies'!C$6=1,'Scene 4 Matrix'!F27,IF('Policies'!C$6=2,'Scene 4 Matrix'!G27,'Scene 4 Matrix'!H27))</f>
        <v>4</v>
      </c>
      <c r="Y27" s="37" cm="1">
        <f t="array" ref="Y27">IF('Policies'!D$6=1,'Scene 4 Matrix'!I27,IF('Policies'!D$6=2,'Scene 4 Matrix'!J27,'Scene 4 Matrix'!K27))</f>
        <v>9</v>
      </c>
      <c r="Z27" s="37" cm="1">
        <f t="array" ref="Z27">IF('Policies'!E$6=1,'Scene 4 Matrix'!L27,IF('Policies'!E$6=2,'Scene 4 Matrix'!M27,'Scene 4 Matrix'!N27))</f>
        <v>2</v>
      </c>
      <c r="AA27" s="37" cm="1">
        <f t="array" ref="AA27">IF('Policies'!F$6=1,'Scene 4 Matrix'!O27,IF('Policies'!F$6=2,'Scene 4 Matrix'!P27,'Scene 4 Matrix'!Q27))</f>
        <v>2</v>
      </c>
    </row>
    <row r="28" ht="20.05" customHeight="1">
      <c r="A28" s="86">
        <v>26</v>
      </c>
      <c r="B28" t="s" s="3">
        <v>133</v>
      </c>
      <c r="C28" s="4">
        <v>50</v>
      </c>
      <c r="D28" s="37" cm="1">
        <f t="array" ref="D28">'Scene 1 Matrix'!B28</f>
        <v>-4</v>
      </c>
      <c r="E28" s="37" cm="1">
        <f t="array" ref="E28">IF('Policies'!B$3=1,'Scene 1 Matrix'!C28,IF('Policies'!B$3=2,'Scene 1 Matrix'!D28,'Scene 1 Matrix'!E28))</f>
        <v>5</v>
      </c>
      <c r="F28" s="37" cm="1">
        <f t="array" ref="F28">IF('Policies'!C$3=1,'Scene 1 Matrix'!D28,IF('Policies'!C$3=2,'Scene 1 Matrix'!E28,'Scene 1 Matrix'!F28))</f>
        <v>-4</v>
      </c>
      <c r="G28" s="37" cm="1">
        <f t="array" ref="G28">IF('Policies'!D$3=1,'Scene 1 Matrix'!E28,IF('Policies'!D$3=2,'Scene 1 Matrix'!F28,'Scene 1 Matrix'!G28))</f>
        <v>3</v>
      </c>
      <c r="H28" s="37" cm="1">
        <f t="array" ref="H28">IF('Policies'!E$3=1,'Scene 1 Matrix'!F28,IF('Policies'!E$3=2,'Scene 1 Matrix'!G28,'Scene 1 Matrix'!H28))</f>
        <v>-3</v>
      </c>
      <c r="I28" s="37" cm="1">
        <f t="array" ref="I28">IF('Policies'!F$3=1,'Scene 1 Matrix'!G28,IF('Policies'!F$3=2,'Scene 1 Matrix'!H28,'Scene 1 Matrix'!I28))</f>
        <v>2</v>
      </c>
      <c r="J28" s="37" cm="1">
        <f t="array" ref="J28">'Scene 2 Matrix'!B28</f>
        <v>2</v>
      </c>
      <c r="K28" s="37" cm="1">
        <f t="array" ref="K28">IF('Policies'!B$4=1,'Scene 2 Matrix'!C28,IF('Policies'!B$4=2,'Scene 2 Matrix'!D28,'Scene 2 Matrix'!E28))</f>
        <v>9</v>
      </c>
      <c r="L28" s="37" cm="1">
        <f t="array" ref="L28">IF('Policies'!C$4=1,'Scene 2 Matrix'!D28,IF('Policies'!C$4=2,'Scene 2 Matrix'!E28,'Scene 2 Matrix'!F28))</f>
        <v>14</v>
      </c>
      <c r="M28" s="37" cm="1">
        <f t="array" ref="M28">IF('Policies'!D$4=1,'Scene 2 Matrix'!E28,IF('Policies'!D$4=2,'Scene 2 Matrix'!F28,'Scene 2 Matrix'!G28))</f>
        <v>7</v>
      </c>
      <c r="N28" s="37" cm="1">
        <f t="array" ref="N28">IF('Policies'!E$4=1,'Scene 2 Matrix'!F28,IF('Policies'!E$4=2,'Scene 2 Matrix'!G28,'Scene 2 Matrix'!H28))</f>
        <v>-6</v>
      </c>
      <c r="O28" s="37" cm="1">
        <f t="array" ref="O28">IF('Policies'!F$4=1,'Scene 2 Matrix'!G28,IF('Policies'!F$4=2,'Scene 2 Matrix'!H28,'Scene 2 Matrix'!I28))</f>
        <v>-9</v>
      </c>
      <c r="P28" s="37" cm="1">
        <f t="array" ref="P28">'Scene 3 Matrix'!B28</f>
        <v>12</v>
      </c>
      <c r="Q28" s="37" cm="1">
        <f t="array" ref="Q28">IF('Policies'!B$5=1,'Scene 3 Matrix'!C28,IF('Policies'!B$5=2,'Scene 3 Matrix'!D28,'Scene 3 Matrix'!E28))</f>
        <v>-3</v>
      </c>
      <c r="R28" s="37" cm="1">
        <f t="array" ref="R28">IF('Policies'!C$5=1,'Scene 3 Matrix'!F28,IF('Policies'!C$5=2,'Scene 3 Matrix'!G28,'Scene 3 Matrix'!H28))</f>
        <v>3</v>
      </c>
      <c r="S28" s="37" cm="1">
        <f t="array" ref="S28">IF('Policies'!D$5=1,'Scene 3 Matrix'!I28,IF('Policies'!D$5=2,'Scene 3 Matrix'!J28,'Scene 3 Matrix'!K28))</f>
        <v>8</v>
      </c>
      <c r="T28" s="37" cm="1">
        <f t="array" ref="T28">IF('Policies'!E$5=1,'Scene 3 Matrix'!L28,IF('Policies'!E$5=2,'Scene 3 Matrix'!M28,'Scene 3 Matrix'!N28))</f>
        <v>1</v>
      </c>
      <c r="U28" s="37" cm="1">
        <f t="array" ref="U28">IF('Policies'!F$5=1,'Scene 3 Matrix'!O28,IF('Policies'!F$5=2,'Scene 3 Matrix'!P28,'Scene 3 Matrix'!Q28))</f>
        <v>2</v>
      </c>
      <c r="V28" s="37" cm="1">
        <f t="array" ref="V28">'Scene 4 Matrix'!B28</f>
        <v>3</v>
      </c>
      <c r="W28" s="37" cm="1">
        <f t="array" ref="W28">IF('Policies'!B$6=1,'Scene 4 Matrix'!C28,IF('Policies'!B$6,'Scene 4 Matrix'!D28,'Scene 4 Matrix'!E28))</f>
        <v>-5</v>
      </c>
      <c r="X28" s="37" cm="1">
        <f t="array" ref="X28">IF('Policies'!C$6=1,'Scene 4 Matrix'!F28,IF('Policies'!C$6=2,'Scene 4 Matrix'!G28,'Scene 4 Matrix'!H28))</f>
        <v>5</v>
      </c>
      <c r="Y28" s="37" cm="1">
        <f t="array" ref="Y28">IF('Policies'!D$6=1,'Scene 4 Matrix'!I28,IF('Policies'!D$6=2,'Scene 4 Matrix'!J28,'Scene 4 Matrix'!K28))</f>
        <v>-5</v>
      </c>
      <c r="Z28" s="37" cm="1">
        <f t="array" ref="Z28">IF('Policies'!E$6=1,'Scene 4 Matrix'!L28,IF('Policies'!E$6=2,'Scene 4 Matrix'!M28,'Scene 4 Matrix'!N28))</f>
        <v>-6</v>
      </c>
      <c r="AA28" s="37" cm="1">
        <f t="array" ref="AA28">IF('Policies'!F$6=1,'Scene 4 Matrix'!O28,IF('Policies'!F$6=2,'Scene 4 Matrix'!P28,'Scene 4 Matrix'!Q28))</f>
        <v>-5</v>
      </c>
    </row>
    <row r="29" ht="20.05" customHeight="1">
      <c r="A29" s="86">
        <v>27</v>
      </c>
      <c r="B29" t="s" s="3">
        <v>156</v>
      </c>
      <c r="C29" s="4">
        <v>50</v>
      </c>
      <c r="D29" s="37" cm="1">
        <f t="array" ref="D29">'Scene 1 Matrix'!B29</f>
        <v>-5</v>
      </c>
      <c r="E29" s="37" cm="1">
        <f t="array" ref="E29">IF('Policies'!B$3=1,'Scene 1 Matrix'!C29,IF('Policies'!B$3=2,'Scene 1 Matrix'!D29,'Scene 1 Matrix'!E29))</f>
        <v>-2</v>
      </c>
      <c r="F29" s="37" cm="1">
        <f t="array" ref="F29">IF('Policies'!C$3=1,'Scene 1 Matrix'!D29,IF('Policies'!C$3=2,'Scene 1 Matrix'!E29,'Scene 1 Matrix'!F29))</f>
        <v>-4</v>
      </c>
      <c r="G29" s="37" cm="1">
        <f t="array" ref="G29">IF('Policies'!D$3=1,'Scene 1 Matrix'!E29,IF('Policies'!D$3=2,'Scene 1 Matrix'!F29,'Scene 1 Matrix'!G29))</f>
        <v>2</v>
      </c>
      <c r="H29" s="37" cm="1">
        <f t="array" ref="H29">IF('Policies'!E$3=1,'Scene 1 Matrix'!F29,IF('Policies'!E$3=2,'Scene 1 Matrix'!G29,'Scene 1 Matrix'!H29))</f>
        <v>5</v>
      </c>
      <c r="I29" s="37" cm="1">
        <f t="array" ref="I29">IF('Policies'!F$3=1,'Scene 1 Matrix'!G29,IF('Policies'!F$3=2,'Scene 1 Matrix'!H29,'Scene 1 Matrix'!I29))</f>
        <v>2</v>
      </c>
      <c r="J29" s="37" cm="1">
        <f t="array" ref="J29">'Scene 2 Matrix'!B29</f>
        <v>3</v>
      </c>
      <c r="K29" s="37" cm="1">
        <f t="array" ref="K29">IF('Policies'!B$4=1,'Scene 2 Matrix'!C29,IF('Policies'!B$4=2,'Scene 2 Matrix'!D29,'Scene 2 Matrix'!E29))</f>
        <v>8</v>
      </c>
      <c r="L29" s="37" cm="1">
        <f t="array" ref="L29">IF('Policies'!C$4=1,'Scene 2 Matrix'!D29,IF('Policies'!C$4=2,'Scene 2 Matrix'!E29,'Scene 2 Matrix'!F29))</f>
        <v>12</v>
      </c>
      <c r="M29" s="37" cm="1">
        <f t="array" ref="M29">IF('Policies'!D$4=1,'Scene 2 Matrix'!E29,IF('Policies'!D$4=2,'Scene 2 Matrix'!F29,'Scene 2 Matrix'!G29))</f>
        <v>6</v>
      </c>
      <c r="N29" s="37" cm="1">
        <f t="array" ref="N29">IF('Policies'!E$4=1,'Scene 2 Matrix'!F29,IF('Policies'!E$4=2,'Scene 2 Matrix'!G29,'Scene 2 Matrix'!H29))</f>
        <v>-7</v>
      </c>
      <c r="O29" s="37" cm="1">
        <f t="array" ref="O29">IF('Policies'!F$4=1,'Scene 2 Matrix'!G29,IF('Policies'!F$4=2,'Scene 2 Matrix'!H29,'Scene 2 Matrix'!I29))</f>
        <v>12</v>
      </c>
      <c r="P29" s="37" cm="1">
        <f t="array" ref="P29">'Scene 3 Matrix'!B29</f>
        <v>7</v>
      </c>
      <c r="Q29" s="37" cm="1">
        <f t="array" ref="Q29">IF('Policies'!B$5=1,'Scene 3 Matrix'!C29,IF('Policies'!B$5=2,'Scene 3 Matrix'!D29,'Scene 3 Matrix'!E29))</f>
        <v>1</v>
      </c>
      <c r="R29" s="37" cm="1">
        <f t="array" ref="R29">IF('Policies'!C$5=1,'Scene 3 Matrix'!F29,IF('Policies'!C$5=2,'Scene 3 Matrix'!G29,'Scene 3 Matrix'!H29))</f>
        <v>1</v>
      </c>
      <c r="S29" s="37" cm="1">
        <f t="array" ref="S29">IF('Policies'!D$5=1,'Scene 3 Matrix'!I29,IF('Policies'!D$5=2,'Scene 3 Matrix'!J29,'Scene 3 Matrix'!K29))</f>
        <v>6</v>
      </c>
      <c r="T29" s="37" cm="1">
        <f t="array" ref="T29">IF('Policies'!E$5=1,'Scene 3 Matrix'!L29,IF('Policies'!E$5=2,'Scene 3 Matrix'!M29,'Scene 3 Matrix'!N29))</f>
        <v>2</v>
      </c>
      <c r="U29" s="37" cm="1">
        <f t="array" ref="U29">IF('Policies'!F$5=1,'Scene 3 Matrix'!O29,IF('Policies'!F$5=2,'Scene 3 Matrix'!P29,'Scene 3 Matrix'!Q29))</f>
        <v>1</v>
      </c>
      <c r="V29" s="37" cm="1">
        <f t="array" ref="V29">'Scene 4 Matrix'!B29</f>
        <v>1</v>
      </c>
      <c r="W29" s="37" cm="1">
        <f t="array" ref="W29">IF('Policies'!B$6=1,'Scene 4 Matrix'!C29,IF('Policies'!B$6,'Scene 4 Matrix'!D29,'Scene 4 Matrix'!E29))</f>
        <v>1</v>
      </c>
      <c r="X29" s="37" cm="1">
        <f t="array" ref="X29">IF('Policies'!C$6=1,'Scene 4 Matrix'!F29,IF('Policies'!C$6=2,'Scene 4 Matrix'!G29,'Scene 4 Matrix'!H29))</f>
        <v>7</v>
      </c>
      <c r="Y29" s="37" cm="1">
        <f t="array" ref="Y29">IF('Policies'!D$6=1,'Scene 4 Matrix'!I29,IF('Policies'!D$6=2,'Scene 4 Matrix'!J29,'Scene 4 Matrix'!K29))</f>
        <v>3</v>
      </c>
      <c r="Z29" s="37" cm="1">
        <f t="array" ref="Z29">IF('Policies'!E$6=1,'Scene 4 Matrix'!L29,IF('Policies'!E$6=2,'Scene 4 Matrix'!M29,'Scene 4 Matrix'!N29))</f>
        <v>-5</v>
      </c>
      <c r="AA29" s="37" cm="1">
        <f t="array" ref="AA29">IF('Policies'!F$6=1,'Scene 4 Matrix'!O29,IF('Policies'!F$6=2,'Scene 4 Matrix'!P29,'Scene 4 Matrix'!Q29))</f>
        <v>-4</v>
      </c>
    </row>
    <row r="30" ht="20.05" customHeight="1">
      <c r="A30" s="86">
        <v>28</v>
      </c>
      <c r="B30" t="s" s="3">
        <v>145</v>
      </c>
      <c r="C30" s="4">
        <v>50</v>
      </c>
      <c r="D30" s="37" cm="1">
        <f t="array" ref="D30">'Scene 1 Matrix'!B30</f>
        <v>-7</v>
      </c>
      <c r="E30" s="37" cm="1">
        <f t="array" ref="E30">IF('Policies'!B$3=1,'Scene 1 Matrix'!C30,IF('Policies'!B$3=2,'Scene 1 Matrix'!D30,'Scene 1 Matrix'!E30))</f>
        <v>-2</v>
      </c>
      <c r="F30" s="37" cm="1">
        <f t="array" ref="F30">IF('Policies'!C$3=1,'Scene 1 Matrix'!D30,IF('Policies'!C$3=2,'Scene 1 Matrix'!E30,'Scene 1 Matrix'!F30))</f>
        <v>8</v>
      </c>
      <c r="G30" s="37" cm="1">
        <f t="array" ref="G30">IF('Policies'!D$3=1,'Scene 1 Matrix'!E30,IF('Policies'!D$3=2,'Scene 1 Matrix'!F30,'Scene 1 Matrix'!G30))</f>
        <v>4</v>
      </c>
      <c r="H30" s="37" cm="1">
        <f t="array" ref="H30">IF('Policies'!E$3=1,'Scene 1 Matrix'!F30,IF('Policies'!E$3=2,'Scene 1 Matrix'!G30,'Scene 1 Matrix'!H30))</f>
        <v>-3</v>
      </c>
      <c r="I30" s="37" cm="1">
        <f t="array" ref="I30">IF('Policies'!F$3=1,'Scene 1 Matrix'!G30,IF('Policies'!F$3=2,'Scene 1 Matrix'!H30,'Scene 1 Matrix'!I30))</f>
        <v>8</v>
      </c>
      <c r="J30" s="37" cm="1">
        <f t="array" ref="J30">'Scene 2 Matrix'!B30</f>
        <v>-5</v>
      </c>
      <c r="K30" s="37" cm="1">
        <f t="array" ref="K30">IF('Policies'!B$4=1,'Scene 2 Matrix'!C30,IF('Policies'!B$4=2,'Scene 2 Matrix'!D30,'Scene 2 Matrix'!E30))</f>
        <v>12</v>
      </c>
      <c r="L30" s="37" cm="1">
        <f t="array" ref="L30">IF('Policies'!C$4=1,'Scene 2 Matrix'!D30,IF('Policies'!C$4=2,'Scene 2 Matrix'!E30,'Scene 2 Matrix'!F30))</f>
        <v>-5</v>
      </c>
      <c r="M30" s="37" cm="1">
        <f t="array" ref="M30">IF('Policies'!D$4=1,'Scene 2 Matrix'!E30,IF('Policies'!D$4=2,'Scene 2 Matrix'!F30,'Scene 2 Matrix'!G30))</f>
        <v>-2</v>
      </c>
      <c r="N30" s="37" cm="1">
        <f t="array" ref="N30">IF('Policies'!E$4=1,'Scene 2 Matrix'!F30,IF('Policies'!E$4=2,'Scene 2 Matrix'!G30,'Scene 2 Matrix'!H30))</f>
        <v>6</v>
      </c>
      <c r="O30" s="37" cm="1">
        <f t="array" ref="O30">IF('Policies'!F$4=1,'Scene 2 Matrix'!G30,IF('Policies'!F$4=2,'Scene 2 Matrix'!H30,'Scene 2 Matrix'!I30))</f>
        <v>-6</v>
      </c>
      <c r="P30" s="37" cm="1">
        <f t="array" ref="P30">'Scene 3 Matrix'!B30</f>
        <v>8</v>
      </c>
      <c r="Q30" s="37" cm="1">
        <f t="array" ref="Q30">IF('Policies'!B$5=1,'Scene 3 Matrix'!C30,IF('Policies'!B$5=2,'Scene 3 Matrix'!D30,'Scene 3 Matrix'!E30))</f>
        <v>-5</v>
      </c>
      <c r="R30" s="37" cm="1">
        <f t="array" ref="R30">IF('Policies'!C$5=1,'Scene 3 Matrix'!F30,IF('Policies'!C$5=2,'Scene 3 Matrix'!G30,'Scene 3 Matrix'!H30))</f>
        <v>1</v>
      </c>
      <c r="S30" s="37" cm="1">
        <f t="array" ref="S30">IF('Policies'!D$5=1,'Scene 3 Matrix'!I30,IF('Policies'!D$5=2,'Scene 3 Matrix'!J30,'Scene 3 Matrix'!K30))</f>
        <v>2</v>
      </c>
      <c r="T30" s="37" cm="1">
        <f t="array" ref="T30">IF('Policies'!E$5=1,'Scene 3 Matrix'!L30,IF('Policies'!E$5=2,'Scene 3 Matrix'!M30,'Scene 3 Matrix'!N30))</f>
        <v>8</v>
      </c>
      <c r="U30" s="37" cm="1">
        <f t="array" ref="U30">IF('Policies'!F$5=1,'Scene 3 Matrix'!O30,IF('Policies'!F$5=2,'Scene 3 Matrix'!P30,'Scene 3 Matrix'!Q30))</f>
        <v>-9</v>
      </c>
      <c r="V30" s="37" cm="1">
        <f t="array" ref="V30">'Scene 4 Matrix'!B30</f>
        <v>-8</v>
      </c>
      <c r="W30" s="37" cm="1">
        <f t="array" ref="W30">IF('Policies'!B$6=1,'Scene 4 Matrix'!C30,IF('Policies'!B$6,'Scene 4 Matrix'!D30,'Scene 4 Matrix'!E30))</f>
        <v>-7</v>
      </c>
      <c r="X30" s="37" cm="1">
        <f t="array" ref="X30">IF('Policies'!C$6=1,'Scene 4 Matrix'!F30,IF('Policies'!C$6=2,'Scene 4 Matrix'!G30,'Scene 4 Matrix'!H30))</f>
        <v>5</v>
      </c>
      <c r="Y30" s="37" cm="1">
        <f t="array" ref="Y30">IF('Policies'!D$6=1,'Scene 4 Matrix'!I30,IF('Policies'!D$6=2,'Scene 4 Matrix'!J30,'Scene 4 Matrix'!K30))</f>
        <v>-9</v>
      </c>
      <c r="Z30" s="37" cm="1">
        <f t="array" ref="Z30">IF('Policies'!E$6=1,'Scene 4 Matrix'!L30,IF('Policies'!E$6=2,'Scene 4 Matrix'!M30,'Scene 4 Matrix'!N30))</f>
        <v>-3</v>
      </c>
      <c r="AA30" s="37" cm="1">
        <f t="array" ref="AA30">IF('Policies'!F$6=1,'Scene 4 Matrix'!O30,IF('Policies'!F$6=2,'Scene 4 Matrix'!P30,'Scene 4 Matrix'!Q30))</f>
        <v>-12</v>
      </c>
    </row>
    <row r="31" ht="20.05" customHeight="1">
      <c r="A31" s="86">
        <v>29</v>
      </c>
      <c r="B31" t="s" s="3">
        <v>153</v>
      </c>
      <c r="C31" s="4">
        <v>50</v>
      </c>
      <c r="D31" s="37" cm="1">
        <f t="array" ref="D31">'Scene 1 Matrix'!B31</f>
        <v>-8</v>
      </c>
      <c r="E31" s="37" cm="1">
        <f t="array" ref="E31">IF('Policies'!B$3=1,'Scene 1 Matrix'!C31,IF('Policies'!B$3=2,'Scene 1 Matrix'!D31,'Scene 1 Matrix'!E31))</f>
        <v>-2</v>
      </c>
      <c r="F31" s="37" cm="1">
        <f t="array" ref="F31">IF('Policies'!C$3=1,'Scene 1 Matrix'!D31,IF('Policies'!C$3=2,'Scene 1 Matrix'!E31,'Scene 1 Matrix'!F31))</f>
        <v>7</v>
      </c>
      <c r="G31" s="37" cm="1">
        <f t="array" ref="G31">IF('Policies'!D$3=1,'Scene 1 Matrix'!E31,IF('Policies'!D$3=2,'Scene 1 Matrix'!F31,'Scene 1 Matrix'!G31))</f>
        <v>4</v>
      </c>
      <c r="H31" s="37" cm="1">
        <f t="array" ref="H31">IF('Policies'!E$3=1,'Scene 1 Matrix'!F31,IF('Policies'!E$3=2,'Scene 1 Matrix'!G31,'Scene 1 Matrix'!H31))</f>
        <v>-5</v>
      </c>
      <c r="I31" s="37" cm="1">
        <f t="array" ref="I31">IF('Policies'!F$3=1,'Scene 1 Matrix'!G31,IF('Policies'!F$3=2,'Scene 1 Matrix'!H31,'Scene 1 Matrix'!I31))</f>
        <v>5</v>
      </c>
      <c r="J31" s="37" cm="1">
        <f t="array" ref="J31">'Scene 2 Matrix'!B31</f>
        <v>-4</v>
      </c>
      <c r="K31" s="37" cm="1">
        <f t="array" ref="K31">IF('Policies'!B$4=1,'Scene 2 Matrix'!C31,IF('Policies'!B$4=2,'Scene 2 Matrix'!D31,'Scene 2 Matrix'!E31))</f>
        <v>10</v>
      </c>
      <c r="L31" s="37" cm="1">
        <f t="array" ref="L31">IF('Policies'!C$4=1,'Scene 2 Matrix'!D31,IF('Policies'!C$4=2,'Scene 2 Matrix'!E31,'Scene 2 Matrix'!F31))</f>
        <v>-7</v>
      </c>
      <c r="M31" s="37" cm="1">
        <f t="array" ref="M31">IF('Policies'!D$4=1,'Scene 2 Matrix'!E31,IF('Policies'!D$4=2,'Scene 2 Matrix'!F31,'Scene 2 Matrix'!G31))</f>
        <v>-2</v>
      </c>
      <c r="N31" s="37" cm="1">
        <f t="array" ref="N31">IF('Policies'!E$4=1,'Scene 2 Matrix'!F31,IF('Policies'!E$4=2,'Scene 2 Matrix'!G31,'Scene 2 Matrix'!H31))</f>
        <v>12</v>
      </c>
      <c r="O31" s="37" cm="1">
        <f t="array" ref="O31">IF('Policies'!F$4=1,'Scene 2 Matrix'!G31,IF('Policies'!F$4=2,'Scene 2 Matrix'!H31,'Scene 2 Matrix'!I31))</f>
        <v>-8</v>
      </c>
      <c r="P31" s="37" cm="1">
        <f t="array" ref="P31">'Scene 3 Matrix'!B31</f>
        <v>-4</v>
      </c>
      <c r="Q31" s="37" cm="1">
        <f t="array" ref="Q31">IF('Policies'!B$5=1,'Scene 3 Matrix'!C31,IF('Policies'!B$5=2,'Scene 3 Matrix'!D31,'Scene 3 Matrix'!E31))</f>
        <v>-7</v>
      </c>
      <c r="R31" s="37" cm="1">
        <f t="array" ref="R31">IF('Policies'!C$5=1,'Scene 3 Matrix'!F31,IF('Policies'!C$5=2,'Scene 3 Matrix'!G31,'Scene 3 Matrix'!H31))</f>
        <v>-2</v>
      </c>
      <c r="S31" s="37" cm="1">
        <f t="array" ref="S31">IF('Policies'!D$5=1,'Scene 3 Matrix'!I31,IF('Policies'!D$5=2,'Scene 3 Matrix'!J31,'Scene 3 Matrix'!K31))</f>
        <v>-3</v>
      </c>
      <c r="T31" s="37" cm="1">
        <f t="array" ref="T31">IF('Policies'!E$5=1,'Scene 3 Matrix'!L31,IF('Policies'!E$5=2,'Scene 3 Matrix'!M31,'Scene 3 Matrix'!N31))</f>
        <v>2</v>
      </c>
      <c r="U31" s="37" cm="1">
        <f t="array" ref="U31">IF('Policies'!F$5=1,'Scene 3 Matrix'!O31,IF('Policies'!F$5=2,'Scene 3 Matrix'!P31,'Scene 3 Matrix'!Q31))</f>
        <v>-5</v>
      </c>
      <c r="V31" s="37" cm="1">
        <f t="array" ref="V31">'Scene 4 Matrix'!B31</f>
        <v>-7</v>
      </c>
      <c r="W31" s="37" cm="1">
        <f t="array" ref="W31">IF('Policies'!B$6=1,'Scene 4 Matrix'!C31,IF('Policies'!B$6,'Scene 4 Matrix'!D31,'Scene 4 Matrix'!E31))</f>
        <v>-10</v>
      </c>
      <c r="X31" s="37" cm="1">
        <f t="array" ref="X31">IF('Policies'!C$6=1,'Scene 4 Matrix'!F31,IF('Policies'!C$6=2,'Scene 4 Matrix'!G31,'Scene 4 Matrix'!H31))</f>
        <v>10</v>
      </c>
      <c r="Y31" s="37" cm="1">
        <f t="array" ref="Y31">IF('Policies'!D$6=1,'Scene 4 Matrix'!I31,IF('Policies'!D$6=2,'Scene 4 Matrix'!J31,'Scene 4 Matrix'!K31))</f>
        <v>-8</v>
      </c>
      <c r="Z31" s="37" cm="1">
        <f t="array" ref="Z31">IF('Policies'!E$6=1,'Scene 4 Matrix'!L31,IF('Policies'!E$6=2,'Scene 4 Matrix'!M31,'Scene 4 Matrix'!N31))</f>
        <v>2</v>
      </c>
      <c r="AA31" s="37" cm="1">
        <f t="array" ref="AA31">IF('Policies'!F$6=1,'Scene 4 Matrix'!O31,IF('Policies'!F$6=2,'Scene 4 Matrix'!P31,'Scene 4 Matrix'!Q31))</f>
        <v>-2</v>
      </c>
    </row>
    <row r="32" ht="20.05" customHeight="1">
      <c r="A32" s="86">
        <v>30</v>
      </c>
      <c r="B32" t="s" s="3">
        <v>186</v>
      </c>
      <c r="C32" s="4">
        <v>50</v>
      </c>
      <c r="D32" s="37" cm="1">
        <f t="array" ref="D32">'Scene 1 Matrix'!B32</f>
        <v>-6</v>
      </c>
      <c r="E32" s="37" cm="1">
        <f t="array" ref="E32">IF('Policies'!B$3=1,'Scene 1 Matrix'!C32,IF('Policies'!B$3=2,'Scene 1 Matrix'!D32,'Scene 1 Matrix'!E32))</f>
        <v>-5</v>
      </c>
      <c r="F32" s="37" cm="1">
        <f t="array" ref="F32">IF('Policies'!C$3=1,'Scene 1 Matrix'!D32,IF('Policies'!C$3=2,'Scene 1 Matrix'!E32,'Scene 1 Matrix'!F32))</f>
        <v>7</v>
      </c>
      <c r="G32" s="37" cm="1">
        <f t="array" ref="G32">IF('Policies'!D$3=1,'Scene 1 Matrix'!E32,IF('Policies'!D$3=2,'Scene 1 Matrix'!F32,'Scene 1 Matrix'!G32))</f>
        <v>2</v>
      </c>
      <c r="H32" s="37" cm="1">
        <f t="array" ref="H32">IF('Policies'!E$3=1,'Scene 1 Matrix'!F32,IF('Policies'!E$3=2,'Scene 1 Matrix'!G32,'Scene 1 Matrix'!H32))</f>
        <v>-7</v>
      </c>
      <c r="I32" s="37" cm="1">
        <f t="array" ref="I32">IF('Policies'!F$3=1,'Scene 1 Matrix'!G32,IF('Policies'!F$3=2,'Scene 1 Matrix'!H32,'Scene 1 Matrix'!I32))</f>
        <v>7</v>
      </c>
      <c r="J32" s="37" cm="1">
        <f t="array" ref="J32">'Scene 2 Matrix'!B32</f>
        <v>-3</v>
      </c>
      <c r="K32" s="37" cm="1">
        <f t="array" ref="K32">IF('Policies'!B$4=1,'Scene 2 Matrix'!C32,IF('Policies'!B$4=2,'Scene 2 Matrix'!D32,'Scene 2 Matrix'!E32))</f>
        <v>4</v>
      </c>
      <c r="L32" s="37" cm="1">
        <f t="array" ref="L32">IF('Policies'!C$4=1,'Scene 2 Matrix'!D32,IF('Policies'!C$4=2,'Scene 2 Matrix'!E32,'Scene 2 Matrix'!F32))</f>
        <v>-6</v>
      </c>
      <c r="M32" s="37" cm="1">
        <f t="array" ref="M32">IF('Policies'!D$4=1,'Scene 2 Matrix'!E32,IF('Policies'!D$4=2,'Scene 2 Matrix'!F32,'Scene 2 Matrix'!G32))</f>
        <v>-2</v>
      </c>
      <c r="N32" s="37" cm="1">
        <f t="array" ref="N32">IF('Policies'!E$4=1,'Scene 2 Matrix'!F32,IF('Policies'!E$4=2,'Scene 2 Matrix'!G32,'Scene 2 Matrix'!H32))</f>
        <v>5</v>
      </c>
      <c r="O32" s="37" cm="1">
        <f t="array" ref="O32">IF('Policies'!F$4=1,'Scene 2 Matrix'!G32,IF('Policies'!F$4=2,'Scene 2 Matrix'!H32,'Scene 2 Matrix'!I32))</f>
        <v>-15</v>
      </c>
      <c r="P32" s="37" cm="1">
        <f t="array" ref="P32">'Scene 3 Matrix'!B32</f>
        <v>1</v>
      </c>
      <c r="Q32" s="37" cm="1">
        <f t="array" ref="Q32">IF('Policies'!B$5=1,'Scene 3 Matrix'!C32,IF('Policies'!B$5=2,'Scene 3 Matrix'!D32,'Scene 3 Matrix'!E32))</f>
        <v>-1</v>
      </c>
      <c r="R32" s="37" cm="1">
        <f t="array" ref="R32">IF('Policies'!C$5=1,'Scene 3 Matrix'!F32,IF('Policies'!C$5=2,'Scene 3 Matrix'!G32,'Scene 3 Matrix'!H32))</f>
        <v>-7</v>
      </c>
      <c r="S32" s="37" cm="1">
        <f t="array" ref="S32">IF('Policies'!D$5=1,'Scene 3 Matrix'!I32,IF('Policies'!D$5=2,'Scene 3 Matrix'!J32,'Scene 3 Matrix'!K32))</f>
        <v>7</v>
      </c>
      <c r="T32" s="37" cm="1">
        <f t="array" ref="T32">IF('Policies'!E$5=1,'Scene 3 Matrix'!L32,IF('Policies'!E$5=2,'Scene 3 Matrix'!M32,'Scene 3 Matrix'!N32))</f>
        <v>8</v>
      </c>
      <c r="U32" s="37" cm="1">
        <f t="array" ref="U32">IF('Policies'!F$5=1,'Scene 3 Matrix'!O32,IF('Policies'!F$5=2,'Scene 3 Matrix'!P32,'Scene 3 Matrix'!Q32))</f>
        <v>1</v>
      </c>
      <c r="V32" s="37" cm="1">
        <f t="array" ref="V32">'Scene 4 Matrix'!B32</f>
        <v>-6</v>
      </c>
      <c r="W32" s="37" cm="1">
        <f t="array" ref="W32">IF('Policies'!B$6=1,'Scene 4 Matrix'!C32,IF('Policies'!B$6,'Scene 4 Matrix'!D32,'Scene 4 Matrix'!E32))</f>
        <v>-12</v>
      </c>
      <c r="X32" s="37" cm="1">
        <f t="array" ref="X32">IF('Policies'!C$6=1,'Scene 4 Matrix'!F32,IF('Policies'!C$6=2,'Scene 4 Matrix'!G32,'Scene 4 Matrix'!H32))</f>
        <v>6</v>
      </c>
      <c r="Y32" s="37" cm="1">
        <f t="array" ref="Y32">IF('Policies'!D$6=1,'Scene 4 Matrix'!I32,IF('Policies'!D$6=2,'Scene 4 Matrix'!J32,'Scene 4 Matrix'!K32))</f>
        <v>-15</v>
      </c>
      <c r="Z32" s="37" cm="1">
        <f t="array" ref="Z32">IF('Policies'!E$6=1,'Scene 4 Matrix'!L32,IF('Policies'!E$6=2,'Scene 4 Matrix'!M32,'Scene 4 Matrix'!N32))</f>
        <v>6</v>
      </c>
      <c r="AA32" s="37" cm="1">
        <f t="array" ref="AA32">IF('Policies'!F$6=1,'Scene 4 Matrix'!O32,IF('Policies'!F$6=2,'Scene 4 Matrix'!P32,'Scene 4 Matrix'!Q32))</f>
        <v>-6</v>
      </c>
    </row>
  </sheetData>
  <mergeCells count="1">
    <mergeCell ref="A1:AA1"/>
  </mergeCells>
  <pageMargins left="1" right="1" top="1" bottom="1" header="0.25" footer="0.25"/>
  <pageSetup firstPageNumber="1" fitToHeight="1" fitToWidth="1" scale="100" useFirstPageNumber="0" orientation="landscape" pageOrder="downThenOver"/>
  <headerFooter>
    <oddFooter>&amp;C&amp;"Helvetica Neue,Regular"&amp;12&amp;K000000&amp;P</oddFooter>
  </headerFooter>
</worksheet>
</file>

<file path=xl/worksheets/sheet15.xml><?xml version="1.0" encoding="utf-8"?>
<worksheet xmlns:r="http://schemas.openxmlformats.org/officeDocument/2006/relationships" xmlns="http://schemas.openxmlformats.org/spreadsheetml/2006/main">
  <sheetPr>
    <pageSetUpPr fitToPage="1"/>
  </sheetPr>
  <dimension ref="A2:F62"/>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5.17188" style="102" customWidth="1"/>
    <col min="2" max="2" width="54.5" style="102" customWidth="1"/>
    <col min="3" max="6" width="3.35156" style="102" customWidth="1"/>
    <col min="7" max="16384" width="16.3516" style="102" customWidth="1"/>
  </cols>
  <sheetData>
    <row r="1" ht="27.65" customHeight="1">
      <c r="A1" t="s" s="2">
        <v>435</v>
      </c>
      <c r="B1" s="2"/>
      <c r="C1" s="2"/>
      <c r="D1" s="2"/>
      <c r="E1" s="2"/>
      <c r="F1" s="2"/>
    </row>
    <row r="2" ht="20.25" customHeight="1">
      <c r="A2" t="s" s="31">
        <v>105</v>
      </c>
      <c r="B2" t="s" s="31">
        <v>25</v>
      </c>
      <c r="C2" s="103">
        <v>1</v>
      </c>
      <c r="D2" s="103">
        <v>2</v>
      </c>
      <c r="E2" s="103">
        <v>3</v>
      </c>
      <c r="F2" s="103">
        <v>4</v>
      </c>
    </row>
    <row r="3" ht="20.25" customHeight="1">
      <c r="A3" s="32">
        <v>1</v>
      </c>
      <c r="B3" t="str" s="33" cm="1">
        <f t="array" ref="B3">LOOKUP($A3,'Roles'!$A$3:$A$62,'Roles'!$B$3:$B$62)</f>
        <v>Chief of Staff to the President, U.S.</v>
      </c>
      <c r="C3" t="s" s="104">
        <v>7</v>
      </c>
      <c r="D3" t="s" s="104">
        <v>3</v>
      </c>
      <c r="E3" t="s" s="104">
        <v>5</v>
      </c>
      <c r="F3" t="s" s="104">
        <v>3</v>
      </c>
    </row>
    <row r="4" ht="20.05" customHeight="1">
      <c r="A4" s="35">
        <v>2</v>
      </c>
      <c r="B4" t="str" s="36" cm="1">
        <f t="array" ref="B4">LOOKUP($A4,'Roles'!$A$3:$A$62,'Roles'!$B$3:$B$62)</f>
        <v>Director of the Office of Management and Budget, U.S.</v>
      </c>
      <c r="C4" t="s" s="105">
        <v>4</v>
      </c>
      <c r="D4" t="s" s="105">
        <v>7</v>
      </c>
      <c r="E4" t="s" s="105">
        <v>4</v>
      </c>
      <c r="F4" t="s" s="105">
        <v>4</v>
      </c>
    </row>
    <row r="5" ht="20.05" customHeight="1">
      <c r="A5" s="35">
        <v>3</v>
      </c>
      <c r="B5" t="str" s="36" cm="1">
        <f t="array" ref="B5">LOOKUP($A5,'Roles'!$A$3:$A$62,'Roles'!$B$3:$B$62)</f>
        <v>Director of the National Institutes of Health, U.S.</v>
      </c>
      <c r="C5" t="s" s="105">
        <v>3</v>
      </c>
      <c r="D5" t="s" s="105">
        <v>5</v>
      </c>
      <c r="E5" t="s" s="105">
        <v>6</v>
      </c>
      <c r="F5" t="s" s="105">
        <v>3</v>
      </c>
    </row>
    <row r="6" ht="20.05" customHeight="1">
      <c r="A6" s="35">
        <v>4</v>
      </c>
      <c r="B6" t="str" s="36" cm="1">
        <f t="array" ref="B6">LOOKUP($A6,'Roles'!$A$3:$A$62,'Roles'!$B$3:$B$62)</f>
        <v>Secretary of State for Health and Social Care, U.K.</v>
      </c>
      <c r="C6" t="s" s="105">
        <v>7</v>
      </c>
      <c r="D6" t="s" s="105">
        <v>3</v>
      </c>
      <c r="E6" t="s" s="105">
        <v>3</v>
      </c>
      <c r="F6" t="s" s="105">
        <v>4</v>
      </c>
    </row>
    <row r="7" ht="20.05" customHeight="1">
      <c r="A7" s="35">
        <v>5</v>
      </c>
      <c r="B7" t="str" s="36" cm="1">
        <f t="array" ref="B7">LOOKUP($A7,'Roles'!$A$3:$A$62,'Roles'!$B$3:$B$62)</f>
        <v>Chief Economic Adviser to HM Treasury, U.K.</v>
      </c>
      <c r="C7" t="s" s="105">
        <v>3</v>
      </c>
      <c r="D7" t="s" s="105">
        <v>5</v>
      </c>
      <c r="E7" t="s" s="105">
        <v>3</v>
      </c>
      <c r="F7" t="s" s="105">
        <v>7</v>
      </c>
    </row>
    <row r="8" ht="20.05" customHeight="1">
      <c r="A8" s="35">
        <v>6</v>
      </c>
      <c r="B8" t="str" s="36" cm="1">
        <f t="array" ref="B8">LOOKUP($A8,'Roles'!$A$3:$A$62,'Roles'!$B$3:$B$62)</f>
        <v>Chief Scientific Adviser to the Government, U.K.</v>
      </c>
      <c r="C8" t="s" s="105">
        <v>6</v>
      </c>
      <c r="D8" t="s" s="105">
        <v>6</v>
      </c>
      <c r="E8" t="s" s="105">
        <v>7</v>
      </c>
      <c r="F8" t="s" s="105">
        <v>4</v>
      </c>
    </row>
    <row r="9" ht="20.05" customHeight="1">
      <c r="A9" s="35">
        <v>7</v>
      </c>
      <c r="B9" t="str" s="36" cm="1">
        <f t="array" ref="B9">LOOKUP($A9,'Roles'!$A$3:$A$62,'Roles'!$B$3:$B$62)</f>
        <v>European Commissioner for Health and Food Safety</v>
      </c>
      <c r="C9" t="s" s="105">
        <v>7</v>
      </c>
      <c r="D9" t="s" s="105">
        <v>5</v>
      </c>
      <c r="E9" t="s" s="105">
        <v>7</v>
      </c>
      <c r="F9" t="s" s="105">
        <v>7</v>
      </c>
    </row>
    <row r="10" ht="20.05" customHeight="1">
      <c r="A10" s="35">
        <v>8</v>
      </c>
      <c r="B10" t="str" s="36" cm="1">
        <f t="array" ref="B10">LOOKUP($A10,'Roles'!$A$3:$A$62,'Roles'!$B$3:$B$62)</f>
        <v>European Commissioner for the Economy</v>
      </c>
      <c r="C10" t="s" s="105">
        <v>3</v>
      </c>
      <c r="D10" t="s" s="105">
        <v>3</v>
      </c>
      <c r="E10" t="s" s="105">
        <v>7</v>
      </c>
      <c r="F10" t="s" s="105">
        <v>3</v>
      </c>
    </row>
    <row r="11" ht="20.05" customHeight="1">
      <c r="A11" s="35">
        <v>9</v>
      </c>
      <c r="B11" t="str" s="36" cm="1">
        <f t="array" ref="B11">LOOKUP($A11,'Roles'!$A$3:$A$62,'Roles'!$B$3:$B$62)</f>
        <v>Director-General of Research and Innovation, Europe</v>
      </c>
      <c r="C11" t="s" s="105">
        <v>3</v>
      </c>
      <c r="D11" t="s" s="105">
        <v>7</v>
      </c>
      <c r="E11" t="s" s="105">
        <v>4</v>
      </c>
      <c r="F11" t="s" s="105">
        <v>6</v>
      </c>
    </row>
    <row r="12" ht="20.05" customHeight="1">
      <c r="A12" s="35">
        <v>10</v>
      </c>
      <c r="B12" t="str" s="36" cm="1">
        <f t="array" ref="B12">LOOKUP($A12,'Roles'!$A$3:$A$62,'Roles'!$B$3:$B$62)</f>
        <v>Minister of the National Health Commission, China</v>
      </c>
      <c r="C12" t="s" s="105">
        <v>4</v>
      </c>
      <c r="D12" t="s" s="105">
        <v>6</v>
      </c>
      <c r="E12" t="s" s="105">
        <v>5</v>
      </c>
      <c r="F12" t="s" s="105">
        <v>6</v>
      </c>
    </row>
    <row r="13" ht="20.05" customHeight="1">
      <c r="A13" s="35">
        <v>11</v>
      </c>
      <c r="B13" t="str" s="36" cm="1">
        <f t="array" ref="B13">LOOKUP($A13,'Roles'!$A$3:$A$62,'Roles'!$B$3:$B$62)</f>
        <v>Chairman of the National Development and Reform Commission, China</v>
      </c>
      <c r="C13" t="s" s="105">
        <v>6</v>
      </c>
      <c r="D13" t="s" s="105">
        <v>4</v>
      </c>
      <c r="E13" t="s" s="105">
        <v>4</v>
      </c>
      <c r="F13" t="s" s="105">
        <v>4</v>
      </c>
    </row>
    <row r="14" ht="20.05" customHeight="1">
      <c r="A14" s="35">
        <v>12</v>
      </c>
      <c r="B14" t="str" s="36" cm="1">
        <f t="array" ref="B14">LOOKUP($A14,'Roles'!$A$3:$A$62,'Roles'!$B$3:$B$62)</f>
        <v>President of the Chinese Academy of Sciences</v>
      </c>
      <c r="C14" t="s" s="105">
        <v>4</v>
      </c>
      <c r="D14" t="s" s="105">
        <v>3</v>
      </c>
      <c r="E14" t="s" s="105">
        <v>4</v>
      </c>
      <c r="F14" t="s" s="105">
        <v>7</v>
      </c>
    </row>
    <row r="15" ht="20.05" customHeight="1">
      <c r="A15" s="35">
        <v>13</v>
      </c>
      <c r="B15" t="str" s="36" cm="1">
        <f t="array" ref="B15">LOOKUP($A15,'Roles'!$A$3:$A$62,'Roles'!$B$3:$B$62)</f>
        <v>Minister of Health and Family Welfare, India</v>
      </c>
      <c r="C15" t="s" s="105">
        <v>6</v>
      </c>
      <c r="D15" t="s" s="105">
        <v>7</v>
      </c>
      <c r="E15" t="s" s="105">
        <v>7</v>
      </c>
      <c r="F15" t="s" s="105">
        <v>6</v>
      </c>
    </row>
    <row r="16" ht="20.05" customHeight="1">
      <c r="A16" s="35">
        <v>14</v>
      </c>
      <c r="B16" t="str" s="36" cm="1">
        <f t="array" ref="B16">LOOKUP($A16,'Roles'!$A$3:$A$62,'Roles'!$B$3:$B$62)</f>
        <v>Chief Economic Adviser to the Government of India</v>
      </c>
      <c r="C16" t="s" s="105">
        <v>3</v>
      </c>
      <c r="D16" t="s" s="105">
        <v>4</v>
      </c>
      <c r="E16" t="s" s="105">
        <v>6</v>
      </c>
      <c r="F16" t="s" s="105">
        <v>4</v>
      </c>
    </row>
    <row r="17" ht="20.05" customHeight="1">
      <c r="A17" s="35">
        <v>15</v>
      </c>
      <c r="B17" t="str" s="36" cm="1">
        <f t="array" ref="B17">LOOKUP($A17,'Roles'!$A$3:$A$62,'Roles'!$B$3:$B$62)</f>
        <v>Secretary of the Department of Biotechnology, India</v>
      </c>
      <c r="C17" t="s" s="105">
        <v>4</v>
      </c>
      <c r="D17" t="s" s="105">
        <v>6</v>
      </c>
      <c r="E17" t="s" s="105">
        <v>5</v>
      </c>
      <c r="F17" t="s" s="105">
        <v>3</v>
      </c>
    </row>
    <row r="18" ht="20.05" customHeight="1">
      <c r="A18" s="35">
        <v>16</v>
      </c>
      <c r="B18" t="str" s="36" cm="1">
        <f t="array" ref="B18">LOOKUP($A18,'Roles'!$A$3:$A$62,'Roles'!$B$3:$B$62)</f>
        <v>CEO, Phaser</v>
      </c>
      <c r="C18" t="s" s="105">
        <v>6</v>
      </c>
      <c r="D18" t="s" s="105">
        <v>4</v>
      </c>
      <c r="E18" t="s" s="105">
        <v>6</v>
      </c>
      <c r="F18" t="s" s="105">
        <v>7</v>
      </c>
    </row>
    <row r="19" ht="20.05" customHeight="1">
      <c r="A19" s="35">
        <v>17</v>
      </c>
      <c r="B19" t="str" s="36" cm="1">
        <f t="array" ref="B19">LOOKUP($A19,'Roles'!$A$3:$A$62,'Roles'!$B$3:$B$62)</f>
        <v>CEO, AstroZenith</v>
      </c>
      <c r="C19" t="s" s="105">
        <v>3</v>
      </c>
      <c r="D19" t="s" s="105">
        <v>7</v>
      </c>
      <c r="E19" t="s" s="105">
        <v>3</v>
      </c>
      <c r="F19" t="s" s="105">
        <v>5</v>
      </c>
    </row>
    <row r="20" ht="20.05" customHeight="1">
      <c r="A20" s="35">
        <v>18</v>
      </c>
      <c r="B20" t="str" s="36" cm="1">
        <f t="array" ref="B20">LOOKUP($A20,'Roles'!$A$3:$A$62,'Roles'!$B$3:$B$62)</f>
        <v>CEO, Broche</v>
      </c>
      <c r="C20" t="s" s="105">
        <v>5</v>
      </c>
      <c r="D20" t="s" s="105">
        <v>3</v>
      </c>
      <c r="E20" t="s" s="105">
        <v>4</v>
      </c>
      <c r="F20" t="s" s="105">
        <v>7</v>
      </c>
    </row>
    <row r="21" ht="20.05" customHeight="1">
      <c r="A21" s="35">
        <v>19</v>
      </c>
      <c r="B21" t="str" s="36" cm="1">
        <f t="array" ref="B21">LOOKUP($A21,'Roles'!$A$3:$A$62,'Roles'!$B$3:$B$62)</f>
        <v>CEO, Guanxi</v>
      </c>
      <c r="C21" t="s" s="105">
        <v>7</v>
      </c>
      <c r="D21" t="s" s="105">
        <v>4</v>
      </c>
      <c r="E21" t="s" s="105">
        <v>5</v>
      </c>
      <c r="F21" t="s" s="105">
        <v>4</v>
      </c>
    </row>
    <row r="22" ht="20.05" customHeight="1">
      <c r="A22" s="35">
        <v>20</v>
      </c>
      <c r="B22" t="str" s="36" cm="1">
        <f t="array" ref="B22">LOOKUP($A22,'Roles'!$A$3:$A$62,'Roles'!$B$3:$B$62)</f>
        <v>CEO, Chennai Pharma</v>
      </c>
      <c r="C22" t="s" s="105">
        <v>4</v>
      </c>
      <c r="D22" t="s" s="105">
        <v>5</v>
      </c>
      <c r="E22" t="s" s="105">
        <v>6</v>
      </c>
      <c r="F22" t="s" s="105">
        <v>5</v>
      </c>
    </row>
    <row r="23" ht="20.05" customHeight="1">
      <c r="A23" s="35">
        <v>21</v>
      </c>
      <c r="B23" t="str" s="36" cm="1">
        <f t="array" ref="B23">LOOKUP($A23,'Roles'!$A$3:$A$62,'Roles'!$B$3:$B$62)</f>
        <v>CEO, BioSquares</v>
      </c>
      <c r="C23" t="s" s="105">
        <v>7</v>
      </c>
      <c r="D23" t="s" s="105">
        <v>4</v>
      </c>
      <c r="E23" t="s" s="105">
        <v>5</v>
      </c>
      <c r="F23" t="s" s="105">
        <v>3</v>
      </c>
    </row>
    <row r="24" ht="20.05" customHeight="1">
      <c r="A24" s="35">
        <v>22</v>
      </c>
      <c r="B24" t="str" s="36" cm="1">
        <f t="array" ref="B24">LOOKUP($A24,'Roles'!$A$3:$A$62,'Roles'!$B$3:$B$62)</f>
        <v>CEO, PharmReady</v>
      </c>
      <c r="C24" t="s" s="105">
        <v>3</v>
      </c>
      <c r="D24" t="s" s="105">
        <v>4</v>
      </c>
      <c r="E24" t="s" s="105">
        <v>5</v>
      </c>
      <c r="F24" t="s" s="105">
        <v>3</v>
      </c>
    </row>
    <row r="25" ht="20.05" customHeight="1">
      <c r="A25" s="35">
        <v>23</v>
      </c>
      <c r="B25" t="str" s="36" cm="1">
        <f t="array" ref="B25">LOOKUP($A25,'Roles'!$A$3:$A$62,'Roles'!$B$3:$B$62)</f>
        <v>CEO, TrialLinx</v>
      </c>
      <c r="C25" t="s" s="105">
        <v>6</v>
      </c>
      <c r="D25" t="s" s="105">
        <v>3</v>
      </c>
      <c r="E25" t="s" s="105">
        <v>3</v>
      </c>
      <c r="F25" t="s" s="105">
        <v>6</v>
      </c>
    </row>
    <row r="26" ht="20.05" customHeight="1">
      <c r="A26" s="35">
        <v>24</v>
      </c>
      <c r="B26" t="str" s="36" cm="1">
        <f t="array" ref="B26">LOOKUP($A26,'Roles'!$A$3:$A$62,'Roles'!$B$3:$B$62)</f>
        <v>CEO, ForgetRx</v>
      </c>
      <c r="C26" t="s" s="105">
        <v>5</v>
      </c>
      <c r="D26" t="s" s="105">
        <v>4</v>
      </c>
      <c r="E26" t="s" s="105">
        <v>5</v>
      </c>
      <c r="F26" t="s" s="105">
        <v>3</v>
      </c>
    </row>
    <row r="27" ht="20.05" customHeight="1">
      <c r="A27" s="35">
        <v>25</v>
      </c>
      <c r="B27" t="str" s="36" cm="1">
        <f t="array" ref="B27">LOOKUP($A27,'Roles'!$A$3:$A$62,'Roles'!$B$3:$B$62)</f>
        <v>CEO, CeLLM</v>
      </c>
      <c r="C27" t="s" s="105">
        <v>6</v>
      </c>
      <c r="D27" t="s" s="105">
        <v>5</v>
      </c>
      <c r="E27" t="s" s="105">
        <v>7</v>
      </c>
      <c r="F27" t="s" s="105">
        <v>5</v>
      </c>
    </row>
    <row r="28" ht="20.05" customHeight="1">
      <c r="A28" s="35">
        <v>26</v>
      </c>
      <c r="B28" t="str" s="36" cm="1">
        <f t="array" ref="B28">LOOKUP($A28,'Roles'!$A$3:$A$62,'Roles'!$B$3:$B$62)</f>
        <v>Funding Director, Thomas Toews Foundation</v>
      </c>
      <c r="C28" t="s" s="105">
        <v>7</v>
      </c>
      <c r="D28" t="s" s="105">
        <v>7</v>
      </c>
      <c r="E28" t="s" s="105">
        <v>6</v>
      </c>
      <c r="F28" t="s" s="105">
        <v>7</v>
      </c>
    </row>
    <row r="29" ht="20.05" customHeight="1">
      <c r="A29" s="35">
        <v>27</v>
      </c>
      <c r="B29" t="str" s="36" cm="1">
        <f t="array" ref="B29">LOOKUP($A29,'Roles'!$A$3:$A$62,'Roles'!$B$3:$B$62)</f>
        <v>Funding Director, Goodby Trust</v>
      </c>
      <c r="C29" t="s" s="105">
        <v>4</v>
      </c>
      <c r="D29" t="s" s="105">
        <v>5</v>
      </c>
      <c r="E29" t="s" s="105">
        <v>6</v>
      </c>
      <c r="F29" t="s" s="105">
        <v>3</v>
      </c>
    </row>
    <row r="30" ht="20.05" customHeight="1">
      <c r="A30" s="35">
        <v>28</v>
      </c>
      <c r="B30" t="str" s="36" cm="1">
        <f t="array" ref="B30">LOOKUP($A30,'Roles'!$A$3:$A$62,'Roles'!$B$3:$B$62)</f>
        <v>Funding Director, EUBI</v>
      </c>
      <c r="C30" t="s" s="105">
        <v>4</v>
      </c>
      <c r="D30" t="s" s="105">
        <v>6</v>
      </c>
      <c r="E30" t="s" s="105">
        <v>7</v>
      </c>
      <c r="F30" t="s" s="105">
        <v>6</v>
      </c>
    </row>
    <row r="31" ht="20.05" customHeight="1">
      <c r="A31" s="35">
        <v>29</v>
      </c>
      <c r="B31" t="str" s="36" cm="1">
        <f t="array" ref="B31">LOOKUP($A31,'Roles'!$A$3:$A$62,'Roles'!$B$3:$B$62)</f>
        <v>Funding Director, Shanghai Genomics Center</v>
      </c>
      <c r="C31" t="s" s="105">
        <v>5</v>
      </c>
      <c r="D31" t="s" s="105">
        <v>7</v>
      </c>
      <c r="E31" t="s" s="105">
        <v>6</v>
      </c>
      <c r="F31" t="s" s="105">
        <v>5</v>
      </c>
    </row>
    <row r="32" ht="20.05" customHeight="1">
      <c r="A32" s="35">
        <v>30</v>
      </c>
      <c r="B32" t="str" s="36" cm="1">
        <f t="array" ref="B32">LOOKUP($A32,'Roles'!$A$3:$A$62,'Roles'!$B$3:$B$62)</f>
        <v>Funding Director, India Health Foundation</v>
      </c>
      <c r="C32" t="s" s="105">
        <v>3</v>
      </c>
      <c r="D32" t="s" s="105">
        <v>4</v>
      </c>
      <c r="E32" t="s" s="105">
        <v>3</v>
      </c>
      <c r="F32" t="s" s="105">
        <v>4</v>
      </c>
    </row>
    <row r="33" ht="20.05" customHeight="1">
      <c r="A33" s="35">
        <v>31</v>
      </c>
      <c r="B33" t="str" s="36" cm="1">
        <f t="array" ref="B33">LOOKUP($A33,'Roles'!$A$3:$A$62,'Roles'!$B$3:$B$62)</f>
        <v>Funding Director, The U.N. Health Foundation</v>
      </c>
      <c r="C33" t="s" s="105">
        <v>5</v>
      </c>
      <c r="D33" t="s" s="105">
        <v>4</v>
      </c>
      <c r="E33" t="s" s="105">
        <v>7</v>
      </c>
      <c r="F33" t="s" s="105">
        <v>4</v>
      </c>
    </row>
    <row r="34" ht="20.05" customHeight="1">
      <c r="A34" s="35">
        <v>32</v>
      </c>
      <c r="B34" t="str" s="36" cm="1">
        <f t="array" ref="B34">LOOKUP($A34,'Roles'!$A$3:$A$62,'Roles'!$B$3:$B$62)</f>
        <v>Funding Director, Science as Open Source (SOS)</v>
      </c>
      <c r="C34" t="s" s="105">
        <v>3</v>
      </c>
      <c r="D34" t="s" s="105">
        <v>6</v>
      </c>
      <c r="E34" t="s" s="105">
        <v>6</v>
      </c>
      <c r="F34" t="s" s="105">
        <v>4</v>
      </c>
    </row>
    <row r="35" ht="20.05" customHeight="1">
      <c r="A35" s="35">
        <v>33</v>
      </c>
      <c r="B35" t="str" s="36" cm="1">
        <f t="array" ref="B35">LOOKUP($A35,'Roles'!$A$3:$A$62,'Roles'!$B$3:$B$62)</f>
        <v>Funding Director, Green Revolution Foundation</v>
      </c>
      <c r="C35" t="s" s="105">
        <v>7</v>
      </c>
      <c r="D35" t="s" s="105">
        <v>5</v>
      </c>
      <c r="E35" t="s" s="105">
        <v>4</v>
      </c>
      <c r="F35" t="s" s="105">
        <v>4</v>
      </c>
    </row>
    <row r="36" ht="20.05" customHeight="1">
      <c r="A36" s="35">
        <v>34</v>
      </c>
      <c r="B36" t="str" s="36" cm="1">
        <f t="array" ref="B36">LOOKUP($A36,'Roles'!$A$3:$A$62,'Roles'!$B$3:$B$62)</f>
        <v>Funding Director, Sino-Euro Friendship Initiative</v>
      </c>
      <c r="C36" t="s" s="105">
        <v>7</v>
      </c>
      <c r="D36" t="s" s="105">
        <v>3</v>
      </c>
      <c r="E36" t="s" s="105">
        <v>7</v>
      </c>
      <c r="F36" t="s" s="105">
        <v>7</v>
      </c>
    </row>
    <row r="37" ht="20.05" customHeight="1">
      <c r="A37" s="35">
        <v>35</v>
      </c>
      <c r="B37" t="str" s="36" cm="1">
        <f t="array" ref="B37">LOOKUP($A37,'Roles'!$A$3:$A$62,'Roles'!$B$3:$B$62)</f>
        <v>Funding Director, Indo-European Advancement Foundation</v>
      </c>
      <c r="C37" t="s" s="105">
        <v>3</v>
      </c>
      <c r="D37" t="s" s="105">
        <v>3</v>
      </c>
      <c r="E37" t="s" s="105">
        <v>5</v>
      </c>
      <c r="F37" t="s" s="105">
        <v>6</v>
      </c>
    </row>
    <row r="38" ht="20.05" customHeight="1">
      <c r="A38" s="35">
        <v>36</v>
      </c>
      <c r="B38" t="str" s="36" cm="1">
        <f t="array" ref="B38">LOOKUP($A38,'Roles'!$A$3:$A$62,'Roles'!$B$3:$B$62)</f>
        <v>Director, EuroGlobal Innovators</v>
      </c>
      <c r="C38" t="s" s="105">
        <v>3</v>
      </c>
      <c r="D38" t="s" s="105">
        <v>3</v>
      </c>
      <c r="E38" t="s" s="105">
        <v>6</v>
      </c>
      <c r="F38" t="s" s="105">
        <v>6</v>
      </c>
    </row>
    <row r="39" ht="20.05" customHeight="1">
      <c r="A39" s="35">
        <v>37</v>
      </c>
      <c r="B39" t="str" s="36" cm="1">
        <f t="array" ref="B39">LOOKUP($A39,'Roles'!$A$3:$A$62,'Roles'!$B$3:$B$62)</f>
        <v>Director, SinoAmerican Wellness Forum</v>
      </c>
      <c r="C39" t="s" s="105">
        <v>5</v>
      </c>
      <c r="D39" t="s" s="105">
        <v>7</v>
      </c>
      <c r="E39" t="s" s="105">
        <v>7</v>
      </c>
      <c r="F39" t="s" s="105">
        <v>3</v>
      </c>
    </row>
    <row r="40" ht="20.05" customHeight="1">
      <c r="A40" s="35">
        <v>38</v>
      </c>
      <c r="B40" t="str" s="36" cm="1">
        <f t="array" ref="B40">LOOKUP($A40,'Roles'!$A$3:$A$62,'Roles'!$B$3:$B$62)</f>
        <v>Director, SinoBrit Vitality Council</v>
      </c>
      <c r="C40" t="s" s="105">
        <v>6</v>
      </c>
      <c r="D40" t="s" s="105">
        <v>4</v>
      </c>
      <c r="E40" t="s" s="105">
        <v>4</v>
      </c>
      <c r="F40" t="s" s="105">
        <v>7</v>
      </c>
    </row>
    <row r="41" ht="20.05" customHeight="1">
      <c r="A41" s="35">
        <v>39</v>
      </c>
      <c r="B41" t="str" s="36" cm="1">
        <f t="array" ref="B41">LOOKUP($A41,'Roles'!$A$3:$A$62,'Roles'!$B$3:$B$62)</f>
        <v>Director, Future Britain Forum</v>
      </c>
      <c r="C41" t="s" s="105">
        <v>5</v>
      </c>
      <c r="D41" t="s" s="105">
        <v>6</v>
      </c>
      <c r="E41" t="s" s="105">
        <v>3</v>
      </c>
      <c r="F41" t="s" s="105">
        <v>7</v>
      </c>
    </row>
    <row r="42" ht="20.05" customHeight="1">
      <c r="A42" s="35">
        <v>40</v>
      </c>
      <c r="B42" t="str" s="36" cm="1">
        <f t="array" ref="B42">LOOKUP($A42,'Roles'!$A$3:$A$62,'Roles'!$B$3:$B$62)</f>
        <v>Director, Anvil Dragon Coalition</v>
      </c>
      <c r="C42" t="s" s="105">
        <v>5</v>
      </c>
      <c r="D42" t="s" s="105">
        <v>7</v>
      </c>
      <c r="E42" t="s" s="105">
        <v>4</v>
      </c>
      <c r="F42" t="s" s="105">
        <v>6</v>
      </c>
    </row>
    <row r="43" ht="20.05" customHeight="1">
      <c r="A43" s="35">
        <v>41</v>
      </c>
      <c r="B43" t="str" s="36" cm="1">
        <f t="array" ref="B43">LOOKUP($A43,'Roles'!$A$3:$A$62,'Roles'!$B$3:$B$62)</f>
        <v>Director, Euro Vanguard Network</v>
      </c>
      <c r="C43" t="s" s="105">
        <v>7</v>
      </c>
      <c r="D43" t="s" s="105">
        <v>4</v>
      </c>
      <c r="E43" t="s" s="105">
        <v>4</v>
      </c>
      <c r="F43" t="s" s="105">
        <v>3</v>
      </c>
    </row>
    <row r="44" ht="20.05" customHeight="1">
      <c r="A44" s="35">
        <v>42</v>
      </c>
      <c r="B44" t="str" s="36" cm="1">
        <f t="array" ref="B44">LOOKUP($A44,'Roles'!$A$3:$A$62,'Roles'!$B$3:$B$62)</f>
        <v>Director, Delhi Fiscal Fund</v>
      </c>
      <c r="C44" t="s" s="105">
        <v>6</v>
      </c>
      <c r="D44" t="s" s="105">
        <v>3</v>
      </c>
      <c r="E44" t="s" s="105">
        <v>7</v>
      </c>
      <c r="F44" t="s" s="105">
        <v>5</v>
      </c>
    </row>
    <row r="45" ht="20.05" customHeight="1">
      <c r="A45" s="35">
        <v>43</v>
      </c>
      <c r="B45" t="str" s="36" cm="1">
        <f t="array" ref="B45">LOOKUP($A45,'Roles'!$A$3:$A$62,'Roles'!$B$3:$B$62)</f>
        <v>Director, Anglo-American Insight Network</v>
      </c>
      <c r="C45" t="s" s="105">
        <v>4</v>
      </c>
      <c r="D45" t="s" s="105">
        <v>5</v>
      </c>
      <c r="E45" t="s" s="105">
        <v>3</v>
      </c>
      <c r="F45" t="s" s="105">
        <v>5</v>
      </c>
    </row>
    <row r="46" ht="20.05" customHeight="1">
      <c r="A46" s="35">
        <v>44</v>
      </c>
      <c r="B46" t="str" s="36" cm="1">
        <f t="array" ref="B46">LOOKUP($A46,'Roles'!$A$3:$A$62,'Roles'!$B$3:$B$62)</f>
        <v>Director, Overseas India</v>
      </c>
      <c r="C46" t="s" s="105">
        <v>7</v>
      </c>
      <c r="D46" t="s" s="105">
        <v>5</v>
      </c>
      <c r="E46" t="s" s="105">
        <v>3</v>
      </c>
      <c r="F46" t="s" s="105">
        <v>4</v>
      </c>
    </row>
    <row r="47" ht="20.05" customHeight="1">
      <c r="A47" s="35">
        <v>45</v>
      </c>
      <c r="B47" t="str" s="36" cm="1">
        <f t="array" ref="B47">LOOKUP($A47,'Roles'!$A$3:$A$62,'Roles'!$B$3:$B$62)</f>
        <v>Director, SinoGlobal Nexus</v>
      </c>
      <c r="C47" t="s" s="105">
        <v>4</v>
      </c>
      <c r="D47" t="s" s="105">
        <v>6</v>
      </c>
      <c r="E47" t="s" s="105">
        <v>5</v>
      </c>
      <c r="F47" t="s" s="105">
        <v>7</v>
      </c>
    </row>
    <row r="48" ht="20.05" customHeight="1">
      <c r="A48" s="35">
        <v>46</v>
      </c>
      <c r="B48" t="str" s="36" cm="1">
        <f t="array" ref="B48">LOOKUP($A48,'Roles'!$A$3:$A$62,'Roles'!$B$3:$B$62)</f>
        <v>Lead Scientist, BioFoundry Network</v>
      </c>
      <c r="C48" t="s" s="105">
        <v>7</v>
      </c>
      <c r="D48" t="s" s="105">
        <v>5</v>
      </c>
      <c r="E48" t="s" s="105">
        <v>5</v>
      </c>
      <c r="F48" t="s" s="105">
        <v>6</v>
      </c>
    </row>
    <row r="49" ht="20.05" customHeight="1">
      <c r="A49" s="35">
        <v>47</v>
      </c>
      <c r="B49" t="str" s="36" cm="1">
        <f t="array" ref="B49">LOOKUP($A49,'Roles'!$A$3:$A$62,'Roles'!$B$3:$B$62)</f>
        <v>Lead Scientist, Silk Nexus Institute</v>
      </c>
      <c r="C49" t="s" s="105">
        <v>5</v>
      </c>
      <c r="D49" t="s" s="105">
        <v>5</v>
      </c>
      <c r="E49" t="s" s="105">
        <v>4</v>
      </c>
      <c r="F49" t="s" s="105">
        <v>7</v>
      </c>
    </row>
    <row r="50" ht="20.05" customHeight="1">
      <c r="A50" s="35">
        <v>48</v>
      </c>
      <c r="B50" t="str" s="36" cm="1">
        <f t="array" ref="B50">LOOKUP($A50,'Roles'!$A$3:$A$62,'Roles'!$B$3:$B$62)</f>
        <v>Lead Scientist, ChainFusion</v>
      </c>
      <c r="C50" t="s" s="105">
        <v>3</v>
      </c>
      <c r="D50" t="s" s="105">
        <v>7</v>
      </c>
      <c r="E50" t="s" s="105">
        <v>7</v>
      </c>
      <c r="F50" t="s" s="105">
        <v>5</v>
      </c>
    </row>
    <row r="51" ht="20.05" customHeight="1">
      <c r="A51" s="35">
        <v>49</v>
      </c>
      <c r="B51" t="str" s="36" cm="1">
        <f t="array" ref="B51">LOOKUP($A51,'Roles'!$A$3:$A$62,'Roles'!$B$3:$B$62)</f>
        <v>Lead Scientist, InnovForge</v>
      </c>
      <c r="C51" t="s" s="105">
        <v>6</v>
      </c>
      <c r="D51" t="s" s="105">
        <v>6</v>
      </c>
      <c r="E51" t="s" s="105">
        <v>4</v>
      </c>
      <c r="F51" t="s" s="105">
        <v>5</v>
      </c>
    </row>
    <row r="52" ht="20.05" customHeight="1">
      <c r="A52" s="35">
        <v>50</v>
      </c>
      <c r="B52" t="str" s="36" cm="1">
        <f t="array" ref="B52">LOOKUP($A52,'Roles'!$A$3:$A$62,'Roles'!$B$3:$B$62)</f>
        <v>Lead Scientist, Atlantic Synthesis Institute</v>
      </c>
      <c r="C52" t="s" s="105">
        <v>6</v>
      </c>
      <c r="D52" t="s" s="105">
        <v>7</v>
      </c>
      <c r="E52" t="s" s="105">
        <v>5</v>
      </c>
      <c r="F52" t="s" s="105">
        <v>3</v>
      </c>
    </row>
    <row r="53" ht="20.05" customHeight="1">
      <c r="A53" s="35">
        <v>51</v>
      </c>
      <c r="B53" t="str" s="36" cm="1">
        <f t="array" ref="B53">LOOKUP($A53,'Roles'!$A$3:$A$62,'Roles'!$B$3:$B$62)</f>
        <v>Lead Scientist, DragonCap Research</v>
      </c>
      <c r="C53" t="s" s="105">
        <v>4</v>
      </c>
      <c r="D53" t="s" s="105">
        <v>3</v>
      </c>
      <c r="E53" t="s" s="105">
        <v>6</v>
      </c>
      <c r="F53" t="s" s="105">
        <v>5</v>
      </c>
    </row>
    <row r="54" ht="20.05" customHeight="1">
      <c r="A54" s="35">
        <v>52</v>
      </c>
      <c r="B54" t="str" s="36" cm="1">
        <f t="array" ref="B54">LOOKUP($A54,'Roles'!$A$3:$A$62,'Roles'!$B$3:$B$62)</f>
        <v>Lead Scientist, Special Relationship Center</v>
      </c>
      <c r="C54" t="s" s="105">
        <v>5</v>
      </c>
      <c r="D54" t="s" s="105">
        <v>6</v>
      </c>
      <c r="E54" t="s" s="105">
        <v>3</v>
      </c>
      <c r="F54" t="s" s="105">
        <v>5</v>
      </c>
    </row>
    <row r="55" ht="20.05" customHeight="1">
      <c r="A55" s="35">
        <v>53</v>
      </c>
      <c r="B55" t="str" s="36" cm="1">
        <f t="array" ref="B55">LOOKUP($A55,'Roles'!$A$3:$A$62,'Roles'!$B$3:$B$62)</f>
        <v>Lead Scientist, Lotus Capital Institute</v>
      </c>
      <c r="C55" t="s" s="105">
        <v>5</v>
      </c>
      <c r="D55" t="s" s="105">
        <v>7</v>
      </c>
      <c r="E55" t="s" s="105">
        <v>3</v>
      </c>
      <c r="F55" t="s" s="105">
        <v>5</v>
      </c>
    </row>
    <row r="56" ht="20.05" customHeight="1">
      <c r="A56" s="35">
        <v>54</v>
      </c>
      <c r="B56" t="str" s="36" cm="1">
        <f t="array" ref="B56">LOOKUP($A56,'Roles'!$A$3:$A$62,'Roles'!$B$3:$B$62)</f>
        <v>Lead Scientist, Atlantic Partnership Alliance</v>
      </c>
      <c r="C56" t="s" s="105">
        <v>5</v>
      </c>
      <c r="D56" t="s" s="105">
        <v>6</v>
      </c>
      <c r="E56" t="s" s="105">
        <v>6</v>
      </c>
      <c r="F56" t="s" s="105">
        <v>6</v>
      </c>
    </row>
    <row r="57" ht="20.05" customHeight="1">
      <c r="A57" s="35">
        <v>55</v>
      </c>
      <c r="B57" t="str" s="36" cm="1">
        <f t="array" ref="B57">LOOKUP($A57,'Roles'!$A$3:$A$62,'Roles'!$B$3:$B$62)</f>
        <v>Lead Scientist, EuroVital</v>
      </c>
      <c r="C57" t="s" s="105">
        <v>4</v>
      </c>
      <c r="D57" t="s" s="105">
        <v>6</v>
      </c>
      <c r="E57" t="s" s="105">
        <v>4</v>
      </c>
      <c r="F57" t="s" s="105">
        <v>6</v>
      </c>
    </row>
    <row r="58" ht="20.05" customHeight="1">
      <c r="A58" s="35">
        <v>56</v>
      </c>
      <c r="B58" t="str" s="36" cm="1">
        <f t="array" ref="B58">LOOKUP($A58,'Roles'!$A$3:$A$62,'Roles'!$B$3:$B$62)</f>
        <v>Director-General, World Health Organization</v>
      </c>
      <c r="C58" t="s" s="105">
        <v>7</v>
      </c>
      <c r="D58" t="s" s="105">
        <v>4</v>
      </c>
      <c r="E58" t="s" s="105">
        <v>3</v>
      </c>
      <c r="F58" t="s" s="105">
        <v>3</v>
      </c>
    </row>
    <row r="59" ht="20.05" customHeight="1">
      <c r="A59" s="35">
        <v>57</v>
      </c>
      <c r="B59" t="str" s="36" cm="1">
        <f t="array" ref="B59">LOOKUP($A59,'Roles'!$A$3:$A$62,'Roles'!$B$3:$B$62)</f>
        <v>Director-General, World Trade Organization</v>
      </c>
      <c r="C59" t="s" s="105">
        <v>6</v>
      </c>
      <c r="D59" t="s" s="105">
        <v>3</v>
      </c>
      <c r="E59" t="s" s="105">
        <v>7</v>
      </c>
      <c r="F59" t="s" s="105">
        <v>5</v>
      </c>
    </row>
    <row r="60" ht="20.05" customHeight="1">
      <c r="A60" s="35">
        <v>58</v>
      </c>
      <c r="B60" t="str" s="36" cm="1">
        <f t="array" ref="B60">LOOKUP($A60,'Roles'!$A$3:$A$62,'Roles'!$B$3:$B$62)</f>
        <v>Director-General, Vienna Forum</v>
      </c>
      <c r="C60" t="s" s="105">
        <v>6</v>
      </c>
      <c r="D60" t="s" s="105">
        <v>5</v>
      </c>
      <c r="E60" t="s" s="105">
        <v>3</v>
      </c>
      <c r="F60" t="s" s="105">
        <v>7</v>
      </c>
    </row>
    <row r="61" ht="20.05" customHeight="1">
      <c r="A61" s="35">
        <v>59</v>
      </c>
      <c r="B61" t="str" s="36" cm="1">
        <f t="array" ref="B61">LOOKUP($A61,'Roles'!$A$3:$A$62,'Roles'!$B$3:$B$62)</f>
        <v>Director-General, EuroPlus Initiative</v>
      </c>
      <c r="C61" t="s" s="105">
        <v>5</v>
      </c>
      <c r="D61" t="s" s="105">
        <v>6</v>
      </c>
      <c r="E61" t="s" s="105">
        <v>5</v>
      </c>
      <c r="F61" t="s" s="105">
        <v>6</v>
      </c>
    </row>
    <row r="62" ht="20.05" customHeight="1">
      <c r="A62" s="35">
        <v>60</v>
      </c>
      <c r="B62" t="str" s="36" cm="1">
        <f t="array" ref="B62">LOOKUP($A62,'Roles'!$A$3:$A$62,'Roles'!$B$3:$B$62)</f>
        <v>Director-General, Global Vitality Alliance</v>
      </c>
      <c r="C62" t="s" s="105">
        <v>4</v>
      </c>
      <c r="D62" t="s" s="105">
        <v>7</v>
      </c>
      <c r="E62" t="s" s="105">
        <v>6</v>
      </c>
      <c r="F62" t="s" s="105">
        <v>4</v>
      </c>
    </row>
  </sheetData>
  <mergeCells count="1">
    <mergeCell ref="A1:F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6.xml><?xml version="1.0" encoding="utf-8"?>
<worksheet xmlns:r="http://schemas.openxmlformats.org/officeDocument/2006/relationships" xmlns="http://schemas.openxmlformats.org/spreadsheetml/2006/main">
  <sheetPr>
    <pageSetUpPr fitToPage="1"/>
  </sheetPr>
  <dimension ref="A2:Q32"/>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31.5391" style="106" customWidth="1"/>
    <col min="2" max="17" width="5.85156" style="106" customWidth="1"/>
    <col min="18" max="16384" width="16.3516" style="106" customWidth="1"/>
  </cols>
  <sheetData>
    <row r="1" ht="27.65" customHeight="1">
      <c r="A1" t="s" s="2">
        <v>8</v>
      </c>
      <c r="B1" s="2"/>
      <c r="C1" s="2"/>
      <c r="D1" s="2"/>
      <c r="E1" s="2"/>
      <c r="F1" s="2"/>
      <c r="G1" s="2"/>
      <c r="H1" s="2"/>
      <c r="I1" s="2"/>
      <c r="J1" s="2"/>
      <c r="K1" s="2"/>
      <c r="L1" s="2"/>
      <c r="M1" s="2"/>
      <c r="N1" s="2"/>
      <c r="O1" s="2"/>
      <c r="P1" s="2"/>
      <c r="Q1" s="2"/>
    </row>
    <row r="2" ht="20.25" customHeight="1">
      <c r="A2" t="s" s="31">
        <v>411</v>
      </c>
      <c r="B2" t="s" s="107">
        <v>128</v>
      </c>
      <c r="C2" t="s" s="108">
        <v>436</v>
      </c>
      <c r="D2" t="s" s="109">
        <v>437</v>
      </c>
      <c r="E2" t="s" s="107">
        <v>438</v>
      </c>
      <c r="F2" t="s" s="108">
        <v>439</v>
      </c>
      <c r="G2" t="s" s="109">
        <v>440</v>
      </c>
      <c r="H2" t="s" s="107">
        <v>441</v>
      </c>
      <c r="I2" t="s" s="108">
        <v>442</v>
      </c>
      <c r="J2" t="s" s="109">
        <v>443</v>
      </c>
      <c r="K2" t="s" s="107">
        <v>444</v>
      </c>
      <c r="L2" t="s" s="108">
        <v>445</v>
      </c>
      <c r="M2" t="s" s="109">
        <v>446</v>
      </c>
      <c r="N2" t="s" s="107">
        <v>447</v>
      </c>
      <c r="O2" t="s" s="108">
        <v>448</v>
      </c>
      <c r="P2" t="s" s="109">
        <v>449</v>
      </c>
      <c r="Q2" t="s" s="109">
        <v>450</v>
      </c>
    </row>
    <row r="3" ht="20.25" customHeight="1">
      <c r="A3" t="str" s="95" cm="1">
        <f t="array" ref="A3">'Private Indicators'!$B3</f>
        <v>U.S. Research Competitiveness</v>
      </c>
      <c r="B3" s="110">
        <v>-12</v>
      </c>
      <c r="C3" s="111">
        <v>-15</v>
      </c>
      <c r="D3" s="112">
        <v>2</v>
      </c>
      <c r="E3" s="113">
        <v>8</v>
      </c>
      <c r="F3" s="111">
        <v>1</v>
      </c>
      <c r="G3" s="112">
        <v>1</v>
      </c>
      <c r="H3" s="113">
        <v>3</v>
      </c>
      <c r="I3" s="111">
        <v>2</v>
      </c>
      <c r="J3" s="112">
        <v>1</v>
      </c>
      <c r="K3" s="113">
        <v>-3</v>
      </c>
      <c r="L3" s="111">
        <v>-5</v>
      </c>
      <c r="M3" s="112">
        <v>2</v>
      </c>
      <c r="N3" s="113">
        <v>7</v>
      </c>
      <c r="O3" s="111">
        <v>-12</v>
      </c>
      <c r="P3" s="112">
        <v>-6</v>
      </c>
      <c r="Q3" s="112">
        <v>-3</v>
      </c>
    </row>
    <row r="4" ht="20.05" customHeight="1">
      <c r="A4" t="str" s="97" cm="1">
        <f t="array" ref="A4">'Private Indicators'!$B4</f>
        <v>U.S. Advanced Manufacturing</v>
      </c>
      <c r="B4" s="114">
        <v>-3</v>
      </c>
      <c r="C4" s="115">
        <v>-4</v>
      </c>
      <c r="D4" s="101">
        <v>-2</v>
      </c>
      <c r="E4" s="116">
        <v>4</v>
      </c>
      <c r="F4" s="115">
        <v>-6</v>
      </c>
      <c r="G4" s="101">
        <v>-3</v>
      </c>
      <c r="H4" s="116">
        <v>1</v>
      </c>
      <c r="I4" s="115">
        <v>1</v>
      </c>
      <c r="J4" s="101">
        <v>-1</v>
      </c>
      <c r="K4" s="116">
        <v>-5</v>
      </c>
      <c r="L4" s="115">
        <v>-7</v>
      </c>
      <c r="M4" s="101">
        <v>-2</v>
      </c>
      <c r="N4" s="116">
        <v>5</v>
      </c>
      <c r="O4" s="115">
        <v>-5</v>
      </c>
      <c r="P4" s="101">
        <v>-2</v>
      </c>
      <c r="Q4" s="101">
        <v>-4</v>
      </c>
    </row>
    <row r="5" ht="20.05" customHeight="1">
      <c r="A5" t="str" s="97" cm="1">
        <f t="array" ref="A5">'Private Indicators'!$B5</f>
        <v>U.S. Population Health</v>
      </c>
      <c r="B5" s="114">
        <v>-7</v>
      </c>
      <c r="C5" s="115">
        <v>2</v>
      </c>
      <c r="D5" s="101">
        <v>1</v>
      </c>
      <c r="E5" s="116">
        <v>-2</v>
      </c>
      <c r="F5" s="115">
        <v>1</v>
      </c>
      <c r="G5" s="101">
        <v>1</v>
      </c>
      <c r="H5" s="116">
        <v>3</v>
      </c>
      <c r="I5" s="115">
        <v>4</v>
      </c>
      <c r="J5" s="101">
        <v>2</v>
      </c>
      <c r="K5" s="116">
        <v>-1</v>
      </c>
      <c r="L5" s="115">
        <v>4</v>
      </c>
      <c r="M5" s="101">
        <v>2</v>
      </c>
      <c r="N5" s="116">
        <v>2</v>
      </c>
      <c r="O5" s="115">
        <v>9</v>
      </c>
      <c r="P5" s="101">
        <v>3</v>
      </c>
      <c r="Q5" s="101">
        <v>-3</v>
      </c>
    </row>
    <row r="6" ht="20.05" customHeight="1">
      <c r="A6" t="str" s="97" cm="1">
        <f t="array" ref="A6">'Private Indicators'!$B6</f>
        <v>U.S. Fiscal Strength</v>
      </c>
      <c r="B6" s="114">
        <v>-6</v>
      </c>
      <c r="C6" s="115">
        <v>-2</v>
      </c>
      <c r="D6" s="101">
        <v>2</v>
      </c>
      <c r="E6" s="116">
        <v>3</v>
      </c>
      <c r="F6" s="115">
        <v>-6</v>
      </c>
      <c r="G6" s="101">
        <v>-1</v>
      </c>
      <c r="H6" s="116">
        <v>1</v>
      </c>
      <c r="I6" s="115">
        <v>5</v>
      </c>
      <c r="J6" s="101">
        <v>-4</v>
      </c>
      <c r="K6" s="116">
        <v>-7</v>
      </c>
      <c r="L6" s="115">
        <v>-6</v>
      </c>
      <c r="M6" s="101">
        <v>-1</v>
      </c>
      <c r="N6" s="116">
        <v>3</v>
      </c>
      <c r="O6" s="115">
        <v>-6</v>
      </c>
      <c r="P6" s="101">
        <v>-1</v>
      </c>
      <c r="Q6" s="101">
        <v>-5</v>
      </c>
    </row>
    <row r="7" ht="20.35" customHeight="1">
      <c r="A7" t="str" s="117" cm="1">
        <f t="array" ref="A7">'Private Indicators'!$B7</f>
        <v>U.S. Supply Chain Sovereignty</v>
      </c>
      <c r="B7" s="118">
        <v>-8</v>
      </c>
      <c r="C7" s="119">
        <v>-6</v>
      </c>
      <c r="D7" s="120">
        <v>3</v>
      </c>
      <c r="E7" s="121">
        <v>5</v>
      </c>
      <c r="F7" s="119">
        <v>-8</v>
      </c>
      <c r="G7" s="120">
        <v>-2</v>
      </c>
      <c r="H7" s="121">
        <v>2</v>
      </c>
      <c r="I7" s="119">
        <v>5</v>
      </c>
      <c r="J7" s="120">
        <v>2</v>
      </c>
      <c r="K7" s="121">
        <v>8</v>
      </c>
      <c r="L7" s="119">
        <v>7</v>
      </c>
      <c r="M7" s="120">
        <v>3</v>
      </c>
      <c r="N7" s="121">
        <v>7</v>
      </c>
      <c r="O7" s="119">
        <v>-4</v>
      </c>
      <c r="P7" s="120">
        <v>-1</v>
      </c>
      <c r="Q7" s="120">
        <v>8</v>
      </c>
    </row>
    <row r="8" ht="20.35" customHeight="1">
      <c r="A8" t="str" s="122" cm="1">
        <f t="array" ref="A8">'Private Indicators'!$B8</f>
        <v>U.K. Research Competitiveness</v>
      </c>
      <c r="B8" s="123">
        <v>-4</v>
      </c>
      <c r="C8" s="124">
        <v>-8</v>
      </c>
      <c r="D8" s="125">
        <v>4</v>
      </c>
      <c r="E8" s="126">
        <v>6</v>
      </c>
      <c r="F8" s="124">
        <v>1</v>
      </c>
      <c r="G8" s="125">
        <v>1</v>
      </c>
      <c r="H8" s="126">
        <v>3</v>
      </c>
      <c r="I8" s="124">
        <v>2</v>
      </c>
      <c r="J8" s="125">
        <v>1</v>
      </c>
      <c r="K8" s="126">
        <v>-2</v>
      </c>
      <c r="L8" s="124">
        <v>-5</v>
      </c>
      <c r="M8" s="125">
        <v>3</v>
      </c>
      <c r="N8" s="126">
        <v>7</v>
      </c>
      <c r="O8" s="124">
        <v>-9</v>
      </c>
      <c r="P8" s="125">
        <v>-4</v>
      </c>
      <c r="Q8" s="125">
        <v>-3</v>
      </c>
    </row>
    <row r="9" ht="20.05" customHeight="1">
      <c r="A9" t="str" s="97" cm="1">
        <f t="array" ref="A9">'Private Indicators'!$B9</f>
        <v>U.K. Advanced Manufacturing</v>
      </c>
      <c r="B9" s="114">
        <v>-3</v>
      </c>
      <c r="C9" s="115">
        <v>-4</v>
      </c>
      <c r="D9" s="101">
        <v>-2</v>
      </c>
      <c r="E9" s="116">
        <v>4</v>
      </c>
      <c r="F9" s="115">
        <v>-4</v>
      </c>
      <c r="G9" s="101">
        <v>-2</v>
      </c>
      <c r="H9" s="116">
        <v>1</v>
      </c>
      <c r="I9" s="115">
        <v>1</v>
      </c>
      <c r="J9" s="101">
        <v>-1</v>
      </c>
      <c r="K9" s="116">
        <v>-4</v>
      </c>
      <c r="L9" s="115">
        <v>-6</v>
      </c>
      <c r="M9" s="101">
        <v>-2</v>
      </c>
      <c r="N9" s="116">
        <v>4</v>
      </c>
      <c r="O9" s="115">
        <v>-3</v>
      </c>
      <c r="P9" s="101">
        <v>-1</v>
      </c>
      <c r="Q9" s="101">
        <v>-4</v>
      </c>
    </row>
    <row r="10" ht="20.05" customHeight="1">
      <c r="A10" t="str" s="97" cm="1">
        <f t="array" ref="A10">'Private Indicators'!$B10</f>
        <v>U.K. Population Health</v>
      </c>
      <c r="B10" s="114">
        <v>-7</v>
      </c>
      <c r="C10" s="115">
        <v>2</v>
      </c>
      <c r="D10" s="101">
        <v>1</v>
      </c>
      <c r="E10" s="116">
        <v>-3</v>
      </c>
      <c r="F10" s="115">
        <v>3</v>
      </c>
      <c r="G10" s="101">
        <v>2</v>
      </c>
      <c r="H10" s="116">
        <v>1</v>
      </c>
      <c r="I10" s="115">
        <v>4</v>
      </c>
      <c r="J10" s="101">
        <v>3</v>
      </c>
      <c r="K10" s="116">
        <v>-1</v>
      </c>
      <c r="L10" s="115">
        <v>4</v>
      </c>
      <c r="M10" s="101">
        <v>3</v>
      </c>
      <c r="N10" s="116">
        <v>3</v>
      </c>
      <c r="O10" s="115">
        <v>8</v>
      </c>
      <c r="P10" s="101">
        <v>3</v>
      </c>
      <c r="Q10" s="101">
        <v>-3</v>
      </c>
    </row>
    <row r="11" ht="20.05" customHeight="1">
      <c r="A11" t="str" s="97" cm="1">
        <f t="array" ref="A11">'Private Indicators'!$B11</f>
        <v>U.K. Fiscal Strength</v>
      </c>
      <c r="B11" s="114">
        <v>-6</v>
      </c>
      <c r="C11" s="115">
        <v>-2</v>
      </c>
      <c r="D11" s="101">
        <v>2</v>
      </c>
      <c r="E11" s="116">
        <v>4</v>
      </c>
      <c r="F11" s="115">
        <v>-5</v>
      </c>
      <c r="G11" s="101">
        <v>1</v>
      </c>
      <c r="H11" s="116">
        <v>2</v>
      </c>
      <c r="I11" s="115">
        <v>4</v>
      </c>
      <c r="J11" s="101">
        <v>-5</v>
      </c>
      <c r="K11" s="116">
        <v>-10</v>
      </c>
      <c r="L11" s="115">
        <v>-4</v>
      </c>
      <c r="M11" s="101">
        <v>-1</v>
      </c>
      <c r="N11" s="116">
        <v>2</v>
      </c>
      <c r="O11" s="115">
        <v>-5</v>
      </c>
      <c r="P11" s="101">
        <v>-1</v>
      </c>
      <c r="Q11" s="101">
        <v>-6</v>
      </c>
    </row>
    <row r="12" ht="20.35" customHeight="1">
      <c r="A12" t="str" s="117" cm="1">
        <f t="array" ref="A12">'Private Indicators'!$B12</f>
        <v>U.K. Supply Chain Sovereignty</v>
      </c>
      <c r="B12" s="118">
        <v>-8</v>
      </c>
      <c r="C12" s="119">
        <v>-3</v>
      </c>
      <c r="D12" s="120">
        <v>1</v>
      </c>
      <c r="E12" s="121">
        <v>5</v>
      </c>
      <c r="F12" s="119">
        <v>-7</v>
      </c>
      <c r="G12" s="120">
        <v>-2</v>
      </c>
      <c r="H12" s="121">
        <v>3</v>
      </c>
      <c r="I12" s="119">
        <v>3</v>
      </c>
      <c r="J12" s="120">
        <v>-1</v>
      </c>
      <c r="K12" s="121">
        <v>5</v>
      </c>
      <c r="L12" s="119">
        <v>7</v>
      </c>
      <c r="M12" s="120">
        <v>2</v>
      </c>
      <c r="N12" s="121">
        <v>4</v>
      </c>
      <c r="O12" s="119">
        <v>-3</v>
      </c>
      <c r="P12" s="120">
        <v>2</v>
      </c>
      <c r="Q12" s="120">
        <v>4</v>
      </c>
    </row>
    <row r="13" ht="20.35" customHeight="1">
      <c r="A13" t="str" s="122" cm="1">
        <f t="array" ref="A13">'Private Indicators'!$B13</f>
        <v>E.U. Research Competitiveness</v>
      </c>
      <c r="B13" s="123">
        <v>-4</v>
      </c>
      <c r="C13" s="124">
        <v>-3</v>
      </c>
      <c r="D13" s="125">
        <v>4</v>
      </c>
      <c r="E13" s="126">
        <v>7</v>
      </c>
      <c r="F13" s="124">
        <v>1</v>
      </c>
      <c r="G13" s="125">
        <v>2</v>
      </c>
      <c r="H13" s="126">
        <v>3</v>
      </c>
      <c r="I13" s="124">
        <v>2</v>
      </c>
      <c r="J13" s="125">
        <v>1</v>
      </c>
      <c r="K13" s="126">
        <v>-2</v>
      </c>
      <c r="L13" s="124">
        <v>3</v>
      </c>
      <c r="M13" s="125">
        <v>2</v>
      </c>
      <c r="N13" s="126">
        <v>1</v>
      </c>
      <c r="O13" s="124">
        <v>-2</v>
      </c>
      <c r="P13" s="125">
        <v>3</v>
      </c>
      <c r="Q13" s="125">
        <v>-3</v>
      </c>
    </row>
    <row r="14" ht="20.05" customHeight="1">
      <c r="A14" t="str" s="97" cm="1">
        <f t="array" ref="A14">'Private Indicators'!$B14</f>
        <v>E.U. Advanced Manufacturing</v>
      </c>
      <c r="B14" s="114">
        <v>-3</v>
      </c>
      <c r="C14" s="115">
        <v>-4</v>
      </c>
      <c r="D14" s="101">
        <v>-2</v>
      </c>
      <c r="E14" s="116">
        <v>5</v>
      </c>
      <c r="F14" s="115">
        <v>-3</v>
      </c>
      <c r="G14" s="101">
        <v>-2</v>
      </c>
      <c r="H14" s="116">
        <v>2</v>
      </c>
      <c r="I14" s="115">
        <v>1</v>
      </c>
      <c r="J14" s="101">
        <v>-1</v>
      </c>
      <c r="K14" s="116">
        <v>-4</v>
      </c>
      <c r="L14" s="115">
        <v>-2</v>
      </c>
      <c r="M14" s="101">
        <v>2</v>
      </c>
      <c r="N14" s="116">
        <v>-1</v>
      </c>
      <c r="O14" s="115">
        <v>2</v>
      </c>
      <c r="P14" s="101">
        <v>4</v>
      </c>
      <c r="Q14" s="101">
        <v>-4</v>
      </c>
    </row>
    <row r="15" ht="20.05" customHeight="1">
      <c r="A15" t="str" s="97" cm="1">
        <f t="array" ref="A15">'Private Indicators'!$B15</f>
        <v>E.U. Population Health</v>
      </c>
      <c r="B15" s="114">
        <v>-7</v>
      </c>
      <c r="C15" s="115">
        <v>3</v>
      </c>
      <c r="D15" s="101">
        <v>2</v>
      </c>
      <c r="E15" s="116">
        <v>-1</v>
      </c>
      <c r="F15" s="115">
        <v>3</v>
      </c>
      <c r="G15" s="101">
        <v>4</v>
      </c>
      <c r="H15" s="116">
        <v>1</v>
      </c>
      <c r="I15" s="115">
        <v>5</v>
      </c>
      <c r="J15" s="101">
        <v>4</v>
      </c>
      <c r="K15" s="116">
        <v>-1</v>
      </c>
      <c r="L15" s="115">
        <v>5</v>
      </c>
      <c r="M15" s="101">
        <v>3</v>
      </c>
      <c r="N15" s="116">
        <v>1</v>
      </c>
      <c r="O15" s="115">
        <v>7</v>
      </c>
      <c r="P15" s="101">
        <v>5</v>
      </c>
      <c r="Q15" s="101">
        <v>-3</v>
      </c>
    </row>
    <row r="16" ht="20.05" customHeight="1">
      <c r="A16" t="str" s="97" cm="1">
        <f t="array" ref="A16">'Private Indicators'!$B16</f>
        <v>E.U. Fiscal Strength</v>
      </c>
      <c r="B16" s="114">
        <v>-6</v>
      </c>
      <c r="C16" s="115">
        <v>-2</v>
      </c>
      <c r="D16" s="101">
        <v>2</v>
      </c>
      <c r="E16" s="116">
        <v>3</v>
      </c>
      <c r="F16" s="115">
        <v>-5</v>
      </c>
      <c r="G16" s="101">
        <v>1</v>
      </c>
      <c r="H16" s="116">
        <v>-3</v>
      </c>
      <c r="I16" s="115">
        <v>7</v>
      </c>
      <c r="J16" s="101">
        <v>-6</v>
      </c>
      <c r="K16" s="116">
        <v>-8</v>
      </c>
      <c r="L16" s="115">
        <v>-2</v>
      </c>
      <c r="M16" s="101">
        <v>2</v>
      </c>
      <c r="N16" s="116">
        <v>-3</v>
      </c>
      <c r="O16" s="115">
        <v>-5</v>
      </c>
      <c r="P16" s="101">
        <v>1</v>
      </c>
      <c r="Q16" s="101">
        <v>-7</v>
      </c>
    </row>
    <row r="17" ht="20.35" customHeight="1">
      <c r="A17" t="str" s="117" cm="1">
        <f t="array" ref="A17">'Private Indicators'!$B17</f>
        <v>E.U. Supply Chain Sovereignty</v>
      </c>
      <c r="B17" s="118">
        <v>-2</v>
      </c>
      <c r="C17" s="119">
        <v>3</v>
      </c>
      <c r="D17" s="120">
        <v>3</v>
      </c>
      <c r="E17" s="121">
        <v>5</v>
      </c>
      <c r="F17" s="119">
        <v>-8</v>
      </c>
      <c r="G17" s="120">
        <v>3</v>
      </c>
      <c r="H17" s="121">
        <v>3</v>
      </c>
      <c r="I17" s="119">
        <v>-2</v>
      </c>
      <c r="J17" s="120">
        <v>-1</v>
      </c>
      <c r="K17" s="121">
        <v>8</v>
      </c>
      <c r="L17" s="119">
        <v>4</v>
      </c>
      <c r="M17" s="120">
        <v>2</v>
      </c>
      <c r="N17" s="121">
        <v>1</v>
      </c>
      <c r="O17" s="119">
        <v>2</v>
      </c>
      <c r="P17" s="120">
        <v>-1</v>
      </c>
      <c r="Q17" s="120">
        <v>4</v>
      </c>
    </row>
    <row r="18" ht="20.35" customHeight="1">
      <c r="A18" t="str" s="122" cm="1">
        <f t="array" ref="A18">'Private Indicators'!$B18</f>
        <v>China Research Competitiveness</v>
      </c>
      <c r="B18" s="123">
        <v>-1</v>
      </c>
      <c r="C18" s="124">
        <v>2</v>
      </c>
      <c r="D18" s="125">
        <v>5</v>
      </c>
      <c r="E18" s="126">
        <v>8</v>
      </c>
      <c r="F18" s="124">
        <v>1</v>
      </c>
      <c r="G18" s="125">
        <v>1</v>
      </c>
      <c r="H18" s="126">
        <v>3</v>
      </c>
      <c r="I18" s="124">
        <v>1</v>
      </c>
      <c r="J18" s="125">
        <v>1</v>
      </c>
      <c r="K18" s="126">
        <v>1</v>
      </c>
      <c r="L18" s="124">
        <v>8</v>
      </c>
      <c r="M18" s="125">
        <v>4</v>
      </c>
      <c r="N18" s="126">
        <v>2</v>
      </c>
      <c r="O18" s="124">
        <v>7</v>
      </c>
      <c r="P18" s="125">
        <v>3</v>
      </c>
      <c r="Q18" s="125">
        <v>-8</v>
      </c>
    </row>
    <row r="19" ht="20.05" customHeight="1">
      <c r="A19" t="str" s="97" cm="1">
        <f t="array" ref="A19">'Private Indicators'!$B19</f>
        <v>China Advanced Manufacturing</v>
      </c>
      <c r="B19" s="114">
        <v>-3</v>
      </c>
      <c r="C19" s="115">
        <v>-3</v>
      </c>
      <c r="D19" s="101">
        <v>-2</v>
      </c>
      <c r="E19" s="116">
        <v>1</v>
      </c>
      <c r="F19" s="115">
        <v>5</v>
      </c>
      <c r="G19" s="101">
        <v>3</v>
      </c>
      <c r="H19" s="116">
        <v>1</v>
      </c>
      <c r="I19" s="115">
        <v>1</v>
      </c>
      <c r="J19" s="101">
        <v>-1</v>
      </c>
      <c r="K19" s="116">
        <v>5</v>
      </c>
      <c r="L19" s="115">
        <v>6</v>
      </c>
      <c r="M19" s="101">
        <v>2</v>
      </c>
      <c r="N19" s="116">
        <v>1</v>
      </c>
      <c r="O19" s="115">
        <v>6</v>
      </c>
      <c r="P19" s="101">
        <v>4</v>
      </c>
      <c r="Q19" s="101">
        <v>-10</v>
      </c>
    </row>
    <row r="20" ht="20.05" customHeight="1">
      <c r="A20" t="str" s="97" cm="1">
        <f t="array" ref="A20">'Private Indicators'!$B20</f>
        <v>China Population Health</v>
      </c>
      <c r="B20" s="114">
        <v>-10</v>
      </c>
      <c r="C20" s="115">
        <v>5</v>
      </c>
      <c r="D20" s="101">
        <v>3</v>
      </c>
      <c r="E20" s="116">
        <v>-1</v>
      </c>
      <c r="F20" s="115">
        <v>4</v>
      </c>
      <c r="G20" s="101">
        <v>2</v>
      </c>
      <c r="H20" s="116">
        <v>1</v>
      </c>
      <c r="I20" s="115">
        <v>3</v>
      </c>
      <c r="J20" s="101">
        <v>4</v>
      </c>
      <c r="K20" s="116">
        <v>1</v>
      </c>
      <c r="L20" s="115">
        <v>4</v>
      </c>
      <c r="M20" s="101">
        <v>2</v>
      </c>
      <c r="N20" s="116">
        <v>1</v>
      </c>
      <c r="O20" s="115">
        <v>8</v>
      </c>
      <c r="P20" s="101">
        <v>5</v>
      </c>
      <c r="Q20" s="101">
        <v>-3</v>
      </c>
    </row>
    <row r="21" ht="20.05" customHeight="1">
      <c r="A21" t="str" s="97" cm="1">
        <f t="array" ref="A21">'Private Indicators'!$B21</f>
        <v>China Fiscal Strength</v>
      </c>
      <c r="B21" s="114">
        <v>-8</v>
      </c>
      <c r="C21" s="115">
        <v>-1</v>
      </c>
      <c r="D21" s="101">
        <v>2</v>
      </c>
      <c r="E21" s="116">
        <v>5</v>
      </c>
      <c r="F21" s="115">
        <v>-4</v>
      </c>
      <c r="G21" s="101">
        <v>-1</v>
      </c>
      <c r="H21" s="116">
        <v>-4</v>
      </c>
      <c r="I21" s="115">
        <v>4</v>
      </c>
      <c r="J21" s="101">
        <v>1</v>
      </c>
      <c r="K21" s="116">
        <v>-3</v>
      </c>
      <c r="L21" s="115">
        <v>6</v>
      </c>
      <c r="M21" s="101">
        <v>2</v>
      </c>
      <c r="N21" s="116">
        <v>-4</v>
      </c>
      <c r="O21" s="115">
        <v>5</v>
      </c>
      <c r="P21" s="101">
        <v>2</v>
      </c>
      <c r="Q21" s="101">
        <v>-6</v>
      </c>
    </row>
    <row r="22" ht="20.35" customHeight="1">
      <c r="A22" t="str" s="117" cm="1">
        <f t="array" ref="A22">'Private Indicators'!$B22</f>
        <v>China Supply Chain Sovereignty</v>
      </c>
      <c r="B22" s="118">
        <v>-3</v>
      </c>
      <c r="C22" s="119">
        <v>-2</v>
      </c>
      <c r="D22" s="120">
        <v>1</v>
      </c>
      <c r="E22" s="121">
        <v>4</v>
      </c>
      <c r="F22" s="119">
        <v>-7</v>
      </c>
      <c r="G22" s="120">
        <v>2</v>
      </c>
      <c r="H22" s="121">
        <v>6</v>
      </c>
      <c r="I22" s="119">
        <v>-2</v>
      </c>
      <c r="J22" s="120">
        <v>1</v>
      </c>
      <c r="K22" s="121">
        <v>-4</v>
      </c>
      <c r="L22" s="119">
        <v>9</v>
      </c>
      <c r="M22" s="120">
        <v>3</v>
      </c>
      <c r="N22" s="121">
        <v>2</v>
      </c>
      <c r="O22" s="119">
        <v>7</v>
      </c>
      <c r="P22" s="120">
        <v>3</v>
      </c>
      <c r="Q22" s="120">
        <v>2</v>
      </c>
    </row>
    <row r="23" ht="20.35" customHeight="1">
      <c r="A23" t="str" s="122" cm="1">
        <f t="array" ref="A23">'Private Indicators'!$B23</f>
        <v>India Research Competitiveness</v>
      </c>
      <c r="B23" s="123">
        <v>-1</v>
      </c>
      <c r="C23" s="124">
        <v>5</v>
      </c>
      <c r="D23" s="125">
        <v>4</v>
      </c>
      <c r="E23" s="126">
        <v>-1</v>
      </c>
      <c r="F23" s="124">
        <v>1</v>
      </c>
      <c r="G23" s="125">
        <v>1</v>
      </c>
      <c r="H23" s="126">
        <v>-1</v>
      </c>
      <c r="I23" s="124">
        <v>1</v>
      </c>
      <c r="J23" s="125">
        <v>1</v>
      </c>
      <c r="K23" s="126">
        <v>1</v>
      </c>
      <c r="L23" s="124">
        <v>12</v>
      </c>
      <c r="M23" s="125">
        <v>7</v>
      </c>
      <c r="N23" s="126">
        <v>-3</v>
      </c>
      <c r="O23" s="124">
        <v>12</v>
      </c>
      <c r="P23" s="125">
        <v>7</v>
      </c>
      <c r="Q23" s="125">
        <v>-8</v>
      </c>
    </row>
    <row r="24" ht="20.05" customHeight="1">
      <c r="A24" t="str" s="97" cm="1">
        <f t="array" ref="A24">'Private Indicators'!$B24</f>
        <v>India Advanced Manufacturing</v>
      </c>
      <c r="B24" s="114">
        <v>-1</v>
      </c>
      <c r="C24" s="115">
        <v>-3</v>
      </c>
      <c r="D24" s="101">
        <v>-1</v>
      </c>
      <c r="E24" s="116">
        <v>1</v>
      </c>
      <c r="F24" s="115">
        <v>4</v>
      </c>
      <c r="G24" s="101">
        <v>-1</v>
      </c>
      <c r="H24" s="116">
        <v>-3</v>
      </c>
      <c r="I24" s="115">
        <v>1</v>
      </c>
      <c r="J24" s="101">
        <v>-1</v>
      </c>
      <c r="K24" s="116">
        <v>-1</v>
      </c>
      <c r="L24" s="115">
        <v>8</v>
      </c>
      <c r="M24" s="101">
        <v>4</v>
      </c>
      <c r="N24" s="116">
        <v>-4</v>
      </c>
      <c r="O24" s="115">
        <v>10</v>
      </c>
      <c r="P24" s="101">
        <v>5</v>
      </c>
      <c r="Q24" s="101">
        <v>-7</v>
      </c>
    </row>
    <row r="25" ht="20.05" customHeight="1">
      <c r="A25" t="str" s="97" cm="1">
        <f t="array" ref="A25">'Private Indicators'!$B25</f>
        <v>India Population Health</v>
      </c>
      <c r="B25" s="114">
        <v>-12</v>
      </c>
      <c r="C25" s="115">
        <v>8</v>
      </c>
      <c r="D25" s="101">
        <v>5</v>
      </c>
      <c r="E25" s="116">
        <v>-2</v>
      </c>
      <c r="F25" s="115">
        <v>10</v>
      </c>
      <c r="G25" s="101">
        <v>6</v>
      </c>
      <c r="H25" s="116">
        <v>-2</v>
      </c>
      <c r="I25" s="115">
        <v>5</v>
      </c>
      <c r="J25" s="101">
        <v>1</v>
      </c>
      <c r="K25" s="116">
        <v>-4</v>
      </c>
      <c r="L25" s="115">
        <v>7</v>
      </c>
      <c r="M25" s="101">
        <v>4</v>
      </c>
      <c r="N25" s="116">
        <v>1</v>
      </c>
      <c r="O25" s="115">
        <v>12</v>
      </c>
      <c r="P25" s="101">
        <v>7</v>
      </c>
      <c r="Q25" s="101">
        <v>-8</v>
      </c>
    </row>
    <row r="26" ht="20.05" customHeight="1">
      <c r="A26" t="str" s="97" cm="1">
        <f t="array" ref="A26">'Private Indicators'!$B26</f>
        <v>India Fiscal Strength</v>
      </c>
      <c r="B26" s="114">
        <v>-9</v>
      </c>
      <c r="C26" s="115">
        <v>4</v>
      </c>
      <c r="D26" s="101">
        <v>2</v>
      </c>
      <c r="E26" s="116">
        <v>-1</v>
      </c>
      <c r="F26" s="115">
        <v>6</v>
      </c>
      <c r="G26" s="101">
        <v>3</v>
      </c>
      <c r="H26" s="116">
        <v>-1</v>
      </c>
      <c r="I26" s="115">
        <v>6</v>
      </c>
      <c r="J26" s="101">
        <v>3</v>
      </c>
      <c r="K26" s="116">
        <v>-8</v>
      </c>
      <c r="L26" s="115">
        <v>8</v>
      </c>
      <c r="M26" s="101">
        <v>5</v>
      </c>
      <c r="N26" s="116">
        <v>-4</v>
      </c>
      <c r="O26" s="115">
        <v>8</v>
      </c>
      <c r="P26" s="101">
        <v>4</v>
      </c>
      <c r="Q26" s="101">
        <v>-8</v>
      </c>
    </row>
    <row r="27" ht="20.35" customHeight="1">
      <c r="A27" t="str" s="117" cm="1">
        <f t="array" ref="A27">'Private Indicators'!$B27</f>
        <v>India Supply Chain Sovereignty</v>
      </c>
      <c r="B27" s="118">
        <v>-2</v>
      </c>
      <c r="C27" s="119">
        <v>-3</v>
      </c>
      <c r="D27" s="120">
        <v>-2</v>
      </c>
      <c r="E27" s="121">
        <v>1</v>
      </c>
      <c r="F27" s="119">
        <v>-3</v>
      </c>
      <c r="G27" s="120">
        <v>-2</v>
      </c>
      <c r="H27" s="121">
        <v>-3</v>
      </c>
      <c r="I27" s="119">
        <v>-2</v>
      </c>
      <c r="J27" s="120">
        <v>-5</v>
      </c>
      <c r="K27" s="121">
        <v>-8</v>
      </c>
      <c r="L27" s="119">
        <v>7</v>
      </c>
      <c r="M27" s="120">
        <v>5</v>
      </c>
      <c r="N27" s="121">
        <v>-3</v>
      </c>
      <c r="O27" s="119">
        <v>7</v>
      </c>
      <c r="P27" s="120">
        <v>2</v>
      </c>
      <c r="Q27" s="120">
        <v>3</v>
      </c>
    </row>
    <row r="28" ht="20.35" customHeight="1">
      <c r="A28" t="str" s="122" cm="1">
        <f t="array" ref="A28">'Private Indicators'!$B28</f>
        <v>Global Scientific Progress</v>
      </c>
      <c r="B28" s="123">
        <v>-4</v>
      </c>
      <c r="C28" s="124">
        <v>-7</v>
      </c>
      <c r="D28" s="125">
        <v>-3</v>
      </c>
      <c r="E28" s="126">
        <v>5</v>
      </c>
      <c r="F28" s="124">
        <v>-4</v>
      </c>
      <c r="G28" s="125">
        <v>3</v>
      </c>
      <c r="H28" s="126">
        <v>-3</v>
      </c>
      <c r="I28" s="124">
        <v>2</v>
      </c>
      <c r="J28" s="125">
        <v>1</v>
      </c>
      <c r="K28" s="126">
        <v>-6</v>
      </c>
      <c r="L28" s="124">
        <v>12</v>
      </c>
      <c r="M28" s="125">
        <v>5</v>
      </c>
      <c r="N28" s="126">
        <v>-2</v>
      </c>
      <c r="O28" s="124">
        <v>15</v>
      </c>
      <c r="P28" s="125">
        <v>6</v>
      </c>
      <c r="Q28" s="125">
        <v>-9</v>
      </c>
    </row>
    <row r="29" ht="20.05" customHeight="1">
      <c r="A29" t="str" s="97" cm="1">
        <f t="array" ref="A29">'Private Indicators'!$B29</f>
        <v>Global Biomanufacturing Capacity</v>
      </c>
      <c r="B29" s="114">
        <v>-5</v>
      </c>
      <c r="C29" s="115">
        <v>-9</v>
      </c>
      <c r="D29" s="101">
        <v>-4</v>
      </c>
      <c r="E29" s="116">
        <v>-2</v>
      </c>
      <c r="F29" s="115">
        <v>-4</v>
      </c>
      <c r="G29" s="101">
        <v>2</v>
      </c>
      <c r="H29" s="116">
        <v>5</v>
      </c>
      <c r="I29" s="115">
        <v>2</v>
      </c>
      <c r="J29" s="101">
        <v>-1</v>
      </c>
      <c r="K29" s="116">
        <v>-5</v>
      </c>
      <c r="L29" s="115">
        <v>-8</v>
      </c>
      <c r="M29" s="101">
        <v>4</v>
      </c>
      <c r="N29" s="116">
        <v>7</v>
      </c>
      <c r="O29" s="115">
        <v>8</v>
      </c>
      <c r="P29" s="101">
        <v>4</v>
      </c>
      <c r="Q29" s="101">
        <v>-10</v>
      </c>
    </row>
    <row r="30" ht="20.05" customHeight="1">
      <c r="A30" t="str" s="97" cm="1">
        <f t="array" ref="A30">'Private Indicators'!$B30</f>
        <v>Global Quality of Life</v>
      </c>
      <c r="B30" s="114">
        <v>-7</v>
      </c>
      <c r="C30" s="115">
        <v>8</v>
      </c>
      <c r="D30" s="101">
        <v>5</v>
      </c>
      <c r="E30" s="116">
        <v>-2</v>
      </c>
      <c r="F30" s="115">
        <v>8</v>
      </c>
      <c r="G30" s="101">
        <v>4</v>
      </c>
      <c r="H30" s="116">
        <v>-3</v>
      </c>
      <c r="I30" s="115">
        <v>8</v>
      </c>
      <c r="J30" s="101">
        <v>3</v>
      </c>
      <c r="K30" s="116">
        <v>-7</v>
      </c>
      <c r="L30" s="115">
        <v>7</v>
      </c>
      <c r="M30" s="101">
        <v>5</v>
      </c>
      <c r="N30" s="116">
        <v>-1</v>
      </c>
      <c r="O30" s="115">
        <v>9</v>
      </c>
      <c r="P30" s="101">
        <v>6</v>
      </c>
      <c r="Q30" s="101">
        <v>-12</v>
      </c>
    </row>
    <row r="31" ht="20.05" customHeight="1">
      <c r="A31" t="str" s="97" cm="1">
        <f t="array" ref="A31">'Private Indicators'!$B31</f>
        <v>Global Health System Resilience</v>
      </c>
      <c r="B31" s="114">
        <v>-8</v>
      </c>
      <c r="C31" s="115">
        <v>7</v>
      </c>
      <c r="D31" s="101">
        <v>5</v>
      </c>
      <c r="E31" s="116">
        <v>-2</v>
      </c>
      <c r="F31" s="115">
        <v>7</v>
      </c>
      <c r="G31" s="101">
        <v>4</v>
      </c>
      <c r="H31" s="116">
        <v>-5</v>
      </c>
      <c r="I31" s="115">
        <v>5</v>
      </c>
      <c r="J31" s="101">
        <v>1</v>
      </c>
      <c r="K31" s="116">
        <v>-6</v>
      </c>
      <c r="L31" s="115">
        <v>9</v>
      </c>
      <c r="M31" s="101">
        <v>6</v>
      </c>
      <c r="N31" s="116">
        <v>3</v>
      </c>
      <c r="O31" s="115">
        <v>12</v>
      </c>
      <c r="P31" s="101">
        <v>7</v>
      </c>
      <c r="Q31" s="101">
        <v>-9</v>
      </c>
    </row>
    <row r="32" ht="20.05" customHeight="1">
      <c r="A32" t="str" s="97" cm="1">
        <f t="array" ref="A32">'Private Indicators'!$B32</f>
        <v>Global Supply Chain Integration</v>
      </c>
      <c r="B32" s="114">
        <v>-6</v>
      </c>
      <c r="C32" s="115">
        <v>9</v>
      </c>
      <c r="D32" s="101">
        <v>3</v>
      </c>
      <c r="E32" s="116">
        <v>-5</v>
      </c>
      <c r="F32" s="115">
        <v>7</v>
      </c>
      <c r="G32" s="101">
        <v>2</v>
      </c>
      <c r="H32" s="116">
        <v>-7</v>
      </c>
      <c r="I32" s="115">
        <v>7</v>
      </c>
      <c r="J32" s="101">
        <v>2</v>
      </c>
      <c r="K32" s="116">
        <v>-10</v>
      </c>
      <c r="L32" s="115">
        <v>3</v>
      </c>
      <c r="M32" s="101">
        <v>5</v>
      </c>
      <c r="N32" s="116">
        <v>-5</v>
      </c>
      <c r="O32" s="115">
        <v>9</v>
      </c>
      <c r="P32" s="101">
        <v>5</v>
      </c>
      <c r="Q32" s="101">
        <v>-15</v>
      </c>
    </row>
  </sheetData>
  <mergeCells count="1">
    <mergeCell ref="A1:Q1"/>
  </mergeCells>
  <conditionalFormatting sqref="B3:Q32">
    <cfRule type="cellIs" dxfId="2" priority="1" operator="lessThan" stopIfTrue="1">
      <formula>0</formula>
    </cfRule>
    <cfRule type="cellIs" dxfId="3" priority="2" operator="greaterThan" stopIfTrue="1">
      <formula>0</formula>
    </cfRule>
  </conditionalFormatting>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7.xml><?xml version="1.0" encoding="utf-8"?>
<worksheet xmlns:r="http://schemas.openxmlformats.org/officeDocument/2006/relationships" xmlns="http://schemas.openxmlformats.org/spreadsheetml/2006/main">
  <sheetPr>
    <pageSetUpPr fitToPage="1"/>
  </sheetPr>
  <dimension ref="A2:Q32"/>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31.5391" style="127" customWidth="1"/>
    <col min="2" max="17" width="5.85156" style="127" customWidth="1"/>
    <col min="18" max="16384" width="16.3516" style="127" customWidth="1"/>
  </cols>
  <sheetData>
    <row r="1" ht="27.65" customHeight="1">
      <c r="A1" t="s" s="2">
        <v>9</v>
      </c>
      <c r="B1" s="2"/>
      <c r="C1" s="2"/>
      <c r="D1" s="2"/>
      <c r="E1" s="2"/>
      <c r="F1" s="2"/>
      <c r="G1" s="2"/>
      <c r="H1" s="2"/>
      <c r="I1" s="2"/>
      <c r="J1" s="2"/>
      <c r="K1" s="2"/>
      <c r="L1" s="2"/>
      <c r="M1" s="2"/>
      <c r="N1" s="2"/>
      <c r="O1" s="2"/>
      <c r="P1" s="2"/>
      <c r="Q1" s="2"/>
    </row>
    <row r="2" ht="20.25" customHeight="1">
      <c r="A2" t="s" s="31">
        <v>411</v>
      </c>
      <c r="B2" t="s" s="107">
        <v>128</v>
      </c>
      <c r="C2" t="s" s="108">
        <v>436</v>
      </c>
      <c r="D2" t="s" s="109">
        <v>437</v>
      </c>
      <c r="E2" t="s" s="107">
        <v>438</v>
      </c>
      <c r="F2" t="s" s="108">
        <v>439</v>
      </c>
      <c r="G2" t="s" s="109">
        <v>440</v>
      </c>
      <c r="H2" t="s" s="107">
        <v>441</v>
      </c>
      <c r="I2" t="s" s="108">
        <v>442</v>
      </c>
      <c r="J2" t="s" s="109">
        <v>443</v>
      </c>
      <c r="K2" t="s" s="107">
        <v>444</v>
      </c>
      <c r="L2" t="s" s="108">
        <v>445</v>
      </c>
      <c r="M2" t="s" s="109">
        <v>446</v>
      </c>
      <c r="N2" t="s" s="107">
        <v>447</v>
      </c>
      <c r="O2" t="s" s="108">
        <v>448</v>
      </c>
      <c r="P2" t="s" s="109">
        <v>449</v>
      </c>
      <c r="Q2" t="s" s="109">
        <v>450</v>
      </c>
    </row>
    <row r="3" ht="20.25" customHeight="1">
      <c r="A3" t="str" s="95" cm="1">
        <f t="array" ref="A3">'Private Indicators'!$B3</f>
        <v>U.S. Research Competitiveness</v>
      </c>
      <c r="B3" s="110">
        <v>3</v>
      </c>
      <c r="C3" s="111">
        <v>-7</v>
      </c>
      <c r="D3" s="112">
        <v>1</v>
      </c>
      <c r="E3" s="113">
        <v>7</v>
      </c>
      <c r="F3" s="111">
        <v>12</v>
      </c>
      <c r="G3" s="112">
        <v>6</v>
      </c>
      <c r="H3" s="113">
        <v>-6</v>
      </c>
      <c r="I3" s="111">
        <v>3</v>
      </c>
      <c r="J3" s="112">
        <v>1</v>
      </c>
      <c r="K3" s="113">
        <v>2</v>
      </c>
      <c r="L3" s="111">
        <v>9</v>
      </c>
      <c r="M3" s="112">
        <v>5</v>
      </c>
      <c r="N3" s="113">
        <v>-5</v>
      </c>
      <c r="O3" s="111">
        <v>3</v>
      </c>
      <c r="P3" s="112">
        <v>1</v>
      </c>
      <c r="Q3" s="112">
        <v>7</v>
      </c>
    </row>
    <row r="4" ht="20.25" customHeight="1">
      <c r="A4" t="str" s="97" cm="1">
        <f t="array" ref="A4">'Private Indicators'!$B4</f>
        <v>U.S. Advanced Manufacturing</v>
      </c>
      <c r="B4" s="114">
        <v>2</v>
      </c>
      <c r="C4" s="115">
        <v>-3</v>
      </c>
      <c r="D4" s="101">
        <v>1</v>
      </c>
      <c r="E4" s="116">
        <v>7</v>
      </c>
      <c r="F4" s="115">
        <v>8</v>
      </c>
      <c r="G4" s="101">
        <v>3</v>
      </c>
      <c r="H4" s="116">
        <v>-1</v>
      </c>
      <c r="I4" s="115">
        <v>7</v>
      </c>
      <c r="J4" s="101">
        <v>3</v>
      </c>
      <c r="K4" s="116">
        <v>5</v>
      </c>
      <c r="L4" s="115">
        <v>-8</v>
      </c>
      <c r="M4" s="101">
        <v>-4</v>
      </c>
      <c r="N4" s="116">
        <v>7</v>
      </c>
      <c r="O4" s="115">
        <v>7</v>
      </c>
      <c r="P4" s="101">
        <v>3</v>
      </c>
      <c r="Q4" s="101">
        <v>1</v>
      </c>
    </row>
    <row r="5" ht="20.25" customHeight="1">
      <c r="A5" t="str" s="97" cm="1">
        <f t="array" ref="A5">'Private Indicators'!$B5</f>
        <v>U.S. Population Health</v>
      </c>
      <c r="B5" s="114">
        <v>-2</v>
      </c>
      <c r="C5" s="115">
        <v>-9</v>
      </c>
      <c r="D5" s="101">
        <v>2</v>
      </c>
      <c r="E5" s="116">
        <v>12</v>
      </c>
      <c r="F5" s="115">
        <v>-9</v>
      </c>
      <c r="G5" s="101">
        <v>-3</v>
      </c>
      <c r="H5" s="116">
        <v>10</v>
      </c>
      <c r="I5" s="115">
        <v>-3</v>
      </c>
      <c r="J5" s="101">
        <v>-1</v>
      </c>
      <c r="K5" s="116">
        <v>2</v>
      </c>
      <c r="L5" s="115">
        <v>-7</v>
      </c>
      <c r="M5" s="101">
        <v>-3</v>
      </c>
      <c r="N5" s="116">
        <v>9</v>
      </c>
      <c r="O5" s="115">
        <v>-3</v>
      </c>
      <c r="P5" s="101">
        <v>1</v>
      </c>
      <c r="Q5" s="101">
        <v>7</v>
      </c>
    </row>
    <row r="6" ht="20.25" customHeight="1">
      <c r="A6" t="str" s="97" cm="1">
        <f t="array" ref="A6">'Private Indicators'!$B6</f>
        <v>U.S. Fiscal Strength</v>
      </c>
      <c r="B6" s="114">
        <v>-9</v>
      </c>
      <c r="C6" s="115">
        <v>12</v>
      </c>
      <c r="D6" s="101">
        <v>6</v>
      </c>
      <c r="E6" s="116">
        <v>-7</v>
      </c>
      <c r="F6" s="115">
        <v>2</v>
      </c>
      <c r="G6" s="101">
        <v>-3</v>
      </c>
      <c r="H6" s="116">
        <v>2</v>
      </c>
      <c r="I6" s="115">
        <v>-8</v>
      </c>
      <c r="J6" s="101">
        <v>-4</v>
      </c>
      <c r="K6" s="116">
        <v>-12</v>
      </c>
      <c r="L6" s="115">
        <v>-3</v>
      </c>
      <c r="M6" s="101">
        <v>1</v>
      </c>
      <c r="N6" s="116">
        <v>-3</v>
      </c>
      <c r="O6" s="115">
        <v>-7</v>
      </c>
      <c r="P6" s="101">
        <v>-3</v>
      </c>
      <c r="Q6" s="101">
        <v>5</v>
      </c>
    </row>
    <row r="7" ht="20.25" customHeight="1">
      <c r="A7" t="str" s="117" cm="1">
        <f t="array" ref="A7">'Private Indicators'!$B7</f>
        <v>U.S. Supply Chain Sovereignty</v>
      </c>
      <c r="B7" s="118">
        <v>1</v>
      </c>
      <c r="C7" s="119">
        <v>6</v>
      </c>
      <c r="D7" s="120">
        <v>2</v>
      </c>
      <c r="E7" s="121">
        <v>6</v>
      </c>
      <c r="F7" s="119">
        <v>9</v>
      </c>
      <c r="G7" s="120">
        <v>5</v>
      </c>
      <c r="H7" s="121">
        <v>1</v>
      </c>
      <c r="I7" s="119">
        <v>12</v>
      </c>
      <c r="J7" s="120">
        <v>4</v>
      </c>
      <c r="K7" s="121">
        <v>-2</v>
      </c>
      <c r="L7" s="119">
        <v>3</v>
      </c>
      <c r="M7" s="120">
        <v>4</v>
      </c>
      <c r="N7" s="121">
        <v>7</v>
      </c>
      <c r="O7" s="119">
        <v>12</v>
      </c>
      <c r="P7" s="120">
        <v>4</v>
      </c>
      <c r="Q7" s="120">
        <v>-8</v>
      </c>
    </row>
    <row r="8" ht="20.25" customHeight="1">
      <c r="A8" t="str" s="122" cm="1">
        <f t="array" ref="A8">'Private Indicators'!$B8</f>
        <v>U.K. Research Competitiveness</v>
      </c>
      <c r="B8" s="123">
        <v>3</v>
      </c>
      <c r="C8" s="124">
        <v>-9</v>
      </c>
      <c r="D8" s="125">
        <v>2</v>
      </c>
      <c r="E8" s="126">
        <v>5</v>
      </c>
      <c r="F8" s="124">
        <v>11</v>
      </c>
      <c r="G8" s="125">
        <v>6</v>
      </c>
      <c r="H8" s="126">
        <v>-3</v>
      </c>
      <c r="I8" s="124">
        <v>3</v>
      </c>
      <c r="J8" s="125">
        <v>1</v>
      </c>
      <c r="K8" s="126">
        <v>2</v>
      </c>
      <c r="L8" s="124">
        <v>9</v>
      </c>
      <c r="M8" s="125">
        <v>5</v>
      </c>
      <c r="N8" s="126">
        <v>-3</v>
      </c>
      <c r="O8" s="124">
        <v>3</v>
      </c>
      <c r="P8" s="125">
        <v>1</v>
      </c>
      <c r="Q8" s="125">
        <v>4</v>
      </c>
    </row>
    <row r="9" ht="20.25" customHeight="1">
      <c r="A9" t="str" s="97" cm="1">
        <f t="array" ref="A9">'Private Indicators'!$B9</f>
        <v>U.K. Advanced Manufacturing</v>
      </c>
      <c r="B9" s="114">
        <v>2</v>
      </c>
      <c r="C9" s="115">
        <v>-4</v>
      </c>
      <c r="D9" s="101">
        <v>1</v>
      </c>
      <c r="E9" s="116">
        <v>6</v>
      </c>
      <c r="F9" s="115">
        <v>8</v>
      </c>
      <c r="G9" s="101">
        <v>4</v>
      </c>
      <c r="H9" s="116">
        <v>-1</v>
      </c>
      <c r="I9" s="115">
        <v>7</v>
      </c>
      <c r="J9" s="101">
        <v>3</v>
      </c>
      <c r="K9" s="116">
        <v>7</v>
      </c>
      <c r="L9" s="115">
        <v>-6</v>
      </c>
      <c r="M9" s="101">
        <v>-3</v>
      </c>
      <c r="N9" s="116">
        <v>6</v>
      </c>
      <c r="O9" s="115">
        <v>6</v>
      </c>
      <c r="P9" s="101">
        <v>3</v>
      </c>
      <c r="Q9" s="101">
        <v>1</v>
      </c>
    </row>
    <row r="10" ht="20.25" customHeight="1">
      <c r="A10" t="str" s="97" cm="1">
        <f t="array" ref="A10">'Private Indicators'!$B10</f>
        <v>U.K. Population Health</v>
      </c>
      <c r="B10" s="114">
        <v>-2</v>
      </c>
      <c r="C10" s="115">
        <v>-9</v>
      </c>
      <c r="D10" s="101">
        <v>4</v>
      </c>
      <c r="E10" s="116">
        <v>10</v>
      </c>
      <c r="F10" s="115">
        <v>-5</v>
      </c>
      <c r="G10" s="101">
        <v>1</v>
      </c>
      <c r="H10" s="116">
        <v>8</v>
      </c>
      <c r="I10" s="115">
        <v>-3</v>
      </c>
      <c r="J10" s="101">
        <v>-1</v>
      </c>
      <c r="K10" s="116">
        <v>3</v>
      </c>
      <c r="L10" s="115">
        <v>-6</v>
      </c>
      <c r="M10" s="101">
        <v>-3</v>
      </c>
      <c r="N10" s="116">
        <v>8</v>
      </c>
      <c r="O10" s="115">
        <v>1</v>
      </c>
      <c r="P10" s="101">
        <v>2</v>
      </c>
      <c r="Q10" s="101">
        <v>5</v>
      </c>
    </row>
    <row r="11" ht="20.25" customHeight="1">
      <c r="A11" t="str" s="97" cm="1">
        <f t="array" ref="A11">'Private Indicators'!$B11</f>
        <v>U.K. Fiscal Strength</v>
      </c>
      <c r="B11" s="114">
        <v>-9</v>
      </c>
      <c r="C11" s="115">
        <v>10</v>
      </c>
      <c r="D11" s="101">
        <v>5</v>
      </c>
      <c r="E11" s="116">
        <v>-8</v>
      </c>
      <c r="F11" s="115">
        <v>1</v>
      </c>
      <c r="G11" s="101">
        <v>-2</v>
      </c>
      <c r="H11" s="116">
        <v>2</v>
      </c>
      <c r="I11" s="115">
        <v>-5</v>
      </c>
      <c r="J11" s="101">
        <v>-2</v>
      </c>
      <c r="K11" s="116">
        <v>-9</v>
      </c>
      <c r="L11" s="115">
        <v>-3</v>
      </c>
      <c r="M11" s="101">
        <v>1</v>
      </c>
      <c r="N11" s="116">
        <v>-3</v>
      </c>
      <c r="O11" s="115">
        <v>-5</v>
      </c>
      <c r="P11" s="101">
        <v>-1</v>
      </c>
      <c r="Q11" s="101">
        <v>3</v>
      </c>
    </row>
    <row r="12" ht="20.25" customHeight="1">
      <c r="A12" t="str" s="117" cm="1">
        <f t="array" ref="A12">'Private Indicators'!$B12</f>
        <v>U.K. Supply Chain Sovereignty</v>
      </c>
      <c r="B12" s="118">
        <v>1</v>
      </c>
      <c r="C12" s="119">
        <v>5</v>
      </c>
      <c r="D12" s="120">
        <v>2</v>
      </c>
      <c r="E12" s="121">
        <v>7</v>
      </c>
      <c r="F12" s="119">
        <v>8</v>
      </c>
      <c r="G12" s="120">
        <v>5</v>
      </c>
      <c r="H12" s="121">
        <v>1</v>
      </c>
      <c r="I12" s="119">
        <v>12</v>
      </c>
      <c r="J12" s="120">
        <v>5</v>
      </c>
      <c r="K12" s="121">
        <v>-2</v>
      </c>
      <c r="L12" s="119">
        <v>1</v>
      </c>
      <c r="M12" s="120">
        <v>4</v>
      </c>
      <c r="N12" s="121">
        <v>7</v>
      </c>
      <c r="O12" s="119">
        <v>12</v>
      </c>
      <c r="P12" s="120">
        <v>7</v>
      </c>
      <c r="Q12" s="120">
        <v>-5</v>
      </c>
    </row>
    <row r="13" ht="20.25" customHeight="1">
      <c r="A13" t="str" s="122" cm="1">
        <f t="array" ref="A13">'Private Indicators'!$B13</f>
        <v>E.U. Research Competitiveness</v>
      </c>
      <c r="B13" s="123">
        <v>2</v>
      </c>
      <c r="C13" s="124">
        <v>-7</v>
      </c>
      <c r="D13" s="125">
        <v>4</v>
      </c>
      <c r="E13" s="126">
        <v>6</v>
      </c>
      <c r="F13" s="124">
        <v>11</v>
      </c>
      <c r="G13" s="125">
        <v>5</v>
      </c>
      <c r="H13" s="126">
        <v>1</v>
      </c>
      <c r="I13" s="124">
        <v>2</v>
      </c>
      <c r="J13" s="125">
        <v>3</v>
      </c>
      <c r="K13" s="126">
        <v>2</v>
      </c>
      <c r="L13" s="124">
        <v>7</v>
      </c>
      <c r="M13" s="125">
        <v>5</v>
      </c>
      <c r="N13" s="126">
        <v>-1</v>
      </c>
      <c r="O13" s="124">
        <v>1</v>
      </c>
      <c r="P13" s="125">
        <v>1</v>
      </c>
      <c r="Q13" s="125">
        <v>2</v>
      </c>
    </row>
    <row r="14" ht="20.25" customHeight="1">
      <c r="A14" t="str" s="97" cm="1">
        <f t="array" ref="A14">'Private Indicators'!$B14</f>
        <v>E.U. Advanced Manufacturing</v>
      </c>
      <c r="B14" s="114">
        <v>1</v>
      </c>
      <c r="C14" s="115">
        <v>-1</v>
      </c>
      <c r="D14" s="101">
        <v>2</v>
      </c>
      <c r="E14" s="116">
        <v>5</v>
      </c>
      <c r="F14" s="115">
        <v>7</v>
      </c>
      <c r="G14" s="101">
        <v>3</v>
      </c>
      <c r="H14" s="116">
        <v>-2</v>
      </c>
      <c r="I14" s="115">
        <v>5</v>
      </c>
      <c r="J14" s="101">
        <v>3</v>
      </c>
      <c r="K14" s="116">
        <v>5</v>
      </c>
      <c r="L14" s="115">
        <v>-4</v>
      </c>
      <c r="M14" s="101">
        <v>-2</v>
      </c>
      <c r="N14" s="116">
        <v>8</v>
      </c>
      <c r="O14" s="115">
        <v>7</v>
      </c>
      <c r="P14" s="101">
        <v>4</v>
      </c>
      <c r="Q14" s="101">
        <v>2</v>
      </c>
    </row>
    <row r="15" ht="20.25" customHeight="1">
      <c r="A15" t="str" s="97" cm="1">
        <f t="array" ref="A15">'Private Indicators'!$B15</f>
        <v>E.U. Population Health</v>
      </c>
      <c r="B15" s="114">
        <v>2</v>
      </c>
      <c r="C15" s="115">
        <v>-5</v>
      </c>
      <c r="D15" s="101">
        <v>5</v>
      </c>
      <c r="E15" s="116">
        <v>10</v>
      </c>
      <c r="F15" s="115">
        <v>-1</v>
      </c>
      <c r="G15" s="101">
        <v>2</v>
      </c>
      <c r="H15" s="116">
        <v>5</v>
      </c>
      <c r="I15" s="115">
        <v>-5</v>
      </c>
      <c r="J15" s="101">
        <v>-2</v>
      </c>
      <c r="K15" s="116">
        <v>3</v>
      </c>
      <c r="L15" s="115">
        <v>-5</v>
      </c>
      <c r="M15" s="101">
        <v>-1</v>
      </c>
      <c r="N15" s="116">
        <v>5</v>
      </c>
      <c r="O15" s="115">
        <v>2</v>
      </c>
      <c r="P15" s="101">
        <v>2</v>
      </c>
      <c r="Q15" s="101">
        <v>1</v>
      </c>
    </row>
    <row r="16" ht="20.25" customHeight="1">
      <c r="A16" t="str" s="97" cm="1">
        <f t="array" ref="A16">'Private Indicators'!$B16</f>
        <v>E.U. Fiscal Strength</v>
      </c>
      <c r="B16" s="114">
        <v>-8</v>
      </c>
      <c r="C16" s="115">
        <v>9</v>
      </c>
      <c r="D16" s="101">
        <v>4</v>
      </c>
      <c r="E16" s="116">
        <v>-9</v>
      </c>
      <c r="F16" s="115">
        <v>2</v>
      </c>
      <c r="G16" s="101">
        <v>-5</v>
      </c>
      <c r="H16" s="116">
        <v>2</v>
      </c>
      <c r="I16" s="115">
        <v>-5</v>
      </c>
      <c r="J16" s="101">
        <v>-2</v>
      </c>
      <c r="K16" s="116">
        <v>-9</v>
      </c>
      <c r="L16" s="115">
        <v>-3</v>
      </c>
      <c r="M16" s="101">
        <v>1</v>
      </c>
      <c r="N16" s="116">
        <v>-3</v>
      </c>
      <c r="O16" s="115">
        <v>-5</v>
      </c>
      <c r="P16" s="101">
        <v>-2</v>
      </c>
      <c r="Q16" s="101">
        <v>4</v>
      </c>
    </row>
    <row r="17" ht="20.25" customHeight="1">
      <c r="A17" t="str" s="117" cm="1">
        <f t="array" ref="A17">'Private Indicators'!$B17</f>
        <v>E.U. Supply Chain Sovereignty</v>
      </c>
      <c r="B17" s="118">
        <v>-3</v>
      </c>
      <c r="C17" s="119">
        <v>4</v>
      </c>
      <c r="D17" s="120">
        <v>1</v>
      </c>
      <c r="E17" s="121">
        <v>5</v>
      </c>
      <c r="F17" s="119">
        <v>8</v>
      </c>
      <c r="G17" s="120">
        <v>5</v>
      </c>
      <c r="H17" s="121">
        <v>1</v>
      </c>
      <c r="I17" s="119">
        <v>10</v>
      </c>
      <c r="J17" s="120">
        <v>5</v>
      </c>
      <c r="K17" s="121">
        <v>-5</v>
      </c>
      <c r="L17" s="119">
        <v>1</v>
      </c>
      <c r="M17" s="120">
        <v>2</v>
      </c>
      <c r="N17" s="121">
        <v>6</v>
      </c>
      <c r="O17" s="119">
        <v>10</v>
      </c>
      <c r="P17" s="120">
        <v>3</v>
      </c>
      <c r="Q17" s="120">
        <v>-3</v>
      </c>
    </row>
    <row r="18" ht="20.25" customHeight="1">
      <c r="A18" t="str" s="122" cm="1">
        <f t="array" ref="A18">'Private Indicators'!$B18</f>
        <v>China Research Competitiveness</v>
      </c>
      <c r="B18" s="123">
        <v>5</v>
      </c>
      <c r="C18" s="124">
        <v>-2</v>
      </c>
      <c r="D18" s="125">
        <v>5</v>
      </c>
      <c r="E18" s="126">
        <v>8</v>
      </c>
      <c r="F18" s="124">
        <v>10</v>
      </c>
      <c r="G18" s="125">
        <v>5</v>
      </c>
      <c r="H18" s="126">
        <v>1</v>
      </c>
      <c r="I18" s="124">
        <v>-6</v>
      </c>
      <c r="J18" s="125">
        <v>-3</v>
      </c>
      <c r="K18" s="126">
        <v>2</v>
      </c>
      <c r="L18" s="124">
        <v>8</v>
      </c>
      <c r="M18" s="125">
        <v>4</v>
      </c>
      <c r="N18" s="126">
        <v>-3</v>
      </c>
      <c r="O18" s="124">
        <v>1</v>
      </c>
      <c r="P18" s="125">
        <v>3</v>
      </c>
      <c r="Q18" s="125">
        <v>5</v>
      </c>
    </row>
    <row r="19" ht="20.25" customHeight="1">
      <c r="A19" t="str" s="97" cm="1">
        <f t="array" ref="A19">'Private Indicators'!$B19</f>
        <v>China Advanced Manufacturing</v>
      </c>
      <c r="B19" s="114">
        <v>4</v>
      </c>
      <c r="C19" s="115">
        <v>2</v>
      </c>
      <c r="D19" s="101">
        <v>4</v>
      </c>
      <c r="E19" s="116">
        <v>8</v>
      </c>
      <c r="F19" s="115">
        <v>8</v>
      </c>
      <c r="G19" s="101">
        <v>3</v>
      </c>
      <c r="H19" s="116">
        <v>-5</v>
      </c>
      <c r="I19" s="115">
        <v>-9</v>
      </c>
      <c r="J19" s="101">
        <v>-8</v>
      </c>
      <c r="K19" s="116">
        <v>7</v>
      </c>
      <c r="L19" s="115">
        <v>-7</v>
      </c>
      <c r="M19" s="101">
        <v>-3</v>
      </c>
      <c r="N19" s="116">
        <v>8</v>
      </c>
      <c r="O19" s="115">
        <v>2</v>
      </c>
      <c r="P19" s="101">
        <v>5</v>
      </c>
      <c r="Q19" s="101">
        <v>8</v>
      </c>
    </row>
    <row r="20" ht="20.25" customHeight="1">
      <c r="A20" t="str" s="97" cm="1">
        <f t="array" ref="A20">'Private Indicators'!$B20</f>
        <v>China Population Health</v>
      </c>
      <c r="B20" s="114">
        <v>1</v>
      </c>
      <c r="C20" s="115">
        <v>-3</v>
      </c>
      <c r="D20" s="101">
        <v>1</v>
      </c>
      <c r="E20" s="116">
        <v>6</v>
      </c>
      <c r="F20" s="115">
        <v>-7</v>
      </c>
      <c r="G20" s="101">
        <v>-3</v>
      </c>
      <c r="H20" s="116">
        <v>4</v>
      </c>
      <c r="I20" s="115">
        <v>-8</v>
      </c>
      <c r="J20" s="101">
        <v>-7</v>
      </c>
      <c r="K20" s="116">
        <v>7</v>
      </c>
      <c r="L20" s="115">
        <v>-7</v>
      </c>
      <c r="M20" s="101">
        <v>-5</v>
      </c>
      <c r="N20" s="116">
        <v>5</v>
      </c>
      <c r="O20" s="115">
        <v>-3</v>
      </c>
      <c r="P20" s="101">
        <v>1</v>
      </c>
      <c r="Q20" s="101">
        <v>5</v>
      </c>
    </row>
    <row r="21" ht="20.25" customHeight="1">
      <c r="A21" t="str" s="97" cm="1">
        <f t="array" ref="A21">'Private Indicators'!$B21</f>
        <v>China Fiscal Strength</v>
      </c>
      <c r="B21" s="114">
        <v>-10</v>
      </c>
      <c r="C21" s="115">
        <v>11</v>
      </c>
      <c r="D21" s="101">
        <v>5</v>
      </c>
      <c r="E21" s="116">
        <v>-10</v>
      </c>
      <c r="F21" s="115">
        <v>3</v>
      </c>
      <c r="G21" s="101">
        <v>1</v>
      </c>
      <c r="H21" s="116">
        <v>2</v>
      </c>
      <c r="I21" s="115">
        <v>-12</v>
      </c>
      <c r="J21" s="101">
        <v>-9</v>
      </c>
      <c r="K21" s="116">
        <v>10</v>
      </c>
      <c r="L21" s="115">
        <v>-4</v>
      </c>
      <c r="M21" s="101">
        <v>-1</v>
      </c>
      <c r="N21" s="116">
        <v>-4</v>
      </c>
      <c r="O21" s="115">
        <v>-8</v>
      </c>
      <c r="P21" s="101">
        <v>-3</v>
      </c>
      <c r="Q21" s="101">
        <v>5</v>
      </c>
    </row>
    <row r="22" ht="20.25" customHeight="1">
      <c r="A22" t="str" s="117" cm="1">
        <f t="array" ref="A22">'Private Indicators'!$B22</f>
        <v>China Supply Chain Sovereignty</v>
      </c>
      <c r="B22" s="118">
        <v>-1</v>
      </c>
      <c r="C22" s="119">
        <v>8</v>
      </c>
      <c r="D22" s="120">
        <v>3</v>
      </c>
      <c r="E22" s="121">
        <v>8</v>
      </c>
      <c r="F22" s="119">
        <v>5</v>
      </c>
      <c r="G22" s="120">
        <v>3</v>
      </c>
      <c r="H22" s="121">
        <v>1</v>
      </c>
      <c r="I22" s="119">
        <v>6</v>
      </c>
      <c r="J22" s="120">
        <v>1</v>
      </c>
      <c r="K22" s="121">
        <v>2</v>
      </c>
      <c r="L22" s="119">
        <v>3</v>
      </c>
      <c r="M22" s="120">
        <v>-1</v>
      </c>
      <c r="N22" s="121">
        <v>5</v>
      </c>
      <c r="O22" s="119">
        <v>6</v>
      </c>
      <c r="P22" s="120">
        <v>2</v>
      </c>
      <c r="Q22" s="120">
        <v>9</v>
      </c>
    </row>
    <row r="23" ht="20.25" customHeight="1">
      <c r="A23" t="str" s="122" cm="1">
        <f t="array" ref="A23">'Private Indicators'!$B23</f>
        <v>India Research Competitiveness</v>
      </c>
      <c r="B23" s="123">
        <v>2</v>
      </c>
      <c r="C23" s="124">
        <v>-4</v>
      </c>
      <c r="D23" s="125">
        <v>-1</v>
      </c>
      <c r="E23" s="126">
        <v>9</v>
      </c>
      <c r="F23" s="124">
        <v>7</v>
      </c>
      <c r="G23" s="125">
        <v>6</v>
      </c>
      <c r="H23" s="126">
        <v>-3</v>
      </c>
      <c r="I23" s="124">
        <v>-9</v>
      </c>
      <c r="J23" s="125">
        <v>-4</v>
      </c>
      <c r="K23" s="126">
        <v>-2</v>
      </c>
      <c r="L23" s="124">
        <v>9</v>
      </c>
      <c r="M23" s="125">
        <v>5</v>
      </c>
      <c r="N23" s="126">
        <v>7</v>
      </c>
      <c r="O23" s="124">
        <v>-3</v>
      </c>
      <c r="P23" s="125">
        <v>2</v>
      </c>
      <c r="Q23" s="125">
        <v>-7</v>
      </c>
    </row>
    <row r="24" ht="20.25" customHeight="1">
      <c r="A24" t="str" s="97" cm="1">
        <f t="array" ref="A24">'Private Indicators'!$B24</f>
        <v>India Advanced Manufacturing</v>
      </c>
      <c r="B24" s="114">
        <v>1</v>
      </c>
      <c r="C24" s="115">
        <v>-5</v>
      </c>
      <c r="D24" s="101">
        <v>-3</v>
      </c>
      <c r="E24" s="116">
        <v>8</v>
      </c>
      <c r="F24" s="115">
        <v>7</v>
      </c>
      <c r="G24" s="101">
        <v>2</v>
      </c>
      <c r="H24" s="116">
        <v>1</v>
      </c>
      <c r="I24" s="115">
        <v>-8</v>
      </c>
      <c r="J24" s="101">
        <v>-4</v>
      </c>
      <c r="K24" s="116">
        <v>9</v>
      </c>
      <c r="L24" s="115">
        <v>-1</v>
      </c>
      <c r="M24" s="101">
        <v>1</v>
      </c>
      <c r="N24" s="116">
        <v>-6</v>
      </c>
      <c r="O24" s="115">
        <v>-8</v>
      </c>
      <c r="P24" s="101">
        <v>3</v>
      </c>
      <c r="Q24" s="101">
        <v>-7</v>
      </c>
    </row>
    <row r="25" ht="20.25" customHeight="1">
      <c r="A25" t="str" s="97" cm="1">
        <f t="array" ref="A25">'Private Indicators'!$B25</f>
        <v>India Population Health</v>
      </c>
      <c r="B25" s="114">
        <v>-3</v>
      </c>
      <c r="C25" s="115">
        <v>-10</v>
      </c>
      <c r="D25" s="101">
        <v>-3</v>
      </c>
      <c r="E25" s="116">
        <v>8</v>
      </c>
      <c r="F25" s="115">
        <v>-10</v>
      </c>
      <c r="G25" s="101">
        <v>-5</v>
      </c>
      <c r="H25" s="116">
        <v>3</v>
      </c>
      <c r="I25" s="115">
        <v>-12</v>
      </c>
      <c r="J25" s="101">
        <v>-6</v>
      </c>
      <c r="K25" s="116">
        <v>12</v>
      </c>
      <c r="L25" s="115">
        <v>-9</v>
      </c>
      <c r="M25" s="101">
        <v>-7</v>
      </c>
      <c r="N25" s="116">
        <v>8</v>
      </c>
      <c r="O25" s="115">
        <v>-7</v>
      </c>
      <c r="P25" s="101">
        <v>1</v>
      </c>
      <c r="Q25" s="101">
        <v>8</v>
      </c>
    </row>
    <row r="26" ht="20.25" customHeight="1">
      <c r="A26" t="str" s="97" cm="1">
        <f t="array" ref="A26">'Private Indicators'!$B26</f>
        <v>India Fiscal Strength</v>
      </c>
      <c r="B26" s="114">
        <v>-9</v>
      </c>
      <c r="C26" s="115">
        <v>-3</v>
      </c>
      <c r="D26" s="101">
        <v>2</v>
      </c>
      <c r="E26" s="116">
        <v>9</v>
      </c>
      <c r="F26" s="115">
        <v>2</v>
      </c>
      <c r="G26" s="101">
        <v>1</v>
      </c>
      <c r="H26" s="116">
        <v>2</v>
      </c>
      <c r="I26" s="115">
        <v>-8</v>
      </c>
      <c r="J26" s="101">
        <v>-5</v>
      </c>
      <c r="K26" s="116">
        <v>15</v>
      </c>
      <c r="L26" s="115">
        <v>-1</v>
      </c>
      <c r="M26" s="101">
        <v>2</v>
      </c>
      <c r="N26" s="116">
        <v>-1</v>
      </c>
      <c r="O26" s="115">
        <v>-10</v>
      </c>
      <c r="P26" s="101">
        <v>-3</v>
      </c>
      <c r="Q26" s="101">
        <v>3</v>
      </c>
    </row>
    <row r="27" ht="20.25" customHeight="1">
      <c r="A27" t="str" s="117" cm="1">
        <f t="array" ref="A27">'Private Indicators'!$B27</f>
        <v>India Supply Chain Sovereignty</v>
      </c>
      <c r="B27" s="118">
        <v>-3</v>
      </c>
      <c r="C27" s="119">
        <v>-8</v>
      </c>
      <c r="D27" s="120">
        <v>-3</v>
      </c>
      <c r="E27" s="121">
        <v>3</v>
      </c>
      <c r="F27" s="119">
        <v>-9</v>
      </c>
      <c r="G27" s="120">
        <v>-4</v>
      </c>
      <c r="H27" s="121">
        <v>1</v>
      </c>
      <c r="I27" s="119">
        <v>-5</v>
      </c>
      <c r="J27" s="120">
        <v>-4</v>
      </c>
      <c r="K27" s="121">
        <v>8</v>
      </c>
      <c r="L27" s="119">
        <v>5</v>
      </c>
      <c r="M27" s="120">
        <v>-1</v>
      </c>
      <c r="N27" s="121">
        <v>-6</v>
      </c>
      <c r="O27" s="119">
        <v>3</v>
      </c>
      <c r="P27" s="120">
        <v>1</v>
      </c>
      <c r="Q27" s="120">
        <v>-5</v>
      </c>
    </row>
    <row r="28" ht="20.25" customHeight="1">
      <c r="A28" t="str" s="122" cm="1">
        <f t="array" ref="A28">'Private Indicators'!$B28</f>
        <v>Global Scientific Progress</v>
      </c>
      <c r="B28" s="123">
        <v>2</v>
      </c>
      <c r="C28" s="124">
        <v>-7</v>
      </c>
      <c r="D28" s="125">
        <v>-3</v>
      </c>
      <c r="E28" s="126">
        <v>9</v>
      </c>
      <c r="F28" s="124">
        <v>14</v>
      </c>
      <c r="G28" s="125">
        <v>7</v>
      </c>
      <c r="H28" s="126">
        <v>-6</v>
      </c>
      <c r="I28" s="124">
        <v>-9</v>
      </c>
      <c r="J28" s="125">
        <v>-4</v>
      </c>
      <c r="K28" s="126">
        <v>4</v>
      </c>
      <c r="L28" s="124">
        <v>12</v>
      </c>
      <c r="M28" s="125">
        <v>6</v>
      </c>
      <c r="N28" s="126">
        <v>-5</v>
      </c>
      <c r="O28" s="124">
        <v>-3</v>
      </c>
      <c r="P28" s="125">
        <v>-5</v>
      </c>
      <c r="Q28" s="125">
        <v>-1</v>
      </c>
    </row>
    <row r="29" ht="20.25" customHeight="1">
      <c r="A29" t="str" s="97" cm="1">
        <f t="array" ref="A29">'Private Indicators'!$B29</f>
        <v>Global Biomanufacturing Capacity</v>
      </c>
      <c r="B29" s="114">
        <v>3</v>
      </c>
      <c r="C29" s="115">
        <v>-6</v>
      </c>
      <c r="D29" s="101">
        <v>-2</v>
      </c>
      <c r="E29" s="116">
        <v>8</v>
      </c>
      <c r="F29" s="115">
        <v>12</v>
      </c>
      <c r="G29" s="101">
        <v>6</v>
      </c>
      <c r="H29" s="116">
        <v>-7</v>
      </c>
      <c r="I29" s="115">
        <v>12</v>
      </c>
      <c r="J29" s="101">
        <v>6</v>
      </c>
      <c r="K29" s="116">
        <v>12</v>
      </c>
      <c r="L29" s="115">
        <v>-4</v>
      </c>
      <c r="M29" s="101">
        <v>-4</v>
      </c>
      <c r="N29" s="116">
        <v>8</v>
      </c>
      <c r="O29" s="115">
        <v>9</v>
      </c>
      <c r="P29" s="101">
        <v>4</v>
      </c>
      <c r="Q29" s="101">
        <v>1</v>
      </c>
    </row>
    <row r="30" ht="20.25" customHeight="1">
      <c r="A30" t="str" s="97" cm="1">
        <f t="array" ref="A30">'Private Indicators'!$B30</f>
        <v>Global Quality of Life</v>
      </c>
      <c r="B30" s="114">
        <v>-5</v>
      </c>
      <c r="C30" s="115">
        <v>-10</v>
      </c>
      <c r="D30" s="101">
        <v>-4</v>
      </c>
      <c r="E30" s="116">
        <v>12</v>
      </c>
      <c r="F30" s="115">
        <v>-5</v>
      </c>
      <c r="G30" s="101">
        <v>-2</v>
      </c>
      <c r="H30" s="116">
        <v>6</v>
      </c>
      <c r="I30" s="115">
        <v>-6</v>
      </c>
      <c r="J30" s="101">
        <v>-3</v>
      </c>
      <c r="K30" s="116">
        <v>15</v>
      </c>
      <c r="L30" s="115">
        <v>-5</v>
      </c>
      <c r="M30" s="101">
        <v>-2</v>
      </c>
      <c r="N30" s="116">
        <v>12</v>
      </c>
      <c r="O30" s="115">
        <v>-9</v>
      </c>
      <c r="P30" s="101">
        <v>-5</v>
      </c>
      <c r="Q30" s="101">
        <v>14</v>
      </c>
    </row>
    <row r="31" ht="20.25" customHeight="1">
      <c r="A31" t="str" s="97" cm="1">
        <f t="array" ref="A31">'Private Indicators'!$B31</f>
        <v>Global Health System Resilience</v>
      </c>
      <c r="B31" s="114">
        <v>-4</v>
      </c>
      <c r="C31" s="115">
        <v>-8</v>
      </c>
      <c r="D31" s="101">
        <v>-2</v>
      </c>
      <c r="E31" s="116">
        <v>10</v>
      </c>
      <c r="F31" s="115">
        <v>-7</v>
      </c>
      <c r="G31" s="101">
        <v>-2</v>
      </c>
      <c r="H31" s="116">
        <v>12</v>
      </c>
      <c r="I31" s="115">
        <v>-8</v>
      </c>
      <c r="J31" s="101">
        <v>-4</v>
      </c>
      <c r="K31" s="116">
        <v>12</v>
      </c>
      <c r="L31" s="115">
        <v>-7</v>
      </c>
      <c r="M31" s="101">
        <v>-3</v>
      </c>
      <c r="N31" s="116">
        <v>10</v>
      </c>
      <c r="O31" s="115">
        <v>-12</v>
      </c>
      <c r="P31" s="101">
        <v>-6</v>
      </c>
      <c r="Q31" s="101">
        <v>15</v>
      </c>
    </row>
    <row r="32" ht="20.25" customHeight="1">
      <c r="A32" t="str" s="97" cm="1">
        <f t="array" ref="A32">'Private Indicators'!$B32</f>
        <v>Global Supply Chain Integration</v>
      </c>
      <c r="B32" s="114">
        <v>-3</v>
      </c>
      <c r="C32" s="115">
        <v>-6</v>
      </c>
      <c r="D32" s="101">
        <v>1</v>
      </c>
      <c r="E32" s="116">
        <v>4</v>
      </c>
      <c r="F32" s="115">
        <v>-6</v>
      </c>
      <c r="G32" s="101">
        <v>-2</v>
      </c>
      <c r="H32" s="116">
        <v>5</v>
      </c>
      <c r="I32" s="115">
        <v>-15</v>
      </c>
      <c r="J32" s="101">
        <v>-6</v>
      </c>
      <c r="K32" s="116">
        <v>15</v>
      </c>
      <c r="L32" s="115">
        <v>-6</v>
      </c>
      <c r="M32" s="101">
        <v>-2</v>
      </c>
      <c r="N32" s="116">
        <v>7</v>
      </c>
      <c r="O32" s="115">
        <v>-15</v>
      </c>
      <c r="P32" s="101">
        <v>-8</v>
      </c>
      <c r="Q32" s="101">
        <v>12</v>
      </c>
    </row>
  </sheetData>
  <mergeCells count="1">
    <mergeCell ref="A1:Q1"/>
  </mergeCells>
  <conditionalFormatting sqref="B3:Q32">
    <cfRule type="cellIs" dxfId="4" priority="1" operator="lessThan" stopIfTrue="1">
      <formula>0</formula>
    </cfRule>
    <cfRule type="cellIs" dxfId="5" priority="2" operator="greaterThan" stopIfTrue="1">
      <formula>0</formula>
    </cfRule>
  </conditionalFormatting>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8.xml><?xml version="1.0" encoding="utf-8"?>
<worksheet xmlns:r="http://schemas.openxmlformats.org/officeDocument/2006/relationships" xmlns="http://schemas.openxmlformats.org/spreadsheetml/2006/main">
  <sheetPr>
    <pageSetUpPr fitToPage="1"/>
  </sheetPr>
  <dimension ref="A2:Q32"/>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28.8516" style="128" customWidth="1"/>
    <col min="2" max="17" width="5.85156" style="128" customWidth="1"/>
    <col min="18" max="16384" width="16.3516" style="128" customWidth="1"/>
  </cols>
  <sheetData>
    <row r="1" ht="27.65" customHeight="1">
      <c r="A1" t="s" s="2">
        <v>10</v>
      </c>
      <c r="B1" s="2"/>
      <c r="C1" s="2"/>
      <c r="D1" s="2"/>
      <c r="E1" s="2"/>
      <c r="F1" s="2"/>
      <c r="G1" s="2"/>
      <c r="H1" s="2"/>
      <c r="I1" s="2"/>
      <c r="J1" s="2"/>
      <c r="K1" s="2"/>
      <c r="L1" s="2"/>
      <c r="M1" s="2"/>
      <c r="N1" s="2"/>
      <c r="O1" s="2"/>
      <c r="P1" s="2"/>
      <c r="Q1" s="2"/>
    </row>
    <row r="2" ht="20.25" customHeight="1">
      <c r="A2" t="s" s="31">
        <v>411</v>
      </c>
      <c r="B2" t="s" s="107">
        <v>128</v>
      </c>
      <c r="C2" t="s" s="108">
        <v>436</v>
      </c>
      <c r="D2" t="s" s="109">
        <v>437</v>
      </c>
      <c r="E2" t="s" s="107">
        <v>438</v>
      </c>
      <c r="F2" t="s" s="108">
        <v>439</v>
      </c>
      <c r="G2" t="s" s="109">
        <v>440</v>
      </c>
      <c r="H2" t="s" s="107">
        <v>441</v>
      </c>
      <c r="I2" t="s" s="108">
        <v>442</v>
      </c>
      <c r="J2" t="s" s="109">
        <v>443</v>
      </c>
      <c r="K2" t="s" s="107">
        <v>444</v>
      </c>
      <c r="L2" t="s" s="108">
        <v>445</v>
      </c>
      <c r="M2" t="s" s="109">
        <v>446</v>
      </c>
      <c r="N2" t="s" s="107">
        <v>447</v>
      </c>
      <c r="O2" t="s" s="108">
        <v>448</v>
      </c>
      <c r="P2" t="s" s="109">
        <v>449</v>
      </c>
      <c r="Q2" t="s" s="109">
        <v>450</v>
      </c>
    </row>
    <row r="3" ht="20.25" customHeight="1">
      <c r="A3" t="str" s="95" cm="1">
        <f t="array" ref="A3">'Private Indicators'!$B3</f>
        <v>U.S. Research Competitiveness</v>
      </c>
      <c r="B3" s="110">
        <v>7</v>
      </c>
      <c r="C3" s="111">
        <v>9</v>
      </c>
      <c r="D3" s="112">
        <v>6</v>
      </c>
      <c r="E3" s="113">
        <v>-4</v>
      </c>
      <c r="F3" s="111">
        <v>-10</v>
      </c>
      <c r="G3" s="112">
        <v>-5</v>
      </c>
      <c r="H3" s="113">
        <v>3</v>
      </c>
      <c r="I3" s="111">
        <v>3</v>
      </c>
      <c r="J3" s="112">
        <v>5</v>
      </c>
      <c r="K3" s="113">
        <v>9</v>
      </c>
      <c r="L3" s="111">
        <v>-6</v>
      </c>
      <c r="M3" s="112">
        <v>-3</v>
      </c>
      <c r="N3" s="113">
        <v>1</v>
      </c>
      <c r="O3" s="111">
        <v>3</v>
      </c>
      <c r="P3" s="112">
        <v>1</v>
      </c>
      <c r="Q3" s="112">
        <v>5</v>
      </c>
    </row>
    <row r="4" ht="20.05" customHeight="1">
      <c r="A4" t="str" s="97" cm="1">
        <f t="array" ref="A4">'Private Indicators'!$B4</f>
        <v>U.S. Advanced Manufacturing</v>
      </c>
      <c r="B4" s="114">
        <v>3</v>
      </c>
      <c r="C4" s="115">
        <v>1</v>
      </c>
      <c r="D4" s="101">
        <v>1</v>
      </c>
      <c r="E4" s="116">
        <v>1</v>
      </c>
      <c r="F4" s="115">
        <v>-6</v>
      </c>
      <c r="G4" s="101">
        <v>-3</v>
      </c>
      <c r="H4" s="116">
        <v>2</v>
      </c>
      <c r="I4" s="115">
        <v>-3</v>
      </c>
      <c r="J4" s="101">
        <v>2</v>
      </c>
      <c r="K4" s="116">
        <v>7</v>
      </c>
      <c r="L4" s="115">
        <v>9</v>
      </c>
      <c r="M4" s="101">
        <v>6</v>
      </c>
      <c r="N4" s="116">
        <v>-8</v>
      </c>
      <c r="O4" s="115">
        <v>2</v>
      </c>
      <c r="P4" s="101">
        <v>1</v>
      </c>
      <c r="Q4" s="101">
        <v>1</v>
      </c>
    </row>
    <row r="5" ht="20.05" customHeight="1">
      <c r="A5" t="str" s="97" cm="1">
        <f t="array" ref="A5">'Private Indicators'!$B5</f>
        <v>U.S. Population Health</v>
      </c>
      <c r="B5" s="114">
        <v>9</v>
      </c>
      <c r="C5" s="115">
        <v>2</v>
      </c>
      <c r="D5" s="101">
        <v>1</v>
      </c>
      <c r="E5" s="116">
        <v>-6</v>
      </c>
      <c r="F5" s="115">
        <v>-5</v>
      </c>
      <c r="G5" s="101">
        <v>-2</v>
      </c>
      <c r="H5" s="116">
        <v>-2</v>
      </c>
      <c r="I5" s="115">
        <v>9</v>
      </c>
      <c r="J5" s="101">
        <v>2</v>
      </c>
      <c r="K5" s="116">
        <v>-3</v>
      </c>
      <c r="L5" s="115">
        <v>-3</v>
      </c>
      <c r="M5" s="101">
        <v>-2</v>
      </c>
      <c r="N5" s="116">
        <v>7</v>
      </c>
      <c r="O5" s="115">
        <v>7</v>
      </c>
      <c r="P5" s="101">
        <v>3</v>
      </c>
      <c r="Q5" s="101">
        <v>-12</v>
      </c>
    </row>
    <row r="6" ht="20.05" customHeight="1">
      <c r="A6" t="str" s="97" cm="1">
        <f t="array" ref="A6">'Private Indicators'!$B6</f>
        <v>U.S. Fiscal Strength</v>
      </c>
      <c r="B6" s="114">
        <v>5</v>
      </c>
      <c r="C6" s="115">
        <v>2</v>
      </c>
      <c r="D6" s="101">
        <v>1</v>
      </c>
      <c r="E6" s="116">
        <v>-5</v>
      </c>
      <c r="F6" s="115">
        <v>-12</v>
      </c>
      <c r="G6" s="101">
        <v>-10</v>
      </c>
      <c r="H6" s="116">
        <v>2</v>
      </c>
      <c r="I6" s="115">
        <v>-4</v>
      </c>
      <c r="J6" s="101">
        <v>1</v>
      </c>
      <c r="K6" s="116">
        <v>-7</v>
      </c>
      <c r="L6" s="115">
        <v>-7</v>
      </c>
      <c r="M6" s="101">
        <v>1</v>
      </c>
      <c r="N6" s="116">
        <v>7</v>
      </c>
      <c r="O6" s="115">
        <v>-15</v>
      </c>
      <c r="P6" s="101">
        <v>-8</v>
      </c>
      <c r="Q6" s="101">
        <v>-3</v>
      </c>
    </row>
    <row r="7" ht="20.35" customHeight="1">
      <c r="A7" t="str" s="117" cm="1">
        <f t="array" ref="A7">'Private Indicators'!$B7</f>
        <v>U.S. Supply Chain Sovereignty</v>
      </c>
      <c r="B7" s="118">
        <v>3</v>
      </c>
      <c r="C7" s="119">
        <v>-4</v>
      </c>
      <c r="D7" s="120">
        <v>-2</v>
      </c>
      <c r="E7" s="121">
        <v>3</v>
      </c>
      <c r="F7" s="119">
        <v>-5</v>
      </c>
      <c r="G7" s="120">
        <v>-3</v>
      </c>
      <c r="H7" s="121">
        <v>2</v>
      </c>
      <c r="I7" s="119">
        <v>2</v>
      </c>
      <c r="J7" s="120">
        <v>1</v>
      </c>
      <c r="K7" s="121">
        <v>5</v>
      </c>
      <c r="L7" s="119">
        <v>12</v>
      </c>
      <c r="M7" s="120">
        <v>6</v>
      </c>
      <c r="N7" s="121">
        <v>-9</v>
      </c>
      <c r="O7" s="119">
        <v>1</v>
      </c>
      <c r="P7" s="120">
        <v>1</v>
      </c>
      <c r="Q7" s="120">
        <v>1</v>
      </c>
    </row>
    <row r="8" ht="20.35" customHeight="1">
      <c r="A8" t="str" s="122" cm="1">
        <f t="array" ref="A8">'Private Indicators'!$B8</f>
        <v>U.K. Research Competitiveness</v>
      </c>
      <c r="B8" s="123">
        <v>5</v>
      </c>
      <c r="C8" s="124">
        <v>9</v>
      </c>
      <c r="D8" s="125">
        <v>6</v>
      </c>
      <c r="E8" s="126">
        <v>-7</v>
      </c>
      <c r="F8" s="124">
        <v>-8</v>
      </c>
      <c r="G8" s="125">
        <v>-4</v>
      </c>
      <c r="H8" s="126">
        <v>3</v>
      </c>
      <c r="I8" s="124">
        <v>6</v>
      </c>
      <c r="J8" s="125">
        <v>4</v>
      </c>
      <c r="K8" s="126">
        <v>8</v>
      </c>
      <c r="L8" s="124">
        <v>-7</v>
      </c>
      <c r="M8" s="125">
        <v>-3</v>
      </c>
      <c r="N8" s="126">
        <v>2</v>
      </c>
      <c r="O8" s="124">
        <v>3</v>
      </c>
      <c r="P8" s="125">
        <v>1</v>
      </c>
      <c r="Q8" s="125">
        <v>5</v>
      </c>
    </row>
    <row r="9" ht="20.05" customHeight="1">
      <c r="A9" t="str" s="97" cm="1">
        <f t="array" ref="A9">'Private Indicators'!$B9</f>
        <v>U.K. Advanced Manufacturing</v>
      </c>
      <c r="B9" s="114">
        <v>4</v>
      </c>
      <c r="C9" s="115">
        <v>1</v>
      </c>
      <c r="D9" s="101">
        <v>1</v>
      </c>
      <c r="E9" s="116">
        <v>1</v>
      </c>
      <c r="F9" s="115">
        <v>-3</v>
      </c>
      <c r="G9" s="101">
        <v>-1</v>
      </c>
      <c r="H9" s="116">
        <v>2</v>
      </c>
      <c r="I9" s="115">
        <v>1</v>
      </c>
      <c r="J9" s="101">
        <v>2</v>
      </c>
      <c r="K9" s="116">
        <v>6</v>
      </c>
      <c r="L9" s="115">
        <v>8</v>
      </c>
      <c r="M9" s="101">
        <v>6</v>
      </c>
      <c r="N9" s="116">
        <v>-3</v>
      </c>
      <c r="O9" s="115">
        <v>2</v>
      </c>
      <c r="P9" s="101">
        <v>1</v>
      </c>
      <c r="Q9" s="101">
        <v>1</v>
      </c>
    </row>
    <row r="10" ht="20.05" customHeight="1">
      <c r="A10" t="str" s="97" cm="1">
        <f t="array" ref="A10">'Private Indicators'!$B10</f>
        <v>U.K. Population Health</v>
      </c>
      <c r="B10" s="114">
        <v>7</v>
      </c>
      <c r="C10" s="115">
        <v>2</v>
      </c>
      <c r="D10" s="101">
        <v>1</v>
      </c>
      <c r="E10" s="116">
        <v>-3</v>
      </c>
      <c r="F10" s="115">
        <v>2</v>
      </c>
      <c r="G10" s="101">
        <v>2</v>
      </c>
      <c r="H10" s="116">
        <v>2</v>
      </c>
      <c r="I10" s="115">
        <v>8</v>
      </c>
      <c r="J10" s="101">
        <v>2</v>
      </c>
      <c r="K10" s="116">
        <v>-3</v>
      </c>
      <c r="L10" s="115">
        <v>1</v>
      </c>
      <c r="M10" s="101">
        <v>2</v>
      </c>
      <c r="N10" s="116">
        <v>7</v>
      </c>
      <c r="O10" s="115">
        <v>2</v>
      </c>
      <c r="P10" s="101">
        <v>2</v>
      </c>
      <c r="Q10" s="101">
        <v>-3</v>
      </c>
    </row>
    <row r="11" ht="20.05" customHeight="1">
      <c r="A11" t="str" s="97" cm="1">
        <f t="array" ref="A11">'Private Indicators'!$B11</f>
        <v>U.K. Fiscal Strength</v>
      </c>
      <c r="B11" s="114">
        <v>7</v>
      </c>
      <c r="C11" s="115">
        <v>1</v>
      </c>
      <c r="D11" s="101">
        <v>1</v>
      </c>
      <c r="E11" s="116">
        <v>-1</v>
      </c>
      <c r="F11" s="115">
        <v>-10</v>
      </c>
      <c r="G11" s="101">
        <v>-8</v>
      </c>
      <c r="H11" s="116">
        <v>1</v>
      </c>
      <c r="I11" s="115">
        <v>-1</v>
      </c>
      <c r="J11" s="101">
        <v>1</v>
      </c>
      <c r="K11" s="116">
        <v>-4</v>
      </c>
      <c r="L11" s="115">
        <v>-2</v>
      </c>
      <c r="M11" s="101">
        <v>1</v>
      </c>
      <c r="N11" s="116">
        <v>2</v>
      </c>
      <c r="O11" s="115">
        <v>-12</v>
      </c>
      <c r="P11" s="101">
        <v>-6</v>
      </c>
      <c r="Q11" s="101">
        <v>1</v>
      </c>
    </row>
    <row r="12" ht="20.35" customHeight="1">
      <c r="A12" t="str" s="117" cm="1">
        <f t="array" ref="A12">'Private Indicators'!$B12</f>
        <v>U.K. Supply Chain Sovereignty</v>
      </c>
      <c r="B12" s="118">
        <v>3</v>
      </c>
      <c r="C12" s="119">
        <v>-3</v>
      </c>
      <c r="D12" s="120">
        <v>-1</v>
      </c>
      <c r="E12" s="121">
        <v>3</v>
      </c>
      <c r="F12" s="119">
        <v>-1</v>
      </c>
      <c r="G12" s="120">
        <v>1</v>
      </c>
      <c r="H12" s="121">
        <v>2</v>
      </c>
      <c r="I12" s="119">
        <v>3</v>
      </c>
      <c r="J12" s="120">
        <v>1</v>
      </c>
      <c r="K12" s="121">
        <v>1</v>
      </c>
      <c r="L12" s="119">
        <v>12</v>
      </c>
      <c r="M12" s="120">
        <v>6</v>
      </c>
      <c r="N12" s="121">
        <v>-3</v>
      </c>
      <c r="O12" s="119">
        <v>1</v>
      </c>
      <c r="P12" s="120">
        <v>1</v>
      </c>
      <c r="Q12" s="120">
        <v>1</v>
      </c>
    </row>
    <row r="13" ht="20.35" customHeight="1">
      <c r="A13" t="str" s="122" cm="1">
        <f t="array" ref="A13">'Private Indicators'!$B13</f>
        <v>E.U. Research Competitiveness</v>
      </c>
      <c r="B13" s="123">
        <v>5</v>
      </c>
      <c r="C13" s="124">
        <v>7</v>
      </c>
      <c r="D13" s="125">
        <v>3</v>
      </c>
      <c r="E13" s="126">
        <v>-4</v>
      </c>
      <c r="F13" s="124">
        <v>-8</v>
      </c>
      <c r="G13" s="125">
        <v>-4</v>
      </c>
      <c r="H13" s="126">
        <v>2</v>
      </c>
      <c r="I13" s="124">
        <v>8</v>
      </c>
      <c r="J13" s="125">
        <v>4</v>
      </c>
      <c r="K13" s="126">
        <v>7</v>
      </c>
      <c r="L13" s="124">
        <v>-9</v>
      </c>
      <c r="M13" s="125">
        <v>-4</v>
      </c>
      <c r="N13" s="126">
        <v>2</v>
      </c>
      <c r="O13" s="124">
        <v>3</v>
      </c>
      <c r="P13" s="125">
        <v>1</v>
      </c>
      <c r="Q13" s="125">
        <v>2</v>
      </c>
    </row>
    <row r="14" ht="20.05" customHeight="1">
      <c r="A14" t="str" s="97" cm="1">
        <f t="array" ref="A14">'Private Indicators'!$B14</f>
        <v>E.U. Advanced Manufacturing</v>
      </c>
      <c r="B14" s="114">
        <v>4</v>
      </c>
      <c r="C14" s="115">
        <v>1</v>
      </c>
      <c r="D14" s="101">
        <v>1</v>
      </c>
      <c r="E14" s="116">
        <v>1</v>
      </c>
      <c r="F14" s="115">
        <v>-3</v>
      </c>
      <c r="G14" s="101">
        <v>-1</v>
      </c>
      <c r="H14" s="116">
        <v>1</v>
      </c>
      <c r="I14" s="115">
        <v>2</v>
      </c>
      <c r="J14" s="101">
        <v>3</v>
      </c>
      <c r="K14" s="116">
        <v>7</v>
      </c>
      <c r="L14" s="115">
        <v>7</v>
      </c>
      <c r="M14" s="101">
        <v>5</v>
      </c>
      <c r="N14" s="116">
        <v>1</v>
      </c>
      <c r="O14" s="115">
        <v>3</v>
      </c>
      <c r="P14" s="101">
        <v>1</v>
      </c>
      <c r="Q14" s="101">
        <v>1</v>
      </c>
    </row>
    <row r="15" ht="20.05" customHeight="1">
      <c r="A15" t="str" s="97" cm="1">
        <f t="array" ref="A15">'Private Indicators'!$B15</f>
        <v>E.U. Population Health</v>
      </c>
      <c r="B15" s="114">
        <v>8</v>
      </c>
      <c r="C15" s="115">
        <v>-2</v>
      </c>
      <c r="D15" s="101">
        <v>1</v>
      </c>
      <c r="E15" s="116">
        <v>-3</v>
      </c>
      <c r="F15" s="115">
        <v>2</v>
      </c>
      <c r="G15" s="101">
        <v>2</v>
      </c>
      <c r="H15" s="116">
        <v>2</v>
      </c>
      <c r="I15" s="115">
        <v>8</v>
      </c>
      <c r="J15" s="101">
        <v>2</v>
      </c>
      <c r="K15" s="116">
        <v>-3</v>
      </c>
      <c r="L15" s="115">
        <v>1</v>
      </c>
      <c r="M15" s="101">
        <v>2</v>
      </c>
      <c r="N15" s="116">
        <v>7</v>
      </c>
      <c r="O15" s="115">
        <v>2</v>
      </c>
      <c r="P15" s="101">
        <v>2</v>
      </c>
      <c r="Q15" s="101">
        <v>-3</v>
      </c>
    </row>
    <row r="16" ht="20.05" customHeight="1">
      <c r="A16" t="str" s="97" cm="1">
        <f t="array" ref="A16">'Private Indicators'!$B16</f>
        <v>E.U. Fiscal Strength</v>
      </c>
      <c r="B16" s="114">
        <v>10</v>
      </c>
      <c r="C16" s="115">
        <v>1</v>
      </c>
      <c r="D16" s="101">
        <v>1</v>
      </c>
      <c r="E16" s="116">
        <v>-1</v>
      </c>
      <c r="F16" s="115">
        <v>-8</v>
      </c>
      <c r="G16" s="101">
        <v>-6</v>
      </c>
      <c r="H16" s="116">
        <v>1</v>
      </c>
      <c r="I16" s="115">
        <v>1</v>
      </c>
      <c r="J16" s="101">
        <v>1</v>
      </c>
      <c r="K16" s="116">
        <v>-5</v>
      </c>
      <c r="L16" s="115">
        <v>-2</v>
      </c>
      <c r="M16" s="101">
        <v>1</v>
      </c>
      <c r="N16" s="116">
        <v>2</v>
      </c>
      <c r="O16" s="115">
        <v>-12</v>
      </c>
      <c r="P16" s="101">
        <v>-3</v>
      </c>
      <c r="Q16" s="101">
        <v>3</v>
      </c>
    </row>
    <row r="17" ht="20.35" customHeight="1">
      <c r="A17" t="str" s="117" cm="1">
        <f t="array" ref="A17">'Private Indicators'!$B17</f>
        <v>E.U. Supply Chain Sovereignty</v>
      </c>
      <c r="B17" s="118">
        <v>3</v>
      </c>
      <c r="C17" s="119">
        <v>-3</v>
      </c>
      <c r="D17" s="120">
        <v>-1</v>
      </c>
      <c r="E17" s="121">
        <v>2</v>
      </c>
      <c r="F17" s="119">
        <v>1</v>
      </c>
      <c r="G17" s="120">
        <v>1</v>
      </c>
      <c r="H17" s="121">
        <v>2</v>
      </c>
      <c r="I17" s="119">
        <v>4</v>
      </c>
      <c r="J17" s="120">
        <v>2</v>
      </c>
      <c r="K17" s="121">
        <v>1</v>
      </c>
      <c r="L17" s="119">
        <v>7</v>
      </c>
      <c r="M17" s="120">
        <v>3</v>
      </c>
      <c r="N17" s="121">
        <v>4</v>
      </c>
      <c r="O17" s="119">
        <v>1</v>
      </c>
      <c r="P17" s="120">
        <v>1</v>
      </c>
      <c r="Q17" s="120">
        <v>1</v>
      </c>
    </row>
    <row r="18" ht="20.35" customHeight="1">
      <c r="A18" t="str" s="122" cm="1">
        <f t="array" ref="A18">'Private Indicators'!$B18</f>
        <v>China Research Competitiveness</v>
      </c>
      <c r="B18" s="123">
        <v>4</v>
      </c>
      <c r="C18" s="124">
        <v>4</v>
      </c>
      <c r="D18" s="125">
        <v>1</v>
      </c>
      <c r="E18" s="126">
        <v>-2</v>
      </c>
      <c r="F18" s="124">
        <v>-5</v>
      </c>
      <c r="G18" s="125">
        <v>2</v>
      </c>
      <c r="H18" s="126">
        <v>5</v>
      </c>
      <c r="I18" s="124">
        <v>12</v>
      </c>
      <c r="J18" s="125">
        <v>6</v>
      </c>
      <c r="K18" s="126">
        <v>3</v>
      </c>
      <c r="L18" s="124">
        <v>2</v>
      </c>
      <c r="M18" s="125">
        <v>4</v>
      </c>
      <c r="N18" s="126">
        <v>4</v>
      </c>
      <c r="O18" s="124">
        <v>2</v>
      </c>
      <c r="P18" s="125">
        <v>1</v>
      </c>
      <c r="Q18" s="125">
        <v>3</v>
      </c>
    </row>
    <row r="19" ht="20.05" customHeight="1">
      <c r="A19" t="str" s="97" cm="1">
        <f t="array" ref="A19">'Private Indicators'!$B19</f>
        <v>China Advanced Manufacturing</v>
      </c>
      <c r="B19" s="114">
        <v>3</v>
      </c>
      <c r="C19" s="115">
        <v>1</v>
      </c>
      <c r="D19" s="101">
        <v>1</v>
      </c>
      <c r="E19" s="116">
        <v>1</v>
      </c>
      <c r="F19" s="115">
        <v>3</v>
      </c>
      <c r="G19" s="101">
        <v>1</v>
      </c>
      <c r="H19" s="116">
        <v>3</v>
      </c>
      <c r="I19" s="115">
        <v>5</v>
      </c>
      <c r="J19" s="101">
        <v>2</v>
      </c>
      <c r="K19" s="116">
        <v>7</v>
      </c>
      <c r="L19" s="115">
        <v>10</v>
      </c>
      <c r="M19" s="101">
        <v>8</v>
      </c>
      <c r="N19" s="116">
        <v>8</v>
      </c>
      <c r="O19" s="115">
        <v>2</v>
      </c>
      <c r="P19" s="101">
        <v>1</v>
      </c>
      <c r="Q19" s="101">
        <v>1</v>
      </c>
    </row>
    <row r="20" ht="20.05" customHeight="1">
      <c r="A20" t="str" s="97" cm="1">
        <f t="array" ref="A20">'Private Indicators'!$B20</f>
        <v>China Population Health</v>
      </c>
      <c r="B20" s="114">
        <v>4</v>
      </c>
      <c r="C20" s="115">
        <v>4</v>
      </c>
      <c r="D20" s="101">
        <v>2</v>
      </c>
      <c r="E20" s="116">
        <v>-4</v>
      </c>
      <c r="F20" s="115">
        <v>3</v>
      </c>
      <c r="G20" s="101">
        <v>3</v>
      </c>
      <c r="H20" s="116">
        <v>3</v>
      </c>
      <c r="I20" s="115">
        <v>6</v>
      </c>
      <c r="J20" s="101">
        <v>1</v>
      </c>
      <c r="K20" s="116">
        <v>-5</v>
      </c>
      <c r="L20" s="115">
        <v>1</v>
      </c>
      <c r="M20" s="101">
        <v>2</v>
      </c>
      <c r="N20" s="116">
        <v>5</v>
      </c>
      <c r="O20" s="115">
        <v>6</v>
      </c>
      <c r="P20" s="101">
        <v>3</v>
      </c>
      <c r="Q20" s="101">
        <v>-7</v>
      </c>
    </row>
    <row r="21" ht="20.05" customHeight="1">
      <c r="A21" t="str" s="97" cm="1">
        <f t="array" ref="A21">'Private Indicators'!$B21</f>
        <v>China Fiscal Strength</v>
      </c>
      <c r="B21" s="114">
        <v>4</v>
      </c>
      <c r="C21" s="115">
        <v>1</v>
      </c>
      <c r="D21" s="101">
        <v>1</v>
      </c>
      <c r="E21" s="116">
        <v>-1</v>
      </c>
      <c r="F21" s="115">
        <v>6</v>
      </c>
      <c r="G21" s="101">
        <v>4</v>
      </c>
      <c r="H21" s="116">
        <v>-3</v>
      </c>
      <c r="I21" s="115">
        <v>3</v>
      </c>
      <c r="J21" s="101">
        <v>-1</v>
      </c>
      <c r="K21" s="116">
        <v>-2</v>
      </c>
      <c r="L21" s="115">
        <v>1</v>
      </c>
      <c r="M21" s="101">
        <v>2</v>
      </c>
      <c r="N21" s="116">
        <v>4</v>
      </c>
      <c r="O21" s="115">
        <v>-18</v>
      </c>
      <c r="P21" s="101">
        <v>-5</v>
      </c>
      <c r="Q21" s="101">
        <v>3</v>
      </c>
    </row>
    <row r="22" ht="20.35" customHeight="1">
      <c r="A22" t="str" s="117" cm="1">
        <f t="array" ref="A22">'Private Indicators'!$B22</f>
        <v>China Supply Chain Sovereignty</v>
      </c>
      <c r="B22" s="118">
        <v>1</v>
      </c>
      <c r="C22" s="119">
        <v>-1</v>
      </c>
      <c r="D22" s="120">
        <v>1</v>
      </c>
      <c r="E22" s="121">
        <v>4</v>
      </c>
      <c r="F22" s="119">
        <v>3</v>
      </c>
      <c r="G22" s="120">
        <v>2</v>
      </c>
      <c r="H22" s="121">
        <v>1</v>
      </c>
      <c r="I22" s="119">
        <v>5</v>
      </c>
      <c r="J22" s="120">
        <v>1</v>
      </c>
      <c r="K22" s="121">
        <v>-3</v>
      </c>
      <c r="L22" s="119">
        <v>3</v>
      </c>
      <c r="M22" s="120">
        <v>2</v>
      </c>
      <c r="N22" s="121">
        <v>10</v>
      </c>
      <c r="O22" s="119">
        <v>1</v>
      </c>
      <c r="P22" s="120">
        <v>1</v>
      </c>
      <c r="Q22" s="120">
        <v>1</v>
      </c>
    </row>
    <row r="23" ht="20.35" customHeight="1">
      <c r="A23" t="str" s="122" cm="1">
        <f t="array" ref="A23">'Private Indicators'!$B23</f>
        <v>India Research Competitiveness</v>
      </c>
      <c r="B23" s="123">
        <v>1</v>
      </c>
      <c r="C23" s="124">
        <v>14</v>
      </c>
      <c r="D23" s="125">
        <v>5</v>
      </c>
      <c r="E23" s="126">
        <v>-2</v>
      </c>
      <c r="F23" s="124">
        <v>6</v>
      </c>
      <c r="G23" s="125">
        <v>4</v>
      </c>
      <c r="H23" s="126">
        <v>1</v>
      </c>
      <c r="I23" s="124">
        <v>15</v>
      </c>
      <c r="J23" s="125">
        <v>7</v>
      </c>
      <c r="K23" s="126">
        <v>2</v>
      </c>
      <c r="L23" s="124">
        <v>-8</v>
      </c>
      <c r="M23" s="125">
        <v>2</v>
      </c>
      <c r="N23" s="126">
        <v>4</v>
      </c>
      <c r="O23" s="124">
        <v>3</v>
      </c>
      <c r="P23" s="125">
        <v>1</v>
      </c>
      <c r="Q23" s="125">
        <v>-1</v>
      </c>
    </row>
    <row r="24" ht="20.05" customHeight="1">
      <c r="A24" t="str" s="97" cm="1">
        <f t="array" ref="A24">'Private Indicators'!$B24</f>
        <v>India Advanced Manufacturing</v>
      </c>
      <c r="B24" s="114">
        <v>3</v>
      </c>
      <c r="C24" s="115">
        <v>3</v>
      </c>
      <c r="D24" s="101">
        <v>2</v>
      </c>
      <c r="E24" s="116">
        <v>2</v>
      </c>
      <c r="F24" s="115">
        <v>5</v>
      </c>
      <c r="G24" s="101">
        <v>2</v>
      </c>
      <c r="H24" s="116">
        <v>2</v>
      </c>
      <c r="I24" s="115">
        <v>12</v>
      </c>
      <c r="J24" s="101">
        <v>5</v>
      </c>
      <c r="K24" s="116">
        <v>-4</v>
      </c>
      <c r="L24" s="115">
        <v>-5</v>
      </c>
      <c r="M24" s="101">
        <v>-3</v>
      </c>
      <c r="N24" s="116">
        <v>9</v>
      </c>
      <c r="O24" s="115">
        <v>4</v>
      </c>
      <c r="P24" s="101">
        <v>1</v>
      </c>
      <c r="Q24" s="101">
        <v>1</v>
      </c>
    </row>
    <row r="25" ht="20.05" customHeight="1">
      <c r="A25" t="str" s="97" cm="1">
        <f t="array" ref="A25">'Private Indicators'!$B25</f>
        <v>India Population Health</v>
      </c>
      <c r="B25" s="114">
        <v>4</v>
      </c>
      <c r="C25" s="115">
        <v>8</v>
      </c>
      <c r="D25" s="101">
        <v>3</v>
      </c>
      <c r="E25" s="116">
        <v>-1</v>
      </c>
      <c r="F25" s="115">
        <v>12</v>
      </c>
      <c r="G25" s="101">
        <v>10</v>
      </c>
      <c r="H25" s="116">
        <v>6</v>
      </c>
      <c r="I25" s="115">
        <v>8</v>
      </c>
      <c r="J25" s="101">
        <v>5</v>
      </c>
      <c r="K25" s="116">
        <v>-6</v>
      </c>
      <c r="L25" s="115">
        <v>-3</v>
      </c>
      <c r="M25" s="101">
        <v>4</v>
      </c>
      <c r="N25" s="116">
        <v>8</v>
      </c>
      <c r="O25" s="115">
        <v>9</v>
      </c>
      <c r="P25" s="101">
        <v>6</v>
      </c>
      <c r="Q25" s="101">
        <v>-10</v>
      </c>
    </row>
    <row r="26" ht="20.05" customHeight="1">
      <c r="A26" t="str" s="97" cm="1">
        <f t="array" ref="A26">'Private Indicators'!$B26</f>
        <v>India Fiscal Strength</v>
      </c>
      <c r="B26" s="114">
        <v>3</v>
      </c>
      <c r="C26" s="115">
        <v>3</v>
      </c>
      <c r="D26" s="101">
        <v>1</v>
      </c>
      <c r="E26" s="116">
        <v>1</v>
      </c>
      <c r="F26" s="115">
        <v>12</v>
      </c>
      <c r="G26" s="101">
        <v>10</v>
      </c>
      <c r="H26" s="116">
        <v>2</v>
      </c>
      <c r="I26" s="115">
        <v>7</v>
      </c>
      <c r="J26" s="101">
        <v>2</v>
      </c>
      <c r="K26" s="116">
        <v>-5</v>
      </c>
      <c r="L26" s="115">
        <v>-2</v>
      </c>
      <c r="M26" s="101">
        <v>5</v>
      </c>
      <c r="N26" s="116">
        <v>5</v>
      </c>
      <c r="O26" s="115">
        <v>-18</v>
      </c>
      <c r="P26" s="101">
        <v>-2</v>
      </c>
      <c r="Q26" s="101">
        <v>5</v>
      </c>
    </row>
    <row r="27" ht="20.35" customHeight="1">
      <c r="A27" t="str" s="117" cm="1">
        <f t="array" ref="A27">'Private Indicators'!$B27</f>
        <v>India Supply Chain Sovereignty</v>
      </c>
      <c r="B27" s="118">
        <v>1</v>
      </c>
      <c r="C27" s="119">
        <v>6</v>
      </c>
      <c r="D27" s="120">
        <v>3</v>
      </c>
      <c r="E27" s="121">
        <v>6</v>
      </c>
      <c r="F27" s="119">
        <v>7</v>
      </c>
      <c r="G27" s="120">
        <v>3</v>
      </c>
      <c r="H27" s="121">
        <v>1</v>
      </c>
      <c r="I27" s="119">
        <v>9</v>
      </c>
      <c r="J27" s="120">
        <v>5</v>
      </c>
      <c r="K27" s="121">
        <v>-9</v>
      </c>
      <c r="L27" s="119">
        <v>-5</v>
      </c>
      <c r="M27" s="120">
        <v>-1</v>
      </c>
      <c r="N27" s="121">
        <v>10</v>
      </c>
      <c r="O27" s="119">
        <v>1</v>
      </c>
      <c r="P27" s="120">
        <v>1</v>
      </c>
      <c r="Q27" s="120">
        <v>1</v>
      </c>
    </row>
    <row r="28" ht="20.35" customHeight="1">
      <c r="A28" t="str" s="122" cm="1">
        <f t="array" ref="A28">'Private Indicators'!$B28</f>
        <v>Global Scientific Progress</v>
      </c>
      <c r="B28" s="123">
        <v>12</v>
      </c>
      <c r="C28" s="124">
        <v>14</v>
      </c>
      <c r="D28" s="125">
        <v>5</v>
      </c>
      <c r="E28" s="126">
        <v>-3</v>
      </c>
      <c r="F28" s="124">
        <v>-6</v>
      </c>
      <c r="G28" s="125">
        <v>1</v>
      </c>
      <c r="H28" s="126">
        <v>3</v>
      </c>
      <c r="I28" s="124">
        <v>14</v>
      </c>
      <c r="J28" s="125">
        <v>6</v>
      </c>
      <c r="K28" s="126">
        <v>8</v>
      </c>
      <c r="L28" s="124">
        <v>-6</v>
      </c>
      <c r="M28" s="125">
        <v>-1</v>
      </c>
      <c r="N28" s="126">
        <v>1</v>
      </c>
      <c r="O28" s="124">
        <v>6</v>
      </c>
      <c r="P28" s="125">
        <v>1</v>
      </c>
      <c r="Q28" s="125">
        <v>2</v>
      </c>
    </row>
    <row r="29" ht="20.05" customHeight="1">
      <c r="A29" t="str" s="97" cm="1">
        <f t="array" ref="A29">'Private Indicators'!$B29</f>
        <v>Global Biomanufacturing Capacity</v>
      </c>
      <c r="B29" s="114">
        <v>7</v>
      </c>
      <c r="C29" s="115">
        <v>2</v>
      </c>
      <c r="D29" s="101">
        <v>1</v>
      </c>
      <c r="E29" s="116">
        <v>1</v>
      </c>
      <c r="F29" s="115">
        <v>5</v>
      </c>
      <c r="G29" s="101">
        <v>2</v>
      </c>
      <c r="H29" s="116">
        <v>1</v>
      </c>
      <c r="I29" s="115">
        <v>10</v>
      </c>
      <c r="J29" s="101">
        <v>4</v>
      </c>
      <c r="K29" s="116">
        <v>6</v>
      </c>
      <c r="L29" s="115">
        <v>9</v>
      </c>
      <c r="M29" s="101">
        <v>4</v>
      </c>
      <c r="N29" s="116">
        <v>2</v>
      </c>
      <c r="O29" s="115">
        <v>2</v>
      </c>
      <c r="P29" s="101">
        <v>1</v>
      </c>
      <c r="Q29" s="101">
        <v>1</v>
      </c>
    </row>
    <row r="30" ht="20.05" customHeight="1">
      <c r="A30" t="str" s="97" cm="1">
        <f t="array" ref="A30">'Private Indicators'!$B30</f>
        <v>Global Quality of Life</v>
      </c>
      <c r="B30" s="114">
        <v>8</v>
      </c>
      <c r="C30" s="115">
        <v>8</v>
      </c>
      <c r="D30" s="101">
        <v>4</v>
      </c>
      <c r="E30" s="116">
        <v>-5</v>
      </c>
      <c r="F30" s="115">
        <v>12</v>
      </c>
      <c r="G30" s="101">
        <v>6</v>
      </c>
      <c r="H30" s="116">
        <v>1</v>
      </c>
      <c r="I30" s="115">
        <v>12</v>
      </c>
      <c r="J30" s="101">
        <v>5</v>
      </c>
      <c r="K30" s="116">
        <v>2</v>
      </c>
      <c r="L30" s="115">
        <v>-6</v>
      </c>
      <c r="M30" s="101">
        <v>-1</v>
      </c>
      <c r="N30" s="116">
        <v>8</v>
      </c>
      <c r="O30" s="115">
        <v>16</v>
      </c>
      <c r="P30" s="101">
        <v>5</v>
      </c>
      <c r="Q30" s="101">
        <v>-9</v>
      </c>
    </row>
    <row r="31" ht="20.05" customHeight="1">
      <c r="A31" t="str" s="97" cm="1">
        <f t="array" ref="A31">'Private Indicators'!$B31</f>
        <v>Global Health System Resilience</v>
      </c>
      <c r="B31" s="114">
        <v>-4</v>
      </c>
      <c r="C31" s="115">
        <v>7</v>
      </c>
      <c r="D31" s="101">
        <v>3</v>
      </c>
      <c r="E31" s="116">
        <v>-7</v>
      </c>
      <c r="F31" s="115">
        <v>10</v>
      </c>
      <c r="G31" s="101">
        <v>5</v>
      </c>
      <c r="H31" s="116">
        <v>-2</v>
      </c>
      <c r="I31" s="115">
        <v>10</v>
      </c>
      <c r="J31" s="101">
        <v>3</v>
      </c>
      <c r="K31" s="116">
        <v>-3</v>
      </c>
      <c r="L31" s="115">
        <v>-7</v>
      </c>
      <c r="M31" s="101">
        <v>-2</v>
      </c>
      <c r="N31" s="116">
        <v>2</v>
      </c>
      <c r="O31" s="115">
        <v>9</v>
      </c>
      <c r="P31" s="101">
        <v>5</v>
      </c>
      <c r="Q31" s="101">
        <v>-5</v>
      </c>
    </row>
    <row r="32" ht="20.05" customHeight="1">
      <c r="A32" t="str" s="97" cm="1">
        <f t="array" ref="A32">'Private Indicators'!$B32</f>
        <v>Global Supply Chain Integration</v>
      </c>
      <c r="B32" s="114">
        <v>1</v>
      </c>
      <c r="C32" s="115">
        <v>2</v>
      </c>
      <c r="D32" s="101">
        <v>1</v>
      </c>
      <c r="E32" s="116">
        <v>-1</v>
      </c>
      <c r="F32" s="115">
        <v>7</v>
      </c>
      <c r="G32" s="101">
        <v>7</v>
      </c>
      <c r="H32" s="116">
        <v>-7</v>
      </c>
      <c r="I32" s="115">
        <v>8</v>
      </c>
      <c r="J32" s="101">
        <v>3</v>
      </c>
      <c r="K32" s="116">
        <v>7</v>
      </c>
      <c r="L32" s="115">
        <v>-14</v>
      </c>
      <c r="M32" s="101">
        <v>-3</v>
      </c>
      <c r="N32" s="116">
        <v>8</v>
      </c>
      <c r="O32" s="115">
        <v>1</v>
      </c>
      <c r="P32" s="101">
        <v>1</v>
      </c>
      <c r="Q32" s="101">
        <v>1</v>
      </c>
    </row>
  </sheetData>
  <mergeCells count="1">
    <mergeCell ref="A1:Q1"/>
  </mergeCells>
  <conditionalFormatting sqref="B3:Q32">
    <cfRule type="cellIs" dxfId="6" priority="1" operator="lessThan" stopIfTrue="1">
      <formula>0</formula>
    </cfRule>
    <cfRule type="cellIs" dxfId="7" priority="2" operator="greaterThan" stopIfTrue="1">
      <formula>0</formula>
    </cfRule>
  </conditionalFormatting>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9.xml><?xml version="1.0" encoding="utf-8"?>
<worksheet xmlns:r="http://schemas.openxmlformats.org/officeDocument/2006/relationships" xmlns="http://schemas.openxmlformats.org/spreadsheetml/2006/main">
  <sheetPr>
    <pageSetUpPr fitToPage="1"/>
  </sheetPr>
  <dimension ref="A2:Q32"/>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28.8516" style="129" customWidth="1"/>
    <col min="2" max="17" width="5.85156" style="129" customWidth="1"/>
    <col min="18" max="16384" width="16.3516" style="129" customWidth="1"/>
  </cols>
  <sheetData>
    <row r="1" ht="27.65" customHeight="1">
      <c r="A1" t="s" s="2">
        <v>11</v>
      </c>
      <c r="B1" s="2"/>
      <c r="C1" s="2"/>
      <c r="D1" s="2"/>
      <c r="E1" s="2"/>
      <c r="F1" s="2"/>
      <c r="G1" s="2"/>
      <c r="H1" s="2"/>
      <c r="I1" s="2"/>
      <c r="J1" s="2"/>
      <c r="K1" s="2"/>
      <c r="L1" s="2"/>
      <c r="M1" s="2"/>
      <c r="N1" s="2"/>
      <c r="O1" s="2"/>
      <c r="P1" s="2"/>
      <c r="Q1" s="2"/>
    </row>
    <row r="2" ht="20.25" customHeight="1">
      <c r="A2" t="s" s="31">
        <v>411</v>
      </c>
      <c r="B2" t="s" s="107">
        <v>128</v>
      </c>
      <c r="C2" t="s" s="108">
        <v>436</v>
      </c>
      <c r="D2" t="s" s="109">
        <v>437</v>
      </c>
      <c r="E2" t="s" s="107">
        <v>438</v>
      </c>
      <c r="F2" t="s" s="108">
        <v>439</v>
      </c>
      <c r="G2" t="s" s="109">
        <v>440</v>
      </c>
      <c r="H2" t="s" s="107">
        <v>441</v>
      </c>
      <c r="I2" t="s" s="108">
        <v>442</v>
      </c>
      <c r="J2" t="s" s="109">
        <v>443</v>
      </c>
      <c r="K2" t="s" s="107">
        <v>444</v>
      </c>
      <c r="L2" t="s" s="108">
        <v>445</v>
      </c>
      <c r="M2" t="s" s="109">
        <v>446</v>
      </c>
      <c r="N2" t="s" s="107">
        <v>447</v>
      </c>
      <c r="O2" t="s" s="108">
        <v>448</v>
      </c>
      <c r="P2" t="s" s="109">
        <v>449</v>
      </c>
      <c r="Q2" t="s" s="109">
        <v>450</v>
      </c>
    </row>
    <row r="3" ht="20.25" customHeight="1">
      <c r="A3" t="str" s="95" cm="1">
        <f t="array" ref="A3">'Private Indicators'!$B3</f>
        <v>U.S. Research Competitiveness</v>
      </c>
      <c r="B3" s="110">
        <v>2</v>
      </c>
      <c r="C3" s="111">
        <v>-5</v>
      </c>
      <c r="D3" s="112">
        <v>2</v>
      </c>
      <c r="E3" s="113">
        <v>-6</v>
      </c>
      <c r="F3" s="111">
        <v>-8</v>
      </c>
      <c r="G3" s="112">
        <v>-12</v>
      </c>
      <c r="H3" s="113">
        <v>6</v>
      </c>
      <c r="I3" s="111">
        <v>8</v>
      </c>
      <c r="J3" s="112">
        <v>3</v>
      </c>
      <c r="K3" s="113">
        <v>-7</v>
      </c>
      <c r="L3" s="111">
        <v>9</v>
      </c>
      <c r="M3" s="112">
        <v>4</v>
      </c>
      <c r="N3" s="113">
        <v>-6</v>
      </c>
      <c r="O3" s="111">
        <v>-2</v>
      </c>
      <c r="P3" s="112">
        <v>6</v>
      </c>
      <c r="Q3" s="112">
        <v>1</v>
      </c>
    </row>
    <row r="4" ht="20.05" customHeight="1">
      <c r="A4" t="str" s="97" cm="1">
        <f t="array" ref="A4">'Private Indicators'!$B4</f>
        <v>U.S. Advanced Manufacturing</v>
      </c>
      <c r="B4" s="114">
        <v>2</v>
      </c>
      <c r="C4" s="115">
        <v>1</v>
      </c>
      <c r="D4" s="101">
        <v>2</v>
      </c>
      <c r="E4" s="116">
        <v>1</v>
      </c>
      <c r="F4" s="115">
        <v>-9</v>
      </c>
      <c r="G4" s="101">
        <v>-6</v>
      </c>
      <c r="H4" s="116">
        <v>6</v>
      </c>
      <c r="I4" s="115">
        <v>-6</v>
      </c>
      <c r="J4" s="101">
        <v>1</v>
      </c>
      <c r="K4" s="116">
        <v>6</v>
      </c>
      <c r="L4" s="115">
        <v>5</v>
      </c>
      <c r="M4" s="101">
        <v>3</v>
      </c>
      <c r="N4" s="116">
        <v>-3</v>
      </c>
      <c r="O4" s="115">
        <v>-4</v>
      </c>
      <c r="P4" s="101">
        <v>6</v>
      </c>
      <c r="Q4" s="101">
        <v>2</v>
      </c>
    </row>
    <row r="5" ht="20.05" customHeight="1">
      <c r="A5" t="str" s="97" cm="1">
        <f t="array" ref="A5">'Private Indicators'!$B5</f>
        <v>U.S. Population Health</v>
      </c>
      <c r="B5" s="114">
        <v>-5</v>
      </c>
      <c r="C5" s="115">
        <v>5</v>
      </c>
      <c r="D5" s="101">
        <v>3</v>
      </c>
      <c r="E5" s="116">
        <v>-7</v>
      </c>
      <c r="F5" s="115">
        <v>3</v>
      </c>
      <c r="G5" s="101">
        <v>1</v>
      </c>
      <c r="H5" s="116">
        <v>5</v>
      </c>
      <c r="I5" s="115">
        <v>1</v>
      </c>
      <c r="J5" s="101">
        <v>2</v>
      </c>
      <c r="K5" s="116">
        <v>-7</v>
      </c>
      <c r="L5" s="115">
        <v>8</v>
      </c>
      <c r="M5" s="101">
        <v>3</v>
      </c>
      <c r="N5" s="116">
        <v>-4</v>
      </c>
      <c r="O5" s="115">
        <v>-10</v>
      </c>
      <c r="P5" s="101">
        <v>1</v>
      </c>
      <c r="Q5" s="101">
        <v>3</v>
      </c>
    </row>
    <row r="6" ht="20.05" customHeight="1">
      <c r="A6" t="str" s="97" cm="1">
        <f t="array" ref="A6">'Private Indicators'!$B6</f>
        <v>U.S. Fiscal Strength</v>
      </c>
      <c r="B6" s="114">
        <v>-7</v>
      </c>
      <c r="C6" s="115">
        <v>-12</v>
      </c>
      <c r="D6" s="101">
        <v>-10</v>
      </c>
      <c r="E6" s="116">
        <v>-8</v>
      </c>
      <c r="F6" s="115">
        <v>2</v>
      </c>
      <c r="G6" s="101">
        <v>-2</v>
      </c>
      <c r="H6" s="116">
        <v>-9</v>
      </c>
      <c r="I6" s="115">
        <v>-15</v>
      </c>
      <c r="J6" s="101">
        <v>12</v>
      </c>
      <c r="K6" s="116">
        <v>-12</v>
      </c>
      <c r="L6" s="115">
        <v>6</v>
      </c>
      <c r="M6" s="101">
        <v>2</v>
      </c>
      <c r="N6" s="116">
        <v>-3</v>
      </c>
      <c r="O6" s="115">
        <v>-15</v>
      </c>
      <c r="P6" s="101">
        <v>-9</v>
      </c>
      <c r="Q6" s="101">
        <v>7</v>
      </c>
    </row>
    <row r="7" ht="20.35" customHeight="1">
      <c r="A7" t="str" s="117" cm="1">
        <f t="array" ref="A7">'Private Indicators'!$B7</f>
        <v>U.S. Supply Chain Sovereignty</v>
      </c>
      <c r="B7" s="118">
        <v>-6</v>
      </c>
      <c r="C7" s="119">
        <v>-9</v>
      </c>
      <c r="D7" s="120">
        <v>-7</v>
      </c>
      <c r="E7" s="121">
        <v>6</v>
      </c>
      <c r="F7" s="119">
        <v>-12</v>
      </c>
      <c r="G7" s="120">
        <v>-10</v>
      </c>
      <c r="H7" s="121">
        <v>5</v>
      </c>
      <c r="I7" s="119">
        <v>1</v>
      </c>
      <c r="J7" s="120">
        <v>10</v>
      </c>
      <c r="K7" s="121">
        <v>12</v>
      </c>
      <c r="L7" s="119">
        <v>3</v>
      </c>
      <c r="M7" s="120">
        <v>2</v>
      </c>
      <c r="N7" s="121">
        <v>2</v>
      </c>
      <c r="O7" s="119">
        <v>-7</v>
      </c>
      <c r="P7" s="120">
        <v>-5</v>
      </c>
      <c r="Q7" s="120">
        <v>3</v>
      </c>
    </row>
    <row r="8" ht="20.35" customHeight="1">
      <c r="A8" t="str" s="122" cm="1">
        <f t="array" ref="A8">'Private Indicators'!$B8</f>
        <v>U.K. Research Competitiveness</v>
      </c>
      <c r="B8" s="123">
        <v>2</v>
      </c>
      <c r="C8" s="124">
        <v>-1</v>
      </c>
      <c r="D8" s="125">
        <v>2</v>
      </c>
      <c r="E8" s="126">
        <v>-3</v>
      </c>
      <c r="F8" s="124">
        <v>-4</v>
      </c>
      <c r="G8" s="125">
        <v>-10</v>
      </c>
      <c r="H8" s="126">
        <v>8</v>
      </c>
      <c r="I8" s="124">
        <v>10</v>
      </c>
      <c r="J8" s="125">
        <v>3</v>
      </c>
      <c r="K8" s="126">
        <v>-2</v>
      </c>
      <c r="L8" s="124">
        <v>10</v>
      </c>
      <c r="M8" s="125">
        <v>4</v>
      </c>
      <c r="N8" s="126">
        <v>-3</v>
      </c>
      <c r="O8" s="124">
        <v>1</v>
      </c>
      <c r="P8" s="125">
        <v>6</v>
      </c>
      <c r="Q8" s="125">
        <v>1</v>
      </c>
    </row>
    <row r="9" ht="20.05" customHeight="1">
      <c r="A9" t="str" s="97" cm="1">
        <f t="array" ref="A9">'Private Indicators'!$B9</f>
        <v>U.K. Advanced Manufacturing</v>
      </c>
      <c r="B9" s="114">
        <v>2</v>
      </c>
      <c r="C9" s="115">
        <v>1</v>
      </c>
      <c r="D9" s="101">
        <v>2</v>
      </c>
      <c r="E9" s="116">
        <v>1</v>
      </c>
      <c r="F9" s="115">
        <v>-6</v>
      </c>
      <c r="G9" s="101">
        <v>-3</v>
      </c>
      <c r="H9" s="116">
        <v>6</v>
      </c>
      <c r="I9" s="115">
        <v>-1</v>
      </c>
      <c r="J9" s="101">
        <v>1</v>
      </c>
      <c r="K9" s="116">
        <v>3</v>
      </c>
      <c r="L9" s="115">
        <v>5</v>
      </c>
      <c r="M9" s="101">
        <v>3</v>
      </c>
      <c r="N9" s="116">
        <v>-1</v>
      </c>
      <c r="O9" s="115">
        <v>-1</v>
      </c>
      <c r="P9" s="101">
        <v>4</v>
      </c>
      <c r="Q9" s="101">
        <v>2</v>
      </c>
    </row>
    <row r="10" ht="20.05" customHeight="1">
      <c r="A10" t="str" s="97" cm="1">
        <f t="array" ref="A10">'Private Indicators'!$B10</f>
        <v>U.K. Population Health</v>
      </c>
      <c r="B10" s="114">
        <v>-3</v>
      </c>
      <c r="C10" s="115">
        <v>7</v>
      </c>
      <c r="D10" s="101">
        <v>4</v>
      </c>
      <c r="E10" s="116">
        <v>-3</v>
      </c>
      <c r="F10" s="115">
        <v>3</v>
      </c>
      <c r="G10" s="101">
        <v>1</v>
      </c>
      <c r="H10" s="116">
        <v>3</v>
      </c>
      <c r="I10" s="115">
        <v>1</v>
      </c>
      <c r="J10" s="101">
        <v>3</v>
      </c>
      <c r="K10" s="116">
        <v>-2</v>
      </c>
      <c r="L10" s="115">
        <v>8</v>
      </c>
      <c r="M10" s="101">
        <v>3</v>
      </c>
      <c r="N10" s="116">
        <v>-2</v>
      </c>
      <c r="O10" s="115">
        <v>-7</v>
      </c>
      <c r="P10" s="101">
        <v>1</v>
      </c>
      <c r="Q10" s="101">
        <v>2</v>
      </c>
    </row>
    <row r="11" ht="20.05" customHeight="1">
      <c r="A11" t="str" s="97" cm="1">
        <f t="array" ref="A11">'Private Indicators'!$B11</f>
        <v>U.K. Fiscal Strength</v>
      </c>
      <c r="B11" s="114">
        <v>-9</v>
      </c>
      <c r="C11" s="115">
        <v>-4</v>
      </c>
      <c r="D11" s="101">
        <v>1</v>
      </c>
      <c r="E11" s="116">
        <v>-3</v>
      </c>
      <c r="F11" s="115">
        <v>2</v>
      </c>
      <c r="G11" s="101">
        <v>-1</v>
      </c>
      <c r="H11" s="116">
        <v>-7</v>
      </c>
      <c r="I11" s="115">
        <v>-8</v>
      </c>
      <c r="J11" s="101">
        <v>2</v>
      </c>
      <c r="K11" s="116">
        <v>-10</v>
      </c>
      <c r="L11" s="115">
        <v>6</v>
      </c>
      <c r="M11" s="101">
        <v>1</v>
      </c>
      <c r="N11" s="116">
        <v>-3</v>
      </c>
      <c r="O11" s="115">
        <v>-10</v>
      </c>
      <c r="P11" s="101">
        <v>-5</v>
      </c>
      <c r="Q11" s="101">
        <v>5</v>
      </c>
    </row>
    <row r="12" ht="20.35" customHeight="1">
      <c r="A12" t="str" s="117" cm="1">
        <f t="array" ref="A12">'Private Indicators'!$B12</f>
        <v>U.K. Supply Chain Sovereignty</v>
      </c>
      <c r="B12" s="118">
        <v>-4</v>
      </c>
      <c r="C12" s="119">
        <v>-5</v>
      </c>
      <c r="D12" s="120">
        <v>-2</v>
      </c>
      <c r="E12" s="121">
        <v>6</v>
      </c>
      <c r="F12" s="119">
        <v>-6</v>
      </c>
      <c r="G12" s="120">
        <v>-5</v>
      </c>
      <c r="H12" s="121">
        <v>3</v>
      </c>
      <c r="I12" s="119">
        <v>1</v>
      </c>
      <c r="J12" s="120">
        <v>6</v>
      </c>
      <c r="K12" s="121">
        <v>7</v>
      </c>
      <c r="L12" s="119">
        <v>3</v>
      </c>
      <c r="M12" s="120">
        <v>2</v>
      </c>
      <c r="N12" s="121">
        <v>2</v>
      </c>
      <c r="O12" s="119">
        <v>-2</v>
      </c>
      <c r="P12" s="120">
        <v>2</v>
      </c>
      <c r="Q12" s="120">
        <v>3</v>
      </c>
    </row>
    <row r="13" ht="20.35" customHeight="1">
      <c r="A13" t="str" s="122" cm="1">
        <f t="array" ref="A13">'Private Indicators'!$B13</f>
        <v>E.U. Research Competitiveness</v>
      </c>
      <c r="B13" s="123">
        <v>2</v>
      </c>
      <c r="C13" s="124">
        <v>-1</v>
      </c>
      <c r="D13" s="125">
        <v>3</v>
      </c>
      <c r="E13" s="126">
        <v>-3</v>
      </c>
      <c r="F13" s="124">
        <v>-2</v>
      </c>
      <c r="G13" s="125">
        <v>-6</v>
      </c>
      <c r="H13" s="126">
        <v>5</v>
      </c>
      <c r="I13" s="124">
        <v>12</v>
      </c>
      <c r="J13" s="125">
        <v>3</v>
      </c>
      <c r="K13" s="126">
        <v>-2</v>
      </c>
      <c r="L13" s="124">
        <v>7</v>
      </c>
      <c r="M13" s="125">
        <v>3</v>
      </c>
      <c r="N13" s="126">
        <v>1</v>
      </c>
      <c r="O13" s="124">
        <v>1</v>
      </c>
      <c r="P13" s="125">
        <v>4</v>
      </c>
      <c r="Q13" s="125">
        <v>1</v>
      </c>
    </row>
    <row r="14" ht="20.05" customHeight="1">
      <c r="A14" t="str" s="97" cm="1">
        <f t="array" ref="A14">'Private Indicators'!$B14</f>
        <v>E.U. Advanced Manufacturing</v>
      </c>
      <c r="B14" s="114">
        <v>2</v>
      </c>
      <c r="C14" s="115">
        <v>1</v>
      </c>
      <c r="D14" s="101">
        <v>2</v>
      </c>
      <c r="E14" s="116">
        <v>1</v>
      </c>
      <c r="F14" s="115">
        <v>-8</v>
      </c>
      <c r="G14" s="101">
        <v>-3</v>
      </c>
      <c r="H14" s="116">
        <v>3</v>
      </c>
      <c r="I14" s="115">
        <v>2</v>
      </c>
      <c r="J14" s="101">
        <v>1</v>
      </c>
      <c r="K14" s="116">
        <v>2</v>
      </c>
      <c r="L14" s="115">
        <v>3</v>
      </c>
      <c r="M14" s="101">
        <v>2</v>
      </c>
      <c r="N14" s="116">
        <v>-1</v>
      </c>
      <c r="O14" s="115">
        <v>-1</v>
      </c>
      <c r="P14" s="101">
        <v>4</v>
      </c>
      <c r="Q14" s="101">
        <v>2</v>
      </c>
    </row>
    <row r="15" ht="20.05" customHeight="1">
      <c r="A15" t="str" s="97" cm="1">
        <f t="array" ref="A15">'Private Indicators'!$B15</f>
        <v>E.U. Population Health</v>
      </c>
      <c r="B15" s="114">
        <v>-3</v>
      </c>
      <c r="C15" s="115">
        <v>7</v>
      </c>
      <c r="D15" s="101">
        <v>4</v>
      </c>
      <c r="E15" s="116">
        <v>-3</v>
      </c>
      <c r="F15" s="115">
        <v>3</v>
      </c>
      <c r="G15" s="101">
        <v>1</v>
      </c>
      <c r="H15" s="116">
        <v>3</v>
      </c>
      <c r="I15" s="115">
        <v>1</v>
      </c>
      <c r="J15" s="101">
        <v>3</v>
      </c>
      <c r="K15" s="116">
        <v>-2</v>
      </c>
      <c r="L15" s="115">
        <v>2</v>
      </c>
      <c r="M15" s="101">
        <v>2</v>
      </c>
      <c r="N15" s="116">
        <v>-2</v>
      </c>
      <c r="O15" s="115">
        <v>-5</v>
      </c>
      <c r="P15" s="101">
        <v>1</v>
      </c>
      <c r="Q15" s="101">
        <v>2</v>
      </c>
    </row>
    <row r="16" ht="20.05" customHeight="1">
      <c r="A16" t="str" s="97" cm="1">
        <f t="array" ref="A16">'Private Indicators'!$B16</f>
        <v>E.U. Fiscal Strength</v>
      </c>
      <c r="B16" s="114">
        <v>-9</v>
      </c>
      <c r="C16" s="115">
        <v>-4</v>
      </c>
      <c r="D16" s="101">
        <v>1</v>
      </c>
      <c r="E16" s="116">
        <v>-3</v>
      </c>
      <c r="F16" s="115">
        <v>2</v>
      </c>
      <c r="G16" s="101">
        <v>-1</v>
      </c>
      <c r="H16" s="116">
        <v>-6</v>
      </c>
      <c r="I16" s="115">
        <v>-8</v>
      </c>
      <c r="J16" s="101">
        <v>3</v>
      </c>
      <c r="K16" s="116">
        <v>-8</v>
      </c>
      <c r="L16" s="115">
        <v>3</v>
      </c>
      <c r="M16" s="101">
        <v>1</v>
      </c>
      <c r="N16" s="116">
        <v>-3</v>
      </c>
      <c r="O16" s="115">
        <v>-10</v>
      </c>
      <c r="P16" s="101">
        <v>-5</v>
      </c>
      <c r="Q16" s="101">
        <v>5</v>
      </c>
    </row>
    <row r="17" ht="20.35" customHeight="1">
      <c r="A17" t="str" s="117" cm="1">
        <f t="array" ref="A17">'Private Indicators'!$B17</f>
        <v>E.U. Supply Chain Sovereignty</v>
      </c>
      <c r="B17" s="118">
        <v>-3</v>
      </c>
      <c r="C17" s="119">
        <v>-3</v>
      </c>
      <c r="D17" s="120">
        <v>-1</v>
      </c>
      <c r="E17" s="121">
        <v>6</v>
      </c>
      <c r="F17" s="119">
        <v>-8</v>
      </c>
      <c r="G17" s="120">
        <v>-5</v>
      </c>
      <c r="H17" s="121">
        <v>3</v>
      </c>
      <c r="I17" s="119">
        <v>1</v>
      </c>
      <c r="J17" s="120">
        <v>4</v>
      </c>
      <c r="K17" s="121">
        <v>3</v>
      </c>
      <c r="L17" s="119">
        <v>12</v>
      </c>
      <c r="M17" s="120">
        <v>3</v>
      </c>
      <c r="N17" s="121">
        <v>2</v>
      </c>
      <c r="O17" s="119">
        <v>-2</v>
      </c>
      <c r="P17" s="120">
        <v>2</v>
      </c>
      <c r="Q17" s="120">
        <v>3</v>
      </c>
    </row>
    <row r="18" ht="20.35" customHeight="1">
      <c r="A18" t="str" s="122" cm="1">
        <f t="array" ref="A18">'Private Indicators'!$B18</f>
        <v>China Research Competitiveness</v>
      </c>
      <c r="B18" s="123">
        <v>1</v>
      </c>
      <c r="C18" s="124">
        <v>3</v>
      </c>
      <c r="D18" s="125">
        <v>5</v>
      </c>
      <c r="E18" s="126">
        <v>-6</v>
      </c>
      <c r="F18" s="124">
        <v>-6</v>
      </c>
      <c r="G18" s="125">
        <v>-12</v>
      </c>
      <c r="H18" s="126">
        <v>10</v>
      </c>
      <c r="I18" s="124">
        <v>12</v>
      </c>
      <c r="J18" s="125">
        <v>3</v>
      </c>
      <c r="K18" s="126">
        <v>-5</v>
      </c>
      <c r="L18" s="124">
        <v>15</v>
      </c>
      <c r="M18" s="125">
        <v>5</v>
      </c>
      <c r="N18" s="126">
        <v>-8</v>
      </c>
      <c r="O18" s="124">
        <v>3</v>
      </c>
      <c r="P18" s="125">
        <v>5</v>
      </c>
      <c r="Q18" s="125">
        <v>1</v>
      </c>
    </row>
    <row r="19" ht="20.05" customHeight="1">
      <c r="A19" t="str" s="97" cm="1">
        <f t="array" ref="A19">'Private Indicators'!$B19</f>
        <v>China Advanced Manufacturing</v>
      </c>
      <c r="B19" s="114">
        <v>2</v>
      </c>
      <c r="C19" s="115">
        <v>1</v>
      </c>
      <c r="D19" s="101">
        <v>2</v>
      </c>
      <c r="E19" s="116">
        <v>1</v>
      </c>
      <c r="F19" s="115">
        <v>-10</v>
      </c>
      <c r="G19" s="101">
        <v>-8</v>
      </c>
      <c r="H19" s="116">
        <v>8</v>
      </c>
      <c r="I19" s="115">
        <v>3</v>
      </c>
      <c r="J19" s="101">
        <v>1</v>
      </c>
      <c r="K19" s="116">
        <v>7</v>
      </c>
      <c r="L19" s="115">
        <v>9</v>
      </c>
      <c r="M19" s="101">
        <v>4</v>
      </c>
      <c r="N19" s="116">
        <v>-3</v>
      </c>
      <c r="O19" s="115">
        <v>1</v>
      </c>
      <c r="P19" s="101">
        <v>3</v>
      </c>
      <c r="Q19" s="101">
        <v>2</v>
      </c>
    </row>
    <row r="20" ht="20.05" customHeight="1">
      <c r="A20" t="str" s="97" cm="1">
        <f t="array" ref="A20">'Private Indicators'!$B20</f>
        <v>China Population Health</v>
      </c>
      <c r="B20" s="114">
        <v>-1</v>
      </c>
      <c r="C20" s="115">
        <v>3</v>
      </c>
      <c r="D20" s="101">
        <v>2</v>
      </c>
      <c r="E20" s="116">
        <v>-4</v>
      </c>
      <c r="F20" s="115">
        <v>3</v>
      </c>
      <c r="G20" s="101">
        <v>1</v>
      </c>
      <c r="H20" s="116">
        <v>3</v>
      </c>
      <c r="I20" s="115">
        <v>3</v>
      </c>
      <c r="J20" s="101">
        <v>1</v>
      </c>
      <c r="K20" s="116">
        <v>-2</v>
      </c>
      <c r="L20" s="115">
        <v>9</v>
      </c>
      <c r="M20" s="101">
        <v>3</v>
      </c>
      <c r="N20" s="116">
        <v>-1</v>
      </c>
      <c r="O20" s="115">
        <v>10</v>
      </c>
      <c r="P20" s="101">
        <v>6</v>
      </c>
      <c r="Q20" s="101">
        <v>-3</v>
      </c>
    </row>
    <row r="21" ht="20.05" customHeight="1">
      <c r="A21" t="str" s="97" cm="1">
        <f t="array" ref="A21">'Private Indicators'!$B21</f>
        <v>China Fiscal Strength</v>
      </c>
      <c r="B21" s="114">
        <v>-12</v>
      </c>
      <c r="C21" s="115">
        <v>-2</v>
      </c>
      <c r="D21" s="101">
        <v>2</v>
      </c>
      <c r="E21" s="116">
        <v>-2</v>
      </c>
      <c r="F21" s="115">
        <v>-7</v>
      </c>
      <c r="G21" s="101">
        <v>-3</v>
      </c>
      <c r="H21" s="116">
        <v>-10</v>
      </c>
      <c r="I21" s="115">
        <v>-12</v>
      </c>
      <c r="J21" s="101">
        <v>6</v>
      </c>
      <c r="K21" s="116">
        <v>-15</v>
      </c>
      <c r="L21" s="115">
        <v>5</v>
      </c>
      <c r="M21" s="101">
        <v>2</v>
      </c>
      <c r="N21" s="116">
        <v>1</v>
      </c>
      <c r="O21" s="115">
        <v>8</v>
      </c>
      <c r="P21" s="101">
        <v>3</v>
      </c>
      <c r="Q21" s="101">
        <v>1</v>
      </c>
    </row>
    <row r="22" ht="20.35" customHeight="1">
      <c r="A22" t="str" s="117" cm="1">
        <f t="array" ref="A22">'Private Indicators'!$B22</f>
        <v>China Supply Chain Sovereignty</v>
      </c>
      <c r="B22" s="118">
        <v>-2</v>
      </c>
      <c r="C22" s="119">
        <v>-1</v>
      </c>
      <c r="D22" s="120">
        <v>1</v>
      </c>
      <c r="E22" s="121">
        <v>8</v>
      </c>
      <c r="F22" s="119">
        <v>-8</v>
      </c>
      <c r="G22" s="120">
        <v>-8</v>
      </c>
      <c r="H22" s="121">
        <v>5</v>
      </c>
      <c r="I22" s="119">
        <v>1</v>
      </c>
      <c r="J22" s="120">
        <v>-5</v>
      </c>
      <c r="K22" s="121">
        <v>7</v>
      </c>
      <c r="L22" s="119">
        <v>5</v>
      </c>
      <c r="M22" s="120">
        <v>3</v>
      </c>
      <c r="N22" s="121">
        <v>2</v>
      </c>
      <c r="O22" s="119">
        <v>4</v>
      </c>
      <c r="P22" s="120">
        <v>3</v>
      </c>
      <c r="Q22" s="120">
        <v>2</v>
      </c>
    </row>
    <row r="23" ht="20.35" customHeight="1">
      <c r="A23" t="str" s="122" cm="1">
        <f t="array" ref="A23">'Private Indicators'!$B23</f>
        <v>India Research Competitiveness</v>
      </c>
      <c r="B23" s="123">
        <v>3</v>
      </c>
      <c r="C23" s="124">
        <v>7</v>
      </c>
      <c r="D23" s="125">
        <v>3</v>
      </c>
      <c r="E23" s="126">
        <v>1</v>
      </c>
      <c r="F23" s="124">
        <v>3</v>
      </c>
      <c r="G23" s="125">
        <v>-4</v>
      </c>
      <c r="H23" s="126">
        <v>4</v>
      </c>
      <c r="I23" s="124">
        <v>6</v>
      </c>
      <c r="J23" s="125">
        <v>2</v>
      </c>
      <c r="K23" s="126">
        <v>-1</v>
      </c>
      <c r="L23" s="124">
        <v>15</v>
      </c>
      <c r="M23" s="125">
        <v>5</v>
      </c>
      <c r="N23" s="126">
        <v>-8</v>
      </c>
      <c r="O23" s="124">
        <v>5</v>
      </c>
      <c r="P23" s="125">
        <v>10</v>
      </c>
      <c r="Q23" s="125">
        <v>1</v>
      </c>
    </row>
    <row r="24" ht="20.05" customHeight="1">
      <c r="A24" t="str" s="97" cm="1">
        <f t="array" ref="A24">'Private Indicators'!$B24</f>
        <v>India Advanced Manufacturing</v>
      </c>
      <c r="B24" s="114">
        <v>2</v>
      </c>
      <c r="C24" s="115">
        <v>1</v>
      </c>
      <c r="D24" s="101">
        <v>2</v>
      </c>
      <c r="E24" s="116">
        <v>1</v>
      </c>
      <c r="F24" s="115">
        <v>-2</v>
      </c>
      <c r="G24" s="101">
        <v>1</v>
      </c>
      <c r="H24" s="116">
        <v>5</v>
      </c>
      <c r="I24" s="115">
        <v>2</v>
      </c>
      <c r="J24" s="101">
        <v>1</v>
      </c>
      <c r="K24" s="116">
        <v>-5</v>
      </c>
      <c r="L24" s="115">
        <v>10</v>
      </c>
      <c r="M24" s="101">
        <v>4</v>
      </c>
      <c r="N24" s="116">
        <v>-2</v>
      </c>
      <c r="O24" s="115">
        <v>7</v>
      </c>
      <c r="P24" s="101">
        <v>5</v>
      </c>
      <c r="Q24" s="101">
        <v>4</v>
      </c>
    </row>
    <row r="25" ht="20.05" customHeight="1">
      <c r="A25" t="str" s="97" cm="1">
        <f t="array" ref="A25">'Private Indicators'!$B25</f>
        <v>India Population Health</v>
      </c>
      <c r="B25" s="114">
        <v>3</v>
      </c>
      <c r="C25" s="115">
        <v>6</v>
      </c>
      <c r="D25" s="101">
        <v>3</v>
      </c>
      <c r="E25" s="116">
        <v>2</v>
      </c>
      <c r="F25" s="115">
        <v>4</v>
      </c>
      <c r="G25" s="101">
        <v>1</v>
      </c>
      <c r="H25" s="116">
        <v>2</v>
      </c>
      <c r="I25" s="115">
        <v>9</v>
      </c>
      <c r="J25" s="101">
        <v>-7</v>
      </c>
      <c r="K25" s="116">
        <v>-3</v>
      </c>
      <c r="L25" s="115">
        <v>8</v>
      </c>
      <c r="M25" s="101">
        <v>4</v>
      </c>
      <c r="N25" s="116">
        <v>-1</v>
      </c>
      <c r="O25" s="115">
        <v>12</v>
      </c>
      <c r="P25" s="101">
        <v>10</v>
      </c>
      <c r="Q25" s="101">
        <v>-8</v>
      </c>
    </row>
    <row r="26" ht="20.05" customHeight="1">
      <c r="A26" t="str" s="97" cm="1">
        <f t="array" ref="A26">'Private Indicators'!$B26</f>
        <v>India Fiscal Strength</v>
      </c>
      <c r="B26" s="114">
        <v>-10</v>
      </c>
      <c r="C26" s="115">
        <v>-2</v>
      </c>
      <c r="D26" s="101">
        <v>3</v>
      </c>
      <c r="E26" s="116">
        <v>-1</v>
      </c>
      <c r="F26" s="115">
        <v>2</v>
      </c>
      <c r="G26" s="101">
        <v>1</v>
      </c>
      <c r="H26" s="116">
        <v>-5</v>
      </c>
      <c r="I26" s="115">
        <v>-3</v>
      </c>
      <c r="J26" s="101">
        <v>10</v>
      </c>
      <c r="K26" s="116">
        <v>-6</v>
      </c>
      <c r="L26" s="115">
        <v>7</v>
      </c>
      <c r="M26" s="101">
        <v>2</v>
      </c>
      <c r="N26" s="116">
        <v>1</v>
      </c>
      <c r="O26" s="115">
        <v>15</v>
      </c>
      <c r="P26" s="101">
        <v>12</v>
      </c>
      <c r="Q26" s="101">
        <v>-8</v>
      </c>
    </row>
    <row r="27" ht="20.35" customHeight="1">
      <c r="A27" t="str" s="117" cm="1">
        <f t="array" ref="A27">'Private Indicators'!$B27</f>
        <v>India Supply Chain Sovereignty</v>
      </c>
      <c r="B27" s="118">
        <v>3</v>
      </c>
      <c r="C27" s="119">
        <v>6</v>
      </c>
      <c r="D27" s="120">
        <v>3</v>
      </c>
      <c r="E27" s="121">
        <v>9</v>
      </c>
      <c r="F27" s="119">
        <v>-5</v>
      </c>
      <c r="G27" s="120">
        <v>-1</v>
      </c>
      <c r="H27" s="121">
        <v>4</v>
      </c>
      <c r="I27" s="119">
        <v>1</v>
      </c>
      <c r="J27" s="120">
        <v>3</v>
      </c>
      <c r="K27" s="121">
        <v>9</v>
      </c>
      <c r="L27" s="119">
        <v>6</v>
      </c>
      <c r="M27" s="120">
        <v>3</v>
      </c>
      <c r="N27" s="121">
        <v>2</v>
      </c>
      <c r="O27" s="119">
        <v>3</v>
      </c>
      <c r="P27" s="120">
        <v>3</v>
      </c>
      <c r="Q27" s="120">
        <v>2</v>
      </c>
    </row>
    <row r="28" ht="20.35" customHeight="1">
      <c r="A28" t="str" s="122" cm="1">
        <f t="array" ref="A28">'Private Indicators'!$B28</f>
        <v>Global Scientific Progress</v>
      </c>
      <c r="B28" s="123">
        <v>3</v>
      </c>
      <c r="C28" s="124">
        <v>8</v>
      </c>
      <c r="D28" s="125">
        <v>3</v>
      </c>
      <c r="E28" s="126">
        <v>-5</v>
      </c>
      <c r="F28" s="124">
        <v>-12</v>
      </c>
      <c r="G28" s="125">
        <v>-15</v>
      </c>
      <c r="H28" s="126">
        <v>5</v>
      </c>
      <c r="I28" s="124">
        <v>6</v>
      </c>
      <c r="J28" s="125">
        <v>2</v>
      </c>
      <c r="K28" s="126">
        <v>-5</v>
      </c>
      <c r="L28" s="124">
        <v>12</v>
      </c>
      <c r="M28" s="125">
        <v>3</v>
      </c>
      <c r="N28" s="126">
        <v>-6</v>
      </c>
      <c r="O28" s="124">
        <v>2</v>
      </c>
      <c r="P28" s="125">
        <v>8</v>
      </c>
      <c r="Q28" s="125">
        <v>-5</v>
      </c>
    </row>
    <row r="29" ht="20.05" customHeight="1">
      <c r="A29" t="str" s="97" cm="1">
        <f t="array" ref="A29">'Private Indicators'!$B29</f>
        <v>Global Biomanufacturing Capacity</v>
      </c>
      <c r="B29" s="114">
        <v>1</v>
      </c>
      <c r="C29" s="115">
        <v>1</v>
      </c>
      <c r="D29" s="101">
        <v>2</v>
      </c>
      <c r="E29" s="116">
        <v>1</v>
      </c>
      <c r="F29" s="115">
        <v>-6</v>
      </c>
      <c r="G29" s="101">
        <v>-3</v>
      </c>
      <c r="H29" s="116">
        <v>7</v>
      </c>
      <c r="I29" s="115">
        <v>-5</v>
      </c>
      <c r="J29" s="101">
        <v>1</v>
      </c>
      <c r="K29" s="116">
        <v>3</v>
      </c>
      <c r="L29" s="115">
        <v>8</v>
      </c>
      <c r="M29" s="101">
        <v>2</v>
      </c>
      <c r="N29" s="116">
        <v>-5</v>
      </c>
      <c r="O29" s="115">
        <v>3</v>
      </c>
      <c r="P29" s="101">
        <v>10</v>
      </c>
      <c r="Q29" s="101">
        <v>-4</v>
      </c>
    </row>
    <row r="30" ht="20.05" customHeight="1">
      <c r="A30" t="str" s="97" cm="1">
        <f t="array" ref="A30">'Private Indicators'!$B30</f>
        <v>Global Quality of Life</v>
      </c>
      <c r="B30" s="114">
        <v>-8</v>
      </c>
      <c r="C30" s="115">
        <v>7</v>
      </c>
      <c r="D30" s="101">
        <v>3</v>
      </c>
      <c r="E30" s="116">
        <v>-7</v>
      </c>
      <c r="F30" s="115">
        <v>4</v>
      </c>
      <c r="G30" s="101">
        <v>-8</v>
      </c>
      <c r="H30" s="116">
        <v>5</v>
      </c>
      <c r="I30" s="115">
        <v>6</v>
      </c>
      <c r="J30" s="101">
        <v>3</v>
      </c>
      <c r="K30" s="116">
        <v>-9</v>
      </c>
      <c r="L30" s="115">
        <v>8</v>
      </c>
      <c r="M30" s="101">
        <v>3</v>
      </c>
      <c r="N30" s="116">
        <v>-3</v>
      </c>
      <c r="O30" s="115">
        <v>15</v>
      </c>
      <c r="P30" s="101">
        <v>12</v>
      </c>
      <c r="Q30" s="101">
        <v>-12</v>
      </c>
    </row>
    <row r="31" ht="20.05" customHeight="1">
      <c r="A31" t="str" s="97" cm="1">
        <f t="array" ref="A31">'Private Indicators'!$B31</f>
        <v>Global Health System Resilience</v>
      </c>
      <c r="B31" s="114">
        <v>-7</v>
      </c>
      <c r="C31" s="115">
        <v>14</v>
      </c>
      <c r="D31" s="101">
        <v>7</v>
      </c>
      <c r="E31" s="116">
        <v>-10</v>
      </c>
      <c r="F31" s="115">
        <v>8</v>
      </c>
      <c r="G31" s="101">
        <v>12</v>
      </c>
      <c r="H31" s="116">
        <v>10</v>
      </c>
      <c r="I31" s="115">
        <v>8</v>
      </c>
      <c r="J31" s="101">
        <v>1</v>
      </c>
      <c r="K31" s="116">
        <v>-8</v>
      </c>
      <c r="L31" s="115">
        <v>6</v>
      </c>
      <c r="M31" s="101">
        <v>5</v>
      </c>
      <c r="N31" s="116">
        <v>2</v>
      </c>
      <c r="O31" s="115">
        <v>12</v>
      </c>
      <c r="P31" s="101">
        <v>10</v>
      </c>
      <c r="Q31" s="101">
        <v>-2</v>
      </c>
    </row>
    <row r="32" ht="20.05" customHeight="1">
      <c r="A32" t="str" s="97" cm="1">
        <f t="array" ref="A32">'Private Indicators'!$B32</f>
        <v>Global Supply Chain Integration</v>
      </c>
      <c r="B32" s="114">
        <v>-6</v>
      </c>
      <c r="C32" s="115">
        <v>6</v>
      </c>
      <c r="D32" s="101">
        <v>3</v>
      </c>
      <c r="E32" s="116">
        <v>-12</v>
      </c>
      <c r="F32" s="115">
        <v>8</v>
      </c>
      <c r="G32" s="101">
        <v>6</v>
      </c>
      <c r="H32" s="116">
        <v>6</v>
      </c>
      <c r="I32" s="115">
        <v>1</v>
      </c>
      <c r="J32" s="101">
        <v>3</v>
      </c>
      <c r="K32" s="116">
        <v>-15</v>
      </c>
      <c r="L32" s="115">
        <v>-6</v>
      </c>
      <c r="M32" s="101">
        <v>2</v>
      </c>
      <c r="N32" s="116">
        <v>6</v>
      </c>
      <c r="O32" s="115">
        <v>9</v>
      </c>
      <c r="P32" s="101">
        <v>9</v>
      </c>
      <c r="Q32" s="101">
        <v>-6</v>
      </c>
    </row>
  </sheetData>
  <mergeCells count="1">
    <mergeCell ref="A1:Q1"/>
  </mergeCells>
  <conditionalFormatting sqref="B3:Q32">
    <cfRule type="cellIs" dxfId="8" priority="1" operator="lessThan" stopIfTrue="1">
      <formula>0</formula>
    </cfRule>
    <cfRule type="cellIs" dxfId="9" priority="2" operator="greaterThan" stopIfTrue="1">
      <formula>0</formula>
    </cfRule>
  </conditionalFormatting>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2:F6"/>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15" style="5" customWidth="1"/>
    <col min="2" max="6" width="7.5" style="5" customWidth="1"/>
    <col min="7" max="16384" width="16.3516" style="5" customWidth="1"/>
  </cols>
  <sheetData>
    <row r="1" ht="27.65" customHeight="1">
      <c r="A1" t="s" s="2">
        <v>2</v>
      </c>
      <c r="B1" s="2"/>
      <c r="C1" s="2"/>
      <c r="D1" s="2"/>
      <c r="E1" s="2"/>
      <c r="F1" s="2"/>
    </row>
    <row r="2" ht="31" customHeight="1">
      <c r="A2" s="6"/>
      <c r="B2" t="s" s="7">
        <v>3</v>
      </c>
      <c r="C2" t="s" s="7">
        <v>4</v>
      </c>
      <c r="D2" t="s" s="7">
        <v>5</v>
      </c>
      <c r="E2" t="s" s="7">
        <v>6</v>
      </c>
      <c r="F2" t="s" s="7">
        <v>7</v>
      </c>
    </row>
    <row r="3" ht="31" customHeight="1">
      <c r="A3" t="s" s="8">
        <v>8</v>
      </c>
      <c r="B3" s="9">
        <v>0</v>
      </c>
      <c r="C3" s="10">
        <v>0</v>
      </c>
      <c r="D3" s="10">
        <v>0</v>
      </c>
      <c r="E3" s="10">
        <v>0</v>
      </c>
      <c r="F3" s="10">
        <v>0</v>
      </c>
    </row>
    <row r="4" ht="30.8" customHeight="1">
      <c r="A4" t="s" s="11">
        <v>9</v>
      </c>
      <c r="B4" s="12">
        <v>0</v>
      </c>
      <c r="C4" s="13">
        <v>0</v>
      </c>
      <c r="D4" s="13">
        <v>0</v>
      </c>
      <c r="E4" s="13">
        <v>0</v>
      </c>
      <c r="F4" s="13">
        <v>0</v>
      </c>
    </row>
    <row r="5" ht="30.8" customHeight="1">
      <c r="A5" t="s" s="11">
        <v>10</v>
      </c>
      <c r="B5" s="12">
        <v>0</v>
      </c>
      <c r="C5" s="13">
        <v>0</v>
      </c>
      <c r="D5" s="13">
        <v>0</v>
      </c>
      <c r="E5" s="13">
        <v>0</v>
      </c>
      <c r="F5" s="13">
        <v>0</v>
      </c>
    </row>
    <row r="6" ht="30.8" customHeight="1">
      <c r="A6" t="s" s="11">
        <v>11</v>
      </c>
      <c r="B6" s="12">
        <v>0</v>
      </c>
      <c r="C6" s="13">
        <v>0</v>
      </c>
      <c r="D6" s="13">
        <v>0</v>
      </c>
      <c r="E6" s="13">
        <v>0</v>
      </c>
      <c r="F6" s="13">
        <v>0</v>
      </c>
    </row>
  </sheetData>
  <mergeCells count="1">
    <mergeCell ref="A1:F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sheetPr>
    <pageSetUpPr fitToPage="1"/>
  </sheetPr>
  <dimension ref="A1:D6"/>
  <sheetViews>
    <sheetView workbookViewId="0" showGridLines="0" defaultGridColor="1">
      <pane topLeftCell="B2" xSplit="1" ySplit="1" activePane="bottomRight" state="frozen"/>
    </sheetView>
  </sheetViews>
  <sheetFormatPr defaultColWidth="16.3333" defaultRowHeight="19.9" customHeight="1" outlineLevelRow="0" outlineLevelCol="0"/>
  <cols>
    <col min="1" max="1" width="30.75" style="14" customWidth="1"/>
    <col min="2" max="2" width="64.8516" style="14" customWidth="1"/>
    <col min="3" max="3" width="20.6016" style="14" customWidth="1"/>
    <col min="4" max="4" width="55.5469" style="14" customWidth="1"/>
    <col min="5" max="16384" width="16.3516" style="14" customWidth="1"/>
  </cols>
  <sheetData>
    <row r="1" ht="43.15" customHeight="1">
      <c r="A1" t="s" s="15">
        <v>12</v>
      </c>
      <c r="B1" t="s" s="15">
        <v>13</v>
      </c>
      <c r="C1" t="s" s="16">
        <v>14</v>
      </c>
      <c r="D1" t="s" s="15">
        <v>15</v>
      </c>
    </row>
    <row r="2" ht="43.4" customHeight="1">
      <c r="A2" t="s" s="17">
        <v>16</v>
      </c>
      <c r="B2" s="18" cm="1">
        <f t="array" ref="B2">_xlfn.SINGLE(OFFSET('Story'!$A3,('Scene Setter'!$B$2-1)*5,2))</f>
      </c>
      <c r="C2" t="str" s="19" cm="1">
        <f t="array" ref="C2">_xlfn.SINGLE(OFFSET('Policies'!B3,'Scene Setter'!$B$2-1,0))</f>
        <v>A</v>
      </c>
      <c r="D2" s="18" cm="1">
        <f t="array" ref="D2">_xlfn.SINGLE(OFFSET('Story'!$A3,('Scene Setter'!$B$2-1)*5,_xlfn.SINGLE(OFFSET('Policies'!B3,'Scene Setter'!$B$2-1,0))*2+2))</f>
      </c>
    </row>
    <row r="3" ht="43.4" customHeight="1">
      <c r="A3" t="s" s="17">
        <v>18</v>
      </c>
      <c r="B3" s="18" cm="1">
        <f t="array" ref="B3">_xlfn.SINGLE(OFFSET('Story'!$A4,('Scene Setter'!$B$2-1)*5,2))</f>
      </c>
      <c r="C3" t="str" s="19" cm="1">
        <f t="array" ref="C3">_xlfn.SINGLE(OFFSET('Policies'!C3,'Scene Setter'!$B$2-1,0))</f>
        <v>B</v>
      </c>
      <c r="D3" s="18" cm="1">
        <f t="array" ref="D3">_xlfn.SINGLE(OFFSET('Story'!$A4,('Scene Setter'!$B$2-1)*5,_xlfn.SINGLE(OFFSET('Policies'!C3,'Scene Setter'!$B$2-1,0))*2+2))</f>
      </c>
    </row>
    <row r="4" ht="86.4" customHeight="1">
      <c r="A4" t="s" s="17">
        <v>20</v>
      </c>
      <c r="B4" s="18" cm="1">
        <f t="array" ref="B4">_xlfn.SINGLE(OFFSET('Story'!$A5,('Scene Setter'!$B$2-1)*5,2))</f>
      </c>
      <c r="C4" t="str" s="19" cm="1">
        <f t="array" ref="C4">_xlfn.SINGLE(OFFSET('Policies'!D3,'Scene Setter'!$B$2-1,0))</f>
        <v>C</v>
      </c>
      <c r="D4" s="18" cm="1">
        <f t="array" ref="D4">_xlfn.SINGLE(OFFSET('Story'!$A5,('Scene Setter'!$B$2-1)*5,_xlfn.SINGLE(OFFSET('Policies'!D3,'Scene Setter'!$B$2-1,0))*2+2))</f>
      </c>
    </row>
    <row r="5" ht="43.4" customHeight="1">
      <c r="A5" t="s" s="17">
        <v>22</v>
      </c>
      <c r="B5" s="18" cm="1">
        <f t="array" ref="B5">_xlfn.SINGLE(OFFSET('Story'!$A6,('Scene Setter'!$B$2-1)*5,2))</f>
      </c>
      <c r="C5" t="str" s="19" cm="1">
        <f t="array" ref="C5">_xlfn.SINGLE(OFFSET('Policies'!E3,'Scene Setter'!$B$2-1,0))</f>
        <v>D</v>
      </c>
      <c r="D5" s="18" cm="1">
        <f t="array" ref="D5">_xlfn.SINGLE(OFFSET('Story'!$A6,('Scene Setter'!$B$2-1)*5,_xlfn.SINGLE(OFFSET('Policies'!E3,'Scene Setter'!$B$2-1,0))*2+2))</f>
      </c>
    </row>
    <row r="6" ht="43.15" customHeight="1">
      <c r="A6" t="s" s="20">
        <v>24</v>
      </c>
      <c r="B6" t="str" s="21" cm="1">
        <f t="array" ref="B6">_xlfn.SINGLE(OFFSET('Story'!$A7,('Scene Setter'!$B$2-1)*5,2))</f>
        <v>Title</v>
      </c>
      <c r="C6" t="str" s="22" cm="1">
        <f t="array" ref="C6">_xlfn.SINGLE(OFFSET('Policies'!F3,'Scene Setter'!$B$2-1,0))</f>
        <v>E</v>
      </c>
      <c r="D6" s="21" cm="1">
        <f t="array" ref="D6">_xlfn.SINGLE(OFFSET('Story'!$A7,('Scene Setter'!$B$2-1)*5,_xlfn.SINGLE(OFFSET('Policies'!F3,'Scene Setter'!$B$2-1,0))*2+2))</f>
      </c>
    </row>
  </sheetData>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sheetPr>
    <pageSetUpPr fitToPage="1"/>
  </sheetPr>
  <dimension ref="A1:K7"/>
  <sheetViews>
    <sheetView workbookViewId="0" showGridLines="0" defaultGridColor="1">
      <pane topLeftCell="B2" xSplit="1" ySplit="1" activePane="bottomRight" state="frozen"/>
    </sheetView>
  </sheetViews>
  <sheetFormatPr defaultColWidth="16.3333" defaultRowHeight="19.9" customHeight="1" outlineLevelRow="0" outlineLevelCol="0"/>
  <cols>
    <col min="1" max="1" width="17.2188" style="23" customWidth="1"/>
    <col min="2" max="11" width="20.8516" style="23" customWidth="1"/>
    <col min="12" max="16384" width="16.3516" style="23" customWidth="1"/>
  </cols>
  <sheetData>
    <row r="1" ht="59.9" customHeight="1">
      <c r="A1" s="24"/>
      <c r="B1" t="s" s="25">
        <v>27</v>
      </c>
      <c r="C1" s="26"/>
      <c r="D1" t="s" s="25">
        <v>28</v>
      </c>
      <c r="E1" s="26"/>
      <c r="F1" t="s" s="25">
        <v>29</v>
      </c>
      <c r="G1" s="26"/>
      <c r="H1" t="s" s="25">
        <v>30</v>
      </c>
      <c r="I1" s="26"/>
      <c r="J1" t="s" s="25">
        <v>31</v>
      </c>
      <c r="K1" s="26"/>
    </row>
    <row r="2" ht="87" customHeight="1">
      <c r="A2" t="s" s="27">
        <v>32</v>
      </c>
      <c r="B2" s="28" cm="1">
        <f t="array" ref="B2">_xlfn.SINGLE(OFFSET('Public Indicators'!$C$3,0,'Scene Setter'!$B$2))</f>
        <v>50</v>
      </c>
      <c r="C2" s="29" cm="1">
        <f t="array" ref="C2">B2-_xlfn.SINGLE(OFFSET('Public Indicators'!$C$3,0,'Scene Setter'!$B$2-1))</f>
      </c>
      <c r="D2" s="28" cm="1">
        <f t="array" ref="D2">_xlfn.SINGLE(OFFSET('Public Indicators'!$C$4,0,'Scene Setter'!$B$2))</f>
        <v>50</v>
      </c>
      <c r="E2" s="29" cm="1">
        <f t="array" ref="E2">D2-_xlfn.SINGLE(OFFSET('Public Indicators'!$C$4,0,'Scene Setter'!$B$2-1))</f>
      </c>
      <c r="F2" s="28" cm="1">
        <f t="array" ref="F2">_xlfn.SINGLE(OFFSET('Public Indicators'!$C$5,0,'Scene Setter'!$B$2))</f>
        <v>50</v>
      </c>
      <c r="G2" s="29" cm="1">
        <f t="array" ref="G2">F2-_xlfn.SINGLE(OFFSET('Public Indicators'!$C$5,0,'Scene Setter'!$B$2-1))</f>
      </c>
      <c r="H2" s="28" cm="1">
        <f t="array" ref="H2">_xlfn.SINGLE(OFFSET('Public Indicators'!$C$6,0,'Scene Setter'!$B$2))</f>
        <v>50</v>
      </c>
      <c r="I2" s="29" cm="1">
        <f t="array" ref="I2">H2-_xlfn.SINGLE(OFFSET('Public Indicators'!$C$6,0,'Scene Setter'!$B$2-1))</f>
      </c>
      <c r="J2" s="28" cm="1">
        <f t="array" ref="J2">_xlfn.SINGLE(OFFSET('Public Indicators'!$C$7,0,'Scene Setter'!$B$2))</f>
        <v>50</v>
      </c>
      <c r="K2" s="29" cm="1">
        <f t="array" ref="K2">J2-_xlfn.SINGLE(OFFSET('Public Indicators'!$C$7,0,'Scene Setter'!$B$2-1))</f>
      </c>
    </row>
    <row r="3" ht="87" customHeight="1">
      <c r="A3" t="s" s="27">
        <v>33</v>
      </c>
      <c r="B3" s="28" cm="1">
        <f t="array" ref="B3">_xlfn.SINGLE(OFFSET('Public Indicators'!$C$8,0,'Scene Setter'!$B$2))</f>
        <v>50</v>
      </c>
      <c r="C3" s="29" cm="1">
        <f t="array" ref="C3">B3-_xlfn.SINGLE(OFFSET('Public Indicators'!$C$8,0,'Scene Setter'!$B$2-1))</f>
      </c>
      <c r="D3" s="28" cm="1">
        <f t="array" ref="D3">_xlfn.SINGLE(OFFSET('Public Indicators'!$C$9,0,'Scene Setter'!$B$2))</f>
        <v>50</v>
      </c>
      <c r="E3" s="29" cm="1">
        <f t="array" ref="E3">D3-_xlfn.SINGLE(OFFSET('Public Indicators'!$C$9,0,'Scene Setter'!$B$2-1))</f>
      </c>
      <c r="F3" s="28" cm="1">
        <f t="array" ref="F3">_xlfn.SINGLE(OFFSET('Public Indicators'!$C$10,0,'Scene Setter'!$B$2))</f>
        <v>50</v>
      </c>
      <c r="G3" s="29" cm="1">
        <f t="array" ref="G3">F3-_xlfn.SINGLE(OFFSET('Public Indicators'!$C$10,0,'Scene Setter'!$B$2-1))</f>
      </c>
      <c r="H3" s="28" cm="1">
        <f t="array" ref="H3">_xlfn.SINGLE(OFFSET('Public Indicators'!$C$11,0,'Scene Setter'!$B$2))</f>
        <v>50</v>
      </c>
      <c r="I3" s="29" cm="1">
        <f t="array" ref="I3">H3-_xlfn.SINGLE(OFFSET('Public Indicators'!$C$11,0,'Scene Setter'!$B$2-1))</f>
      </c>
      <c r="J3" s="28" cm="1">
        <f t="array" ref="J3">_xlfn.SINGLE(OFFSET('Public Indicators'!$C$12,0,'Scene Setter'!$B$2))</f>
        <v>50</v>
      </c>
      <c r="K3" s="29" cm="1">
        <f t="array" ref="K3">J3-_xlfn.SINGLE(OFFSET('Public Indicators'!$C$12,0,'Scene Setter'!$B$2-1))</f>
      </c>
    </row>
    <row r="4" ht="87" customHeight="1">
      <c r="A4" t="s" s="27">
        <v>34</v>
      </c>
      <c r="B4" s="28" cm="1">
        <f t="array" ref="B4">_xlfn.SINGLE(OFFSET('Public Indicators'!$C$13,0,'Scene Setter'!$B$2))</f>
        <v>50</v>
      </c>
      <c r="C4" s="29" cm="1">
        <f t="array" ref="C4">B4-_xlfn.SINGLE(OFFSET('Public Indicators'!$C$13,0,'Scene Setter'!$B$2-1))</f>
      </c>
      <c r="D4" s="28" cm="1">
        <f t="array" ref="D4">_xlfn.SINGLE(OFFSET('Public Indicators'!$C$14,0,'Scene Setter'!$B$2))</f>
        <v>50</v>
      </c>
      <c r="E4" s="29" cm="1">
        <f t="array" ref="E4">D4-_xlfn.SINGLE(OFFSET('Public Indicators'!$C$14,0,'Scene Setter'!$B$2-1))</f>
      </c>
      <c r="F4" s="28" cm="1">
        <f t="array" ref="F4">_xlfn.SINGLE(OFFSET('Public Indicators'!$C$15,0,'Scene Setter'!$B$2))</f>
        <v>50</v>
      </c>
      <c r="G4" s="29" cm="1">
        <f t="array" ref="G4">F4-_xlfn.SINGLE(OFFSET('Public Indicators'!$C$15,0,'Scene Setter'!$B$2-1))</f>
      </c>
      <c r="H4" s="28" cm="1">
        <f t="array" ref="H4">_xlfn.SINGLE(OFFSET('Public Indicators'!$C$16,0,'Scene Setter'!$B$2))</f>
        <v>50</v>
      </c>
      <c r="I4" s="29" cm="1">
        <f t="array" ref="I4">H4-_xlfn.SINGLE(OFFSET('Public Indicators'!$C$16,0,'Scene Setter'!$B$2-1))</f>
      </c>
      <c r="J4" s="28" cm="1">
        <f t="array" ref="J4">_xlfn.SINGLE(OFFSET('Public Indicators'!$C$17,0,'Scene Setter'!$B$2))</f>
        <v>50</v>
      </c>
      <c r="K4" s="29" cm="1">
        <f t="array" ref="K4">J4-_xlfn.SINGLE(OFFSET('Public Indicators'!$C$17,0,'Scene Setter'!$B$2-1))</f>
      </c>
    </row>
    <row r="5" ht="87" customHeight="1">
      <c r="A5" t="s" s="27">
        <v>35</v>
      </c>
      <c r="B5" s="28" cm="1">
        <f t="array" ref="B5">_xlfn.SINGLE(OFFSET('Public Indicators'!$C$18,0,'Scene Setter'!$B$2))</f>
        <v>50</v>
      </c>
      <c r="C5" s="29" cm="1">
        <f t="array" ref="C5">B5-_xlfn.SINGLE(OFFSET('Public Indicators'!$C$18,0,'Scene Setter'!$B$2-1))</f>
      </c>
      <c r="D5" s="28" cm="1">
        <f t="array" ref="D5">_xlfn.SINGLE(OFFSET('Public Indicators'!$C$19,0,'Scene Setter'!$B$2))</f>
        <v>50</v>
      </c>
      <c r="E5" s="29" cm="1">
        <f t="array" ref="E5">D5-_xlfn.SINGLE(OFFSET('Public Indicators'!$C$19,0,'Scene Setter'!$B$2-1))</f>
      </c>
      <c r="F5" s="28" cm="1">
        <f t="array" ref="F5">_xlfn.SINGLE(OFFSET('Public Indicators'!$C$20,0,'Scene Setter'!$B$2))</f>
        <v>50</v>
      </c>
      <c r="G5" s="29" cm="1">
        <f t="array" ref="G5">F5-_xlfn.SINGLE(OFFSET('Public Indicators'!$C$20,0,'Scene Setter'!$B$2-1))</f>
      </c>
      <c r="H5" s="28" cm="1">
        <f t="array" ref="H5">_xlfn.SINGLE(OFFSET('Public Indicators'!$C$21,0,'Scene Setter'!$B$2))</f>
        <v>50</v>
      </c>
      <c r="I5" s="29" cm="1">
        <f t="array" ref="I5">H5-_xlfn.SINGLE(OFFSET('Public Indicators'!$C$21,0,'Scene Setter'!$B$2-1))</f>
      </c>
      <c r="J5" s="28" cm="1">
        <f t="array" ref="J5">_xlfn.SINGLE(OFFSET('Public Indicators'!$C$22,0,'Scene Setter'!$B$2))</f>
        <v>50</v>
      </c>
      <c r="K5" s="29" cm="1">
        <f t="array" ref="K5">J5-_xlfn.SINGLE(OFFSET('Public Indicators'!$C$22,0,'Scene Setter'!$B$2-1))</f>
      </c>
    </row>
    <row r="6" ht="87" customHeight="1">
      <c r="A6" t="s" s="27">
        <v>36</v>
      </c>
      <c r="B6" s="28" cm="1">
        <f t="array" ref="B6">_xlfn.SINGLE(OFFSET('Public Indicators'!$C$23,0,'Scene Setter'!$B$2))</f>
        <v>50</v>
      </c>
      <c r="C6" s="29" cm="1">
        <f t="array" ref="C6">B6-_xlfn.SINGLE(OFFSET('Public Indicators'!$C$23,0,'Scene Setter'!$B$2-1))</f>
      </c>
      <c r="D6" s="28" cm="1">
        <f t="array" ref="D6">_xlfn.SINGLE(OFFSET('Public Indicators'!$C$24,0,'Scene Setter'!$B$2))</f>
        <v>50</v>
      </c>
      <c r="E6" s="29" cm="1">
        <f t="array" ref="E6">D6-_xlfn.SINGLE(OFFSET('Public Indicators'!$C$24,0,'Scene Setter'!$B$2-1))</f>
      </c>
      <c r="F6" s="28" cm="1">
        <f t="array" ref="F6">_xlfn.SINGLE(OFFSET('Public Indicators'!$C$25,0,'Scene Setter'!$B$2))</f>
        <v>50</v>
      </c>
      <c r="G6" s="29" cm="1">
        <f t="array" ref="G6">F6-_xlfn.SINGLE(OFFSET('Public Indicators'!$C$25,0,'Scene Setter'!$B$2-1))</f>
      </c>
      <c r="H6" s="28" cm="1">
        <f t="array" ref="H6">_xlfn.SINGLE(OFFSET('Public Indicators'!$C$26,0,'Scene Setter'!$B$2))</f>
        <v>50</v>
      </c>
      <c r="I6" s="29" cm="1">
        <f t="array" ref="I6">H6-_xlfn.SINGLE(OFFSET('Public Indicators'!$C$26,0,'Scene Setter'!$B$2-1))</f>
      </c>
      <c r="J6" s="28" cm="1">
        <f t="array" ref="J6">_xlfn.SINGLE(OFFSET('Public Indicators'!$C$27,0,'Scene Setter'!$B$2))</f>
        <v>50</v>
      </c>
      <c r="K6" s="29" cm="1">
        <f t="array" ref="K6">J6-_xlfn.SINGLE(OFFSET('Public Indicators'!$C$27,0,'Scene Setter'!$B$2-1))</f>
      </c>
    </row>
    <row r="7" ht="87" customHeight="1">
      <c r="A7" t="s" s="27">
        <v>37</v>
      </c>
      <c r="B7" s="28" cm="1">
        <f t="array" ref="B7">_xlfn.SINGLE(OFFSET('Public Indicators'!$C$28,0,'Scene Setter'!$B$2))</f>
        <v>50</v>
      </c>
      <c r="C7" s="29" cm="1">
        <f t="array" ref="C7">B7-_xlfn.SINGLE(OFFSET('Public Indicators'!$C$28,0,'Scene Setter'!$B$2-1))</f>
      </c>
      <c r="D7" s="28" cm="1">
        <f t="array" ref="D7">_xlfn.SINGLE(OFFSET('Public Indicators'!$C$29,0,'Scene Setter'!$B$2))</f>
        <v>50</v>
      </c>
      <c r="E7" s="29" cm="1">
        <f t="array" ref="E7">D7-_xlfn.SINGLE(OFFSET('Public Indicators'!$C$29,0,'Scene Setter'!$B$2-1))</f>
      </c>
      <c r="F7" s="28" cm="1">
        <f t="array" ref="F7">_xlfn.SINGLE(OFFSET('Public Indicators'!$C$30,0,'Scene Setter'!$B$2))</f>
        <v>50</v>
      </c>
      <c r="G7" s="29" cm="1">
        <f t="array" ref="G7">F7-_xlfn.SINGLE(OFFSET('Public Indicators'!$C$30,0,'Scene Setter'!$B$2-1))</f>
      </c>
      <c r="H7" s="28" cm="1">
        <f t="array" ref="H7">_xlfn.SINGLE(OFFSET('Public Indicators'!$C$31,0,'Scene Setter'!$B$2))</f>
        <v>50</v>
      </c>
      <c r="I7" s="29" cm="1">
        <f t="array" ref="I7">H7-_xlfn.SINGLE(OFFSET('Public Indicators'!$C$31,0,'Scene Setter'!$B$2-1))</f>
      </c>
      <c r="J7" s="28" cm="1">
        <f t="array" ref="J7">_xlfn.SINGLE(OFFSET('Public Indicators'!$C$32,0,'Scene Setter'!$B$2))</f>
        <v>50</v>
      </c>
      <c r="K7" s="29" cm="1">
        <f t="array" ref="K7">J7-_xlfn.SINGLE(OFFSET('Public Indicators'!$C$32,0,'Scene Setter'!$B$2-1))</f>
      </c>
    </row>
  </sheetData>
  <mergeCells count="5">
    <mergeCell ref="B1:C1"/>
    <mergeCell ref="D1:E1"/>
    <mergeCell ref="F1:G1"/>
    <mergeCell ref="H1:I1"/>
    <mergeCell ref="J1:K1"/>
  </mergeCells>
  <conditionalFormatting sqref="C2 E2 G2 I2 K2 C3 E3 G3 I3 K3 C4 E4 G4 I4 K4 C5 E5 G5 I5 K5 C6 E6 G6 I6 K6 C7 E7 G7 I7 K7">
    <cfRule type="cellIs" dxfId="0" priority="1" operator="greaterThan" stopIfTrue="1">
      <formula>0</formula>
    </cfRule>
    <cfRule type="cellIs" dxfId="1" priority="2" operator="lessThan" stopIfTrue="1">
      <formula>0</formula>
    </cfRule>
  </conditionalFormatting>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Pr>
    <pageSetUpPr fitToPage="1"/>
  </sheetPr>
  <dimension ref="A2:G62"/>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4.17188" style="30" customWidth="1"/>
    <col min="2" max="2" width="55.6484" style="30" customWidth="1"/>
    <col min="3" max="3" width="5.35156" style="30" customWidth="1"/>
    <col min="4" max="7" width="12.1719" style="30" customWidth="1"/>
    <col min="8" max="16384" width="16.3516" style="30" customWidth="1"/>
  </cols>
  <sheetData>
    <row r="1" ht="27.65" customHeight="1">
      <c r="A1" t="s" s="2">
        <v>38</v>
      </c>
      <c r="B1" s="2"/>
      <c r="C1" s="2"/>
      <c r="D1" s="2"/>
      <c r="E1" s="2"/>
      <c r="F1" s="2"/>
      <c r="G1" s="2"/>
    </row>
    <row r="2" ht="20.25" customHeight="1">
      <c r="A2" t="s" s="31">
        <v>39</v>
      </c>
      <c r="B2" t="s" s="31">
        <v>25</v>
      </c>
      <c r="C2" t="s" s="31">
        <v>40</v>
      </c>
      <c r="D2" t="s" s="31">
        <v>41</v>
      </c>
      <c r="E2" t="s" s="31">
        <v>42</v>
      </c>
      <c r="F2" t="s" s="31">
        <v>43</v>
      </c>
      <c r="G2" t="s" s="31">
        <v>44</v>
      </c>
    </row>
    <row r="3" ht="20.25" customHeight="1">
      <c r="A3" s="32">
        <v>11</v>
      </c>
      <c r="B3" t="str" s="33" cm="1">
        <f t="array" ref="B3">'Roles'!B13</f>
        <v>Chairman of the National Development and Reform Commission, China</v>
      </c>
      <c r="C3" s="34" cm="1">
        <f t="array" ref="C3">RANK('Scores'!C13,'Scores'!$C$3:$C$62)</f>
        <v>1</v>
      </c>
      <c r="D3" s="34" cm="1">
        <f t="array" ref="D3">RANK('Scores'!D13,'Scores'!$D$3:$D$62)</f>
        <v>1</v>
      </c>
      <c r="E3" s="34" cm="1">
        <f t="array" ref="E3">RANK('Scores'!E13,'Scores'!$E$3:$E$62)</f>
        <v>12</v>
      </c>
      <c r="F3" s="34" cm="1">
        <f t="array" ref="F3">RANK('Scores'!F13,'Scores'!$F$3:$F$62)</f>
        <v>2</v>
      </c>
      <c r="G3" s="34" cm="1">
        <f t="array" ref="G3">RANK('Scores'!G13,'Scores'!$G$3:$G$62)</f>
        <v>4</v>
      </c>
    </row>
    <row r="4" ht="20.05" customHeight="1">
      <c r="A4" s="35">
        <v>32</v>
      </c>
      <c r="B4" t="str" s="36" cm="1">
        <f t="array" ref="B4">'Roles'!B34</f>
        <v>Funding Director, Science as Open Source (SOS)</v>
      </c>
      <c r="C4" s="37" cm="1">
        <f t="array" ref="C4">RANK('Scores'!C34,'Scores'!$C$3:$C$62)</f>
        <v>1</v>
      </c>
      <c r="D4" s="37" cm="1">
        <f t="array" ref="D4">RANK('Scores'!D34,'Scores'!$D$3:$D$62)</f>
        <v>17</v>
      </c>
      <c r="E4" s="37" cm="1">
        <f t="array" ref="E4">RANK('Scores'!E34,'Scores'!$E$3:$E$62)</f>
        <v>15</v>
      </c>
      <c r="F4" s="37" cm="1">
        <f t="array" ref="F4">RANK('Scores'!F34,'Scores'!$F$3:$F$62)</f>
        <v>5</v>
      </c>
      <c r="G4" s="37" cm="1">
        <f t="array" ref="G4">RANK('Scores'!G34,'Scores'!$G$3:$G$62)</f>
        <v>16</v>
      </c>
    </row>
    <row r="5" ht="20.05" customHeight="1">
      <c r="A5" s="35">
        <v>12</v>
      </c>
      <c r="B5" t="str" s="36" cm="1">
        <f t="array" ref="B5">'Roles'!B14</f>
        <v>President of the Chinese Academy of Sciences</v>
      </c>
      <c r="C5" s="37" cm="1">
        <f t="array" ref="C5">RANK('Scores'!C14,'Scores'!$C$3:$C$62)</f>
        <v>1</v>
      </c>
      <c r="D5" s="37" cm="1">
        <f t="array" ref="D5">RANK('Scores'!D14,'Scores'!$D$3:$D$62)</f>
        <v>7</v>
      </c>
      <c r="E5" s="37" cm="1">
        <f t="array" ref="E5">RANK('Scores'!E14,'Scores'!$E$3:$E$62)</f>
        <v>29</v>
      </c>
      <c r="F5" s="37" cm="1">
        <f t="array" ref="F5">RANK('Scores'!F14,'Scores'!$F$3:$F$62)</f>
        <v>27</v>
      </c>
      <c r="G5" s="37" cm="1">
        <f t="array" ref="G5">RANK('Scores'!G14,'Scores'!$G$3:$G$62)</f>
        <v>34</v>
      </c>
    </row>
    <row r="6" ht="20.05" customHeight="1">
      <c r="A6" s="35">
        <v>45</v>
      </c>
      <c r="B6" t="str" s="36" cm="1">
        <f t="array" ref="B6">'Roles'!B47</f>
        <v>Director, SinoGlobal Nexus</v>
      </c>
      <c r="C6" s="37" cm="1">
        <f t="array" ref="C6">RANK('Scores'!C47,'Scores'!$C$3:$C$62)</f>
        <v>1</v>
      </c>
      <c r="D6" s="37" cm="1">
        <f t="array" ref="D6">RANK('Scores'!D47,'Scores'!$D$3:$D$62)</f>
        <v>3</v>
      </c>
      <c r="E6" s="37" cm="1">
        <f t="array" ref="E6">RANK('Scores'!E47,'Scores'!$E$3:$E$62)</f>
        <v>20</v>
      </c>
      <c r="F6" s="37" cm="1">
        <f t="array" ref="F6">RANK('Scores'!F47,'Scores'!$F$3:$F$62)</f>
        <v>18</v>
      </c>
      <c r="G6" s="37" cm="1">
        <f t="array" ref="G6">RANK('Scores'!G47,'Scores'!$G$3:$G$62)</f>
        <v>30</v>
      </c>
    </row>
    <row r="7" ht="20.05" customHeight="1">
      <c r="A7" s="35">
        <v>20</v>
      </c>
      <c r="B7" t="str" s="36" cm="1">
        <f t="array" ref="B7">'Roles'!B22</f>
        <v>CEO, Chennai Pharma</v>
      </c>
      <c r="C7" s="37" cm="1">
        <f t="array" ref="C7">RANK('Scores'!C22,'Scores'!$C$3:$C$62)</f>
        <v>1</v>
      </c>
      <c r="D7" s="37" cm="1">
        <f t="array" ref="D7">RANK('Scores'!D22,'Scores'!$D$3:$D$62)</f>
        <v>13</v>
      </c>
      <c r="E7" s="37" cm="1">
        <f t="array" ref="E7">RANK('Scores'!E22,'Scores'!$E$3:$E$62)</f>
        <v>18</v>
      </c>
      <c r="F7" s="37" cm="1">
        <f t="array" ref="F7">RANK('Scores'!F22,'Scores'!$F$3:$F$62)</f>
        <v>24</v>
      </c>
      <c r="G7" s="37" cm="1">
        <f t="array" ref="G7">RANK('Scores'!G22,'Scores'!$G$3:$G$62)</f>
        <v>25</v>
      </c>
    </row>
    <row r="8" ht="20.05" customHeight="1">
      <c r="A8" s="35">
        <v>28</v>
      </c>
      <c r="B8" t="str" s="36" cm="1">
        <f t="array" ref="B8">'Roles'!B30</f>
        <v>Funding Director, EUBI</v>
      </c>
      <c r="C8" s="37" cm="1">
        <f t="array" ref="C8">RANK('Scores'!C30,'Scores'!$C$3:$C$62)</f>
        <v>1</v>
      </c>
      <c r="D8" s="37" cm="1">
        <f t="array" ref="D8">RANK('Scores'!D30,'Scores'!$D$3:$D$62)</f>
        <v>4</v>
      </c>
      <c r="E8" s="37" cm="1">
        <f t="array" ref="E8">RANK('Scores'!E30,'Scores'!$E$3:$E$62)</f>
        <v>1</v>
      </c>
      <c r="F8" s="37" cm="1">
        <f t="array" ref="F8">RANK('Scores'!F30,'Scores'!$F$3:$F$62)</f>
        <v>1</v>
      </c>
      <c r="G8" s="37" cm="1">
        <f t="array" ref="G8">RANK('Scores'!G30,'Scores'!$G$3:$G$62)</f>
        <v>5</v>
      </c>
    </row>
    <row r="9" ht="20.05" customHeight="1">
      <c r="A9" s="35">
        <v>9</v>
      </c>
      <c r="B9" t="str" s="36" cm="1">
        <f t="array" ref="B9">'Roles'!B11</f>
        <v>Director-General of Research and Innovation, Europe</v>
      </c>
      <c r="C9" s="37" cm="1">
        <f t="array" ref="C9">RANK('Scores'!C11,'Scores'!$C$3:$C$62)</f>
        <v>1</v>
      </c>
      <c r="D9" s="37" cm="1">
        <f t="array" ref="D9">RANK('Scores'!D11,'Scores'!$D$3:$D$62)</f>
        <v>1</v>
      </c>
      <c r="E9" s="37" cm="1">
        <f t="array" ref="E9">RANK('Scores'!E11,'Scores'!$E$3:$E$62)</f>
        <v>3</v>
      </c>
      <c r="F9" s="37" cm="1">
        <f t="array" ref="F9">RANK('Scores'!F11,'Scores'!$F$3:$F$62)</f>
        <v>7</v>
      </c>
      <c r="G9" s="37" cm="1">
        <f t="array" ref="G9">RANK('Scores'!G11,'Scores'!$G$3:$G$62)</f>
        <v>23</v>
      </c>
    </row>
    <row r="10" ht="20.05" customHeight="1">
      <c r="A10" s="35">
        <v>47</v>
      </c>
      <c r="B10" t="str" s="36" cm="1">
        <f t="array" ref="B10">'Roles'!B49</f>
        <v>Lead Scientist, Silk Nexus Institute</v>
      </c>
      <c r="C10" s="37" cm="1">
        <f t="array" ref="C10">RANK('Scores'!C49,'Scores'!$C$3:$C$62)</f>
        <v>1</v>
      </c>
      <c r="D10" s="37" cm="1">
        <f t="array" ref="D10">RANK('Scores'!D49,'Scores'!$D$3:$D$62)</f>
        <v>10</v>
      </c>
      <c r="E10" s="37" cm="1">
        <f t="array" ref="E10">RANK('Scores'!E49,'Scores'!$E$3:$E$62)</f>
        <v>24</v>
      </c>
      <c r="F10" s="37" cm="1">
        <f t="array" ref="F10">RANK('Scores'!F49,'Scores'!$F$3:$F$62)</f>
        <v>18</v>
      </c>
      <c r="G10" s="37" cm="1">
        <f t="array" ref="G10">RANK('Scores'!G49,'Scores'!$G$3:$G$62)</f>
        <v>12</v>
      </c>
    </row>
    <row r="11" ht="20.05" customHeight="1">
      <c r="A11" s="35">
        <v>24</v>
      </c>
      <c r="B11" t="str" s="36" cm="1">
        <f t="array" ref="B11">'Roles'!B26</f>
        <v>CEO, ForgetRx</v>
      </c>
      <c r="C11" s="37" cm="1">
        <f t="array" ref="C11">RANK('Scores'!C26,'Scores'!$C$3:$C$62)</f>
        <v>1</v>
      </c>
      <c r="D11" s="37" cm="1">
        <f t="array" ref="D11">RANK('Scores'!D26,'Scores'!$D$3:$D$62)</f>
        <v>48</v>
      </c>
      <c r="E11" s="37" cm="1">
        <f t="array" ref="E11">RANK('Scores'!E26,'Scores'!$E$3:$E$62)</f>
        <v>17</v>
      </c>
      <c r="F11" s="37" cm="1">
        <f t="array" ref="F11">RANK('Scores'!F26,'Scores'!$F$3:$F$62)</f>
        <v>10</v>
      </c>
      <c r="G11" s="37" cm="1">
        <f t="array" ref="G11">RANK('Scores'!G26,'Scores'!$G$3:$G$62)</f>
        <v>16</v>
      </c>
    </row>
    <row r="12" ht="20.05" customHeight="1">
      <c r="A12" s="35">
        <v>6</v>
      </c>
      <c r="B12" t="str" s="36" cm="1">
        <f t="array" ref="B12">'Roles'!B8</f>
        <v>Chief Scientific Adviser to the Government, U.K.</v>
      </c>
      <c r="C12" s="37" cm="1">
        <f t="array" ref="C12">RANK('Scores'!C8,'Scores'!$C$3:$C$62)</f>
        <v>1</v>
      </c>
      <c r="D12" s="37" cm="1">
        <f t="array" ref="D12">RANK('Scores'!D8,'Scores'!$D$3:$D$62)</f>
        <v>7</v>
      </c>
      <c r="E12" s="37" cm="1">
        <f t="array" ref="E12">RANK('Scores'!E8,'Scores'!$E$3:$E$62)</f>
        <v>7</v>
      </c>
      <c r="F12" s="37" cm="1">
        <f t="array" ref="F12">RANK('Scores'!F8,'Scores'!$F$3:$F$62)</f>
        <v>7</v>
      </c>
      <c r="G12" s="37" cm="1">
        <f t="array" ref="G12">RANK('Scores'!G8,'Scores'!$G$3:$G$62)</f>
        <v>15</v>
      </c>
    </row>
    <row r="13" ht="20.05" customHeight="1">
      <c r="A13" s="35">
        <v>43</v>
      </c>
      <c r="B13" t="str" s="36" cm="1">
        <f t="array" ref="B13">'Roles'!B45</f>
        <v>Director, Anglo-American Insight Network</v>
      </c>
      <c r="C13" s="37" cm="1">
        <f t="array" ref="C13">RANK('Scores'!C45,'Scores'!$C$3:$C$62)</f>
        <v>1</v>
      </c>
      <c r="D13" s="37" cm="1">
        <f t="array" ref="D13">RANK('Scores'!D45,'Scores'!$D$3:$D$62)</f>
        <v>7</v>
      </c>
      <c r="E13" s="37" cm="1">
        <f t="array" ref="E13">RANK('Scores'!E45,'Scores'!$E$3:$E$62)</f>
        <v>10</v>
      </c>
      <c r="F13" s="37" cm="1">
        <f t="array" ref="F13">RANK('Scores'!F45,'Scores'!$F$3:$F$62)</f>
        <v>16</v>
      </c>
      <c r="G13" s="37" cm="1">
        <f t="array" ref="G13">RANK('Scores'!G45,'Scores'!$G$3:$G$62)</f>
        <v>23</v>
      </c>
    </row>
    <row r="14" ht="20.05" customHeight="1">
      <c r="A14" s="35">
        <v>49</v>
      </c>
      <c r="B14" t="str" s="36" cm="1">
        <f t="array" ref="B14">'Roles'!B51</f>
        <v>Lead Scientist, InnovForge</v>
      </c>
      <c r="C14" s="37" cm="1">
        <f t="array" ref="C14">RANK('Scores'!C51,'Scores'!$C$3:$C$62)</f>
        <v>1</v>
      </c>
      <c r="D14" s="37" cm="1">
        <f t="array" ref="D14">RANK('Scores'!D51,'Scores'!$D$3:$D$62)</f>
        <v>17</v>
      </c>
      <c r="E14" s="37" cm="1">
        <f t="array" ref="E14">RANK('Scores'!E51,'Scores'!$E$3:$E$62)</f>
        <v>23</v>
      </c>
      <c r="F14" s="37" cm="1">
        <f t="array" ref="F14">RANK('Scores'!F51,'Scores'!$F$3:$F$62)</f>
        <v>16</v>
      </c>
      <c r="G14" s="37" cm="1">
        <f t="array" ref="G14">RANK('Scores'!G51,'Scores'!$G$3:$G$62)</f>
        <v>20</v>
      </c>
    </row>
    <row r="15" ht="20.05" customHeight="1">
      <c r="A15" s="35">
        <v>50</v>
      </c>
      <c r="B15" t="str" s="36" cm="1">
        <f t="array" ref="B15">'Roles'!B52</f>
        <v>Lead Scientist, Atlantic Synthesis Institute</v>
      </c>
      <c r="C15" s="37" cm="1">
        <f t="array" ref="C15">RANK('Scores'!C52,'Scores'!$C$3:$C$62)</f>
        <v>1</v>
      </c>
      <c r="D15" s="37" cm="1">
        <f t="array" ref="D15">RANK('Scores'!D52,'Scores'!$D$3:$D$62)</f>
        <v>28</v>
      </c>
      <c r="E15" s="37" cm="1">
        <f t="array" ref="E15">RANK('Scores'!E52,'Scores'!$E$3:$E$62)</f>
        <v>3</v>
      </c>
      <c r="F15" s="37" cm="1">
        <f t="array" ref="F15">RANK('Scores'!F52,'Scores'!$F$3:$F$62)</f>
        <v>2</v>
      </c>
      <c r="G15" s="37" cm="1">
        <f t="array" ref="G15">RANK('Scores'!G52,'Scores'!$G$3:$G$62)</f>
        <v>14</v>
      </c>
    </row>
    <row r="16" ht="20.05" customHeight="1">
      <c r="A16" s="35">
        <v>26</v>
      </c>
      <c r="B16" t="str" s="36" cm="1">
        <f t="array" ref="B16">'Roles'!B28</f>
        <v>Funding Director, Thomas Toews Foundation</v>
      </c>
      <c r="C16" s="37" cm="1">
        <f t="array" ref="C16">RANK('Scores'!C28,'Scores'!$C$3:$C$62)</f>
        <v>1</v>
      </c>
      <c r="D16" s="37" cm="1">
        <f t="array" ref="D16">RANK('Scores'!D28,'Scores'!$D$3:$D$62)</f>
        <v>28</v>
      </c>
      <c r="E16" s="37" cm="1">
        <f t="array" ref="E16">RANK('Scores'!E28,'Scores'!$E$3:$E$62)</f>
        <v>3</v>
      </c>
      <c r="F16" s="37" cm="1">
        <f t="array" ref="F16">RANK('Scores'!F28,'Scores'!$F$3:$F$62)</f>
        <v>2</v>
      </c>
      <c r="G16" s="37" cm="1">
        <f t="array" ref="G16">RANK('Scores'!G28,'Scores'!$G$3:$G$62)</f>
        <v>12</v>
      </c>
    </row>
    <row r="17" ht="20.05" customHeight="1">
      <c r="A17" s="35">
        <v>15</v>
      </c>
      <c r="B17" t="str" s="36" cm="1">
        <f t="array" ref="B17">'Roles'!B17</f>
        <v>Secretary of the Department of Biotechnology, India</v>
      </c>
      <c r="C17" s="37" cm="1">
        <f t="array" ref="C17">RANK('Scores'!C17,'Scores'!$C$3:$C$62)</f>
        <v>1</v>
      </c>
      <c r="D17" s="37" cm="1">
        <f t="array" ref="D17">RANK('Scores'!D17,'Scores'!$D$3:$D$62)</f>
        <v>24</v>
      </c>
      <c r="E17" s="37" cm="1">
        <f t="array" ref="E17">RANK('Scores'!E17,'Scores'!$E$3:$E$62)</f>
        <v>38</v>
      </c>
      <c r="F17" s="37" cm="1">
        <f t="array" ref="F17">RANK('Scores'!F17,'Scores'!$F$3:$F$62)</f>
        <v>33</v>
      </c>
      <c r="G17" s="37" cm="1">
        <f t="array" ref="G17">RANK('Scores'!G17,'Scores'!$G$3:$G$62)</f>
        <v>35</v>
      </c>
    </row>
    <row r="18" ht="20.05" customHeight="1">
      <c r="A18" s="35">
        <v>1</v>
      </c>
      <c r="B18" t="str" s="36" cm="1">
        <f t="array" ref="B18">'Roles'!B3</f>
        <v>Chief of Staff to the President, U.S.</v>
      </c>
      <c r="C18" s="37" cm="1">
        <f t="array" ref="C18">RANK('Scores'!C3,'Scores'!$C$3:$C$62)</f>
        <v>1</v>
      </c>
      <c r="D18" s="37" cm="1">
        <f t="array" ref="D18">RANK('Scores'!D3,'Scores'!$D$3:$D$62)</f>
        <v>50</v>
      </c>
      <c r="E18" s="37" cm="1">
        <f t="array" ref="E18">RANK('Scores'!E3,'Scores'!$E$3:$E$62)</f>
        <v>18</v>
      </c>
      <c r="F18" s="37" cm="1">
        <f t="array" ref="F18">RANK('Scores'!F3,'Scores'!$F$3:$F$62)</f>
        <v>22</v>
      </c>
      <c r="G18" s="37" cm="1">
        <f t="array" ref="G18">RANK('Scores'!G3,'Scores'!$G$3:$G$62)</f>
        <v>16</v>
      </c>
    </row>
    <row r="19" ht="20.05" customHeight="1">
      <c r="A19" s="35">
        <v>18</v>
      </c>
      <c r="B19" t="str" s="36" cm="1">
        <f t="array" ref="B19">'Roles'!B20</f>
        <v>CEO, Broche</v>
      </c>
      <c r="C19" s="37" cm="1">
        <f t="array" ref="C19">RANK('Scores'!C20,'Scores'!$C$3:$C$62)</f>
        <v>1</v>
      </c>
      <c r="D19" s="37" cm="1">
        <f t="array" ref="D19">RANK('Scores'!D20,'Scores'!$D$3:$D$62)</f>
        <v>13</v>
      </c>
      <c r="E19" s="37" cm="1">
        <f t="array" ref="E19">RANK('Scores'!E20,'Scores'!$E$3:$E$62)</f>
        <v>20</v>
      </c>
      <c r="F19" s="37" cm="1">
        <f t="array" ref="F19">RANK('Scores'!F20,'Scores'!$F$3:$F$62)</f>
        <v>13</v>
      </c>
      <c r="G19" s="37" cm="1">
        <f t="array" ref="G19">RANK('Scores'!G20,'Scores'!$G$3:$G$62)</f>
        <v>8</v>
      </c>
    </row>
    <row r="20" ht="20.05" customHeight="1">
      <c r="A20" s="35">
        <v>34</v>
      </c>
      <c r="B20" t="str" s="36" cm="1">
        <f t="array" ref="B20">'Roles'!B36</f>
        <v>Funding Director, Sino-Euro Friendship Initiative</v>
      </c>
      <c r="C20" s="37" cm="1">
        <f t="array" ref="C20">RANK('Scores'!C36,'Scores'!$C$3:$C$62)</f>
        <v>1</v>
      </c>
      <c r="D20" s="37" cm="1">
        <f t="array" ref="D20">RANK('Scores'!D36,'Scores'!$D$3:$D$62)</f>
        <v>34</v>
      </c>
      <c r="E20" s="37" cm="1">
        <f t="array" ref="E20">RANK('Scores'!E36,'Scores'!$E$3:$E$62)</f>
        <v>10</v>
      </c>
      <c r="F20" s="37" cm="1">
        <f t="array" ref="F20">RANK('Scores'!F36,'Scores'!$F$3:$F$62)</f>
        <v>11</v>
      </c>
      <c r="G20" s="37" cm="1">
        <f t="array" ref="G20">RANK('Scores'!G36,'Scores'!$G$3:$G$62)</f>
        <v>2</v>
      </c>
    </row>
    <row r="21" ht="20.05" customHeight="1">
      <c r="A21" s="35">
        <v>41</v>
      </c>
      <c r="B21" t="str" s="36" cm="1">
        <f t="array" ref="B21">'Roles'!B43</f>
        <v>Director, Euro Vanguard Network</v>
      </c>
      <c r="C21" s="37" cm="1">
        <f t="array" ref="C21">RANK('Scores'!C43,'Scores'!$C$3:$C$62)</f>
        <v>1</v>
      </c>
      <c r="D21" s="37" cm="1">
        <f t="array" ref="D21">RANK('Scores'!D43,'Scores'!$D$3:$D$62)</f>
        <v>34</v>
      </c>
      <c r="E21" s="37" cm="1">
        <f t="array" ref="E21">RANK('Scores'!E43,'Scores'!$E$3:$E$62)</f>
        <v>12</v>
      </c>
      <c r="F21" s="37" cm="1">
        <f t="array" ref="F21">RANK('Scores'!F43,'Scores'!$F$3:$F$62)</f>
        <v>11</v>
      </c>
      <c r="G21" s="37" cm="1">
        <f t="array" ref="G21">RANK('Scores'!G43,'Scores'!$G$3:$G$62)</f>
        <v>7</v>
      </c>
    </row>
    <row r="22" ht="20.05" customHeight="1">
      <c r="A22" s="35">
        <v>35</v>
      </c>
      <c r="B22" t="str" s="36" cm="1">
        <f t="array" ref="B22">'Roles'!B37</f>
        <v>Funding Director, Indo-European Advancement Foundation</v>
      </c>
      <c r="C22" s="37" cm="1">
        <f t="array" ref="C22">RANK('Scores'!C37,'Scores'!$C$3:$C$62)</f>
        <v>1</v>
      </c>
      <c r="D22" s="37" cm="1">
        <f t="array" ref="D22">RANK('Scores'!D37,'Scores'!$D$3:$D$62)</f>
        <v>17</v>
      </c>
      <c r="E22" s="37" cm="1">
        <f t="array" ref="E22">RANK('Scores'!E37,'Scores'!$E$3:$E$62)</f>
        <v>26</v>
      </c>
      <c r="F22" s="37" cm="1">
        <f t="array" ref="F22">RANK('Scores'!F37,'Scores'!$F$3:$F$62)</f>
        <v>28</v>
      </c>
      <c r="G22" s="37" cm="1">
        <f t="array" ref="G22">RANK('Scores'!G37,'Scores'!$G$3:$G$62)</f>
        <v>26</v>
      </c>
    </row>
    <row r="23" ht="20.05" customHeight="1">
      <c r="A23" s="35">
        <v>10</v>
      </c>
      <c r="B23" t="str" s="36" cm="1">
        <f t="array" ref="B23">'Roles'!B12</f>
        <v>Minister of the National Health Commission, China</v>
      </c>
      <c r="C23" s="37" cm="1">
        <f t="array" ref="C23">RANK('Scores'!C12,'Scores'!$C$3:$C$62)</f>
        <v>1</v>
      </c>
      <c r="D23" s="37" cm="1">
        <f t="array" ref="D23">RANK('Scores'!D12,'Scores'!$D$3:$D$62)</f>
        <v>17</v>
      </c>
      <c r="E23" s="37" cm="1">
        <f t="array" ref="E23">RANK('Scores'!E12,'Scores'!$E$3:$E$62)</f>
        <v>35</v>
      </c>
      <c r="F23" s="37" cm="1">
        <f t="array" ref="F23">RANK('Scores'!F12,'Scores'!$F$3:$F$62)</f>
        <v>29</v>
      </c>
      <c r="G23" s="37" cm="1">
        <f t="array" ref="G23">RANK('Scores'!G12,'Scores'!$G$3:$G$62)</f>
        <v>20</v>
      </c>
    </row>
    <row r="24" ht="20.05" customHeight="1">
      <c r="A24" s="35">
        <v>8</v>
      </c>
      <c r="B24" t="str" s="36" cm="1">
        <f t="array" ref="B24">'Roles'!B10</f>
        <v>European Commissioner for the Economy</v>
      </c>
      <c r="C24" s="37" cm="1">
        <f t="array" ref="C24">RANK('Scores'!C10,'Scores'!$C$3:$C$62)</f>
        <v>1</v>
      </c>
      <c r="D24" s="37" cm="1">
        <f t="array" ref="D24">RANK('Scores'!D10,'Scores'!$D$3:$D$62)</f>
        <v>34</v>
      </c>
      <c r="E24" s="37" cm="1">
        <f t="array" ref="E24">RANK('Scores'!E10,'Scores'!$E$3:$E$62)</f>
        <v>12</v>
      </c>
      <c r="F24" s="37" cm="1">
        <f t="array" ref="F24">RANK('Scores'!F10,'Scores'!$F$3:$F$62)</f>
        <v>7</v>
      </c>
      <c r="G24" s="37" cm="1">
        <f t="array" ref="G24">RANK('Scores'!G10,'Scores'!$G$3:$G$62)</f>
        <v>10</v>
      </c>
    </row>
    <row r="25" ht="20.05" customHeight="1">
      <c r="A25" s="35">
        <v>23</v>
      </c>
      <c r="B25" t="str" s="36" cm="1">
        <f t="array" ref="B25">'Roles'!B25</f>
        <v>CEO, TrialLinx</v>
      </c>
      <c r="C25" s="37" cm="1">
        <f t="array" ref="C25">RANK('Scores'!C25,'Scores'!$C$3:$C$62)</f>
        <v>1</v>
      </c>
      <c r="D25" s="37" cm="1">
        <f t="array" ref="D25">RANK('Scores'!D25,'Scores'!$D$3:$D$62)</f>
        <v>11</v>
      </c>
      <c r="E25" s="37" cm="1">
        <f t="array" ref="E25">RANK('Scores'!E25,'Scores'!$E$3:$E$62)</f>
        <v>44</v>
      </c>
      <c r="F25" s="37" cm="1">
        <f t="array" ref="F25">RANK('Scores'!F25,'Scores'!$F$3:$F$62)</f>
        <v>46</v>
      </c>
      <c r="G25" s="37" cm="1">
        <f t="array" ref="G25">RANK('Scores'!G25,'Scores'!$G$3:$G$62)</f>
        <v>41</v>
      </c>
    </row>
    <row r="26" ht="20.05" customHeight="1">
      <c r="A26" s="35">
        <v>19</v>
      </c>
      <c r="B26" t="str" s="36" cm="1">
        <f t="array" ref="B26">'Roles'!B21</f>
        <v>CEO, Guanxi</v>
      </c>
      <c r="C26" s="37" cm="1">
        <f t="array" ref="C26">RANK('Scores'!C21,'Scores'!$C$3:$C$62)</f>
        <v>1</v>
      </c>
      <c r="D26" s="37" cm="1">
        <f t="array" ref="D26">RANK('Scores'!D21,'Scores'!$D$3:$D$62)</f>
        <v>28</v>
      </c>
      <c r="E26" s="37" cm="1">
        <f t="array" ref="E26">RANK('Scores'!E21,'Scores'!$E$3:$E$62)</f>
        <v>32</v>
      </c>
      <c r="F26" s="37" cm="1">
        <f t="array" ref="F26">RANK('Scores'!F21,'Scores'!$F$3:$F$62)</f>
        <v>29</v>
      </c>
      <c r="G26" s="37" cm="1">
        <f t="array" ref="G26">RANK('Scores'!G21,'Scores'!$G$3:$G$62)</f>
        <v>22</v>
      </c>
    </row>
    <row r="27" ht="20.05" customHeight="1">
      <c r="A27" s="35">
        <v>52</v>
      </c>
      <c r="B27" t="str" s="36" cm="1">
        <f t="array" ref="B27">'Roles'!B54</f>
        <v>Lead Scientist, Special Relationship Center</v>
      </c>
      <c r="C27" s="37" cm="1">
        <f t="array" ref="C27">RANK('Scores'!C54,'Scores'!$C$3:$C$62)</f>
        <v>1</v>
      </c>
      <c r="D27" s="37" cm="1">
        <f t="array" ref="D27">RANK('Scores'!D54,'Scores'!$D$3:$D$62)</f>
        <v>50</v>
      </c>
      <c r="E27" s="37" cm="1">
        <f t="array" ref="E27">RANK('Scores'!E54,'Scores'!$E$3:$E$62)</f>
        <v>15</v>
      </c>
      <c r="F27" s="37" cm="1">
        <f t="array" ref="F27">RANK('Scores'!F54,'Scores'!$F$3:$F$62)</f>
        <v>21</v>
      </c>
      <c r="G27" s="37" cm="1">
        <f t="array" ref="G27">RANK('Scores'!G54,'Scores'!$G$3:$G$62)</f>
        <v>11</v>
      </c>
    </row>
    <row r="28" ht="20.05" customHeight="1">
      <c r="A28" s="35">
        <v>17</v>
      </c>
      <c r="B28" t="str" s="36" cm="1">
        <f t="array" ref="B28">'Roles'!B19</f>
        <v>CEO, AstroZenith</v>
      </c>
      <c r="C28" s="37" cm="1">
        <f t="array" ref="C28">RANK('Scores'!C19,'Scores'!$C$3:$C$62)</f>
        <v>1</v>
      </c>
      <c r="D28" s="37" cm="1">
        <f t="array" ref="D28">RANK('Scores'!D19,'Scores'!$D$3:$D$62)</f>
        <v>56</v>
      </c>
      <c r="E28" s="37" cm="1">
        <f t="array" ref="E28">RANK('Scores'!E19,'Scores'!$E$3:$E$62)</f>
        <v>2</v>
      </c>
      <c r="F28" s="37" cm="1">
        <f t="array" ref="F28">RANK('Scores'!F19,'Scores'!$F$3:$F$62)</f>
        <v>6</v>
      </c>
      <c r="G28" s="37" cm="1">
        <f t="array" ref="G28">RANK('Scores'!G19,'Scores'!$G$3:$G$62)</f>
        <v>5</v>
      </c>
    </row>
    <row r="29" ht="20.05" customHeight="1">
      <c r="A29" s="35">
        <v>5</v>
      </c>
      <c r="B29" t="str" s="36" cm="1">
        <f t="array" ref="B29">'Roles'!B7</f>
        <v>Chief Economic Adviser to HM Treasury, U.K.</v>
      </c>
      <c r="C29" s="37" cm="1">
        <f t="array" ref="C29">RANK('Scores'!C7,'Scores'!$C$3:$C$62)</f>
        <v>1</v>
      </c>
      <c r="D29" s="37" cm="1">
        <f t="array" ref="D29">RANK('Scores'!D7,'Scores'!$D$3:$D$62)</f>
        <v>58</v>
      </c>
      <c r="E29" s="37" cm="1">
        <f t="array" ref="E29">RANK('Scores'!E7,'Scores'!$E$3:$E$62)</f>
        <v>9</v>
      </c>
      <c r="F29" s="37" cm="1">
        <f t="array" ref="F29">RANK('Scores'!F7,'Scores'!$F$3:$F$62)</f>
        <v>18</v>
      </c>
      <c r="G29" s="37" cm="1">
        <f t="array" ref="G29">RANK('Scores'!G7,'Scores'!$G$3:$G$62)</f>
        <v>8</v>
      </c>
    </row>
    <row r="30" ht="20.05" customHeight="1">
      <c r="A30" s="35">
        <v>60</v>
      </c>
      <c r="B30" t="str" s="36" cm="1">
        <f t="array" ref="B30">'Roles'!B62</f>
        <v>Director-General, Global Vitality Alliance</v>
      </c>
      <c r="C30" s="37" cm="1">
        <f t="array" ref="C30">RANK('Scores'!C62,'Scores'!$C$3:$C$62)</f>
        <v>1</v>
      </c>
      <c r="D30" s="37" cm="1">
        <f t="array" ref="D30">RANK('Scores'!D62,'Scores'!$D$3:$D$62)</f>
        <v>4</v>
      </c>
      <c r="E30" s="37" cm="1">
        <f t="array" ref="E30">RANK('Scores'!E62,'Scores'!$E$3:$E$62)</f>
        <v>41</v>
      </c>
      <c r="F30" s="37" cm="1">
        <f t="array" ref="F30">RANK('Scores'!F62,'Scores'!$F$3:$F$62)</f>
        <v>40</v>
      </c>
      <c r="G30" s="37" cm="1">
        <f t="array" ref="G30">RANK('Scores'!G62,'Scores'!$G$3:$G$62)</f>
        <v>50</v>
      </c>
    </row>
    <row r="31" ht="20.05" customHeight="1">
      <c r="A31" s="35">
        <v>31</v>
      </c>
      <c r="B31" t="str" s="36" cm="1">
        <f t="array" ref="B31">'Roles'!B33</f>
        <v>Funding Director, The U.N. Health Foundation</v>
      </c>
      <c r="C31" s="37" cm="1">
        <f t="array" ref="C31">RANK('Scores'!C33,'Scores'!$C$3:$C$62)</f>
        <v>1</v>
      </c>
      <c r="D31" s="37" cm="1">
        <f t="array" ref="D31">RANK('Scores'!D33,'Scores'!$D$3:$D$62)</f>
        <v>4</v>
      </c>
      <c r="E31" s="37" cm="1">
        <f t="array" ref="E31">RANK('Scores'!E33,'Scores'!$E$3:$E$62)</f>
        <v>33</v>
      </c>
      <c r="F31" s="37" cm="1">
        <f t="array" ref="F31">RANK('Scores'!F33,'Scores'!$F$3:$F$62)</f>
        <v>32</v>
      </c>
      <c r="G31" s="37" cm="1">
        <f t="array" ref="G31">RANK('Scores'!G33,'Scores'!$G$3:$G$62)</f>
        <v>44</v>
      </c>
    </row>
    <row r="32" ht="20.05" customHeight="1">
      <c r="A32" s="35">
        <v>39</v>
      </c>
      <c r="B32" t="str" s="36" cm="1">
        <f t="array" ref="B32">'Roles'!B41</f>
        <v>Director, Future Britain Forum</v>
      </c>
      <c r="C32" s="37" cm="1">
        <f t="array" ref="C32">RANK('Scores'!C41,'Scores'!$C$3:$C$62)</f>
        <v>1</v>
      </c>
      <c r="D32" s="37" cm="1">
        <f t="array" ref="D32">RANK('Scores'!D41,'Scores'!$D$3:$D$62)</f>
        <v>42</v>
      </c>
      <c r="E32" s="37" cm="1">
        <f t="array" ref="E32">RANK('Scores'!E41,'Scores'!$E$3:$E$62)</f>
        <v>20</v>
      </c>
      <c r="F32" s="37" cm="1">
        <f t="array" ref="F32">RANK('Scores'!F41,'Scores'!$F$3:$F$62)</f>
        <v>24</v>
      </c>
      <c r="G32" s="37" cm="1">
        <f t="array" ref="G32">RANK('Scores'!G41,'Scores'!$G$3:$G$62)</f>
        <v>16</v>
      </c>
    </row>
    <row r="33" ht="20.05" customHeight="1">
      <c r="A33" s="35">
        <v>54</v>
      </c>
      <c r="B33" t="str" s="36" cm="1">
        <f t="array" ref="B33">'Roles'!B56</f>
        <v>Lead Scientist, Atlantic Partnership Alliance</v>
      </c>
      <c r="C33" s="37" cm="1">
        <f t="array" ref="C33">RANK('Scores'!C56,'Scores'!$C$3:$C$62)</f>
        <v>1</v>
      </c>
      <c r="D33" s="37" cm="1">
        <f t="array" ref="D33">RANK('Scores'!D56,'Scores'!$D$3:$D$62)</f>
        <v>50</v>
      </c>
      <c r="E33" s="37" cm="1">
        <f t="array" ref="E33">RANK('Scores'!E56,'Scores'!$E$3:$E$62)</f>
        <v>6</v>
      </c>
      <c r="F33" s="37" cm="1">
        <f t="array" ref="F33">RANK('Scores'!F56,'Scores'!$F$3:$F$62)</f>
        <v>14</v>
      </c>
      <c r="G33" s="37" cm="1">
        <f t="array" ref="G33">RANK('Scores'!G56,'Scores'!$G$3:$G$62)</f>
        <v>2</v>
      </c>
    </row>
    <row r="34" ht="20.05" customHeight="1">
      <c r="A34" s="35">
        <v>57</v>
      </c>
      <c r="B34" t="str" s="36" cm="1">
        <f t="array" ref="B34">'Roles'!B59</f>
        <v>Director-General, World Trade Organization</v>
      </c>
      <c r="C34" s="37" cm="1">
        <f t="array" ref="C34">RANK('Scores'!C59,'Scores'!$C$3:$C$62)</f>
        <v>1</v>
      </c>
      <c r="D34" s="37" cm="1">
        <f t="array" ref="D34">RANK('Scores'!D59,'Scores'!$D$3:$D$62)</f>
        <v>50</v>
      </c>
      <c r="E34" s="37" cm="1">
        <f t="array" ref="E34">RANK('Scores'!E59,'Scores'!$E$3:$E$62)</f>
        <v>26</v>
      </c>
      <c r="F34" s="37" cm="1">
        <f t="array" ref="F34">RANK('Scores'!F59,'Scores'!$F$3:$F$62)</f>
        <v>36</v>
      </c>
      <c r="G34" s="37" cm="1">
        <f t="array" ref="G34">RANK('Scores'!G59,'Scores'!$G$3:$G$62)</f>
        <v>32</v>
      </c>
    </row>
    <row r="35" ht="20.05" customHeight="1">
      <c r="A35" s="35">
        <v>16</v>
      </c>
      <c r="B35" t="str" s="36" cm="1">
        <f t="array" ref="B35">'Roles'!B18</f>
        <v>CEO, Phaser</v>
      </c>
      <c r="C35" s="37" cm="1">
        <f t="array" ref="C35">RANK('Scores'!C18,'Scores'!$C$3:$C$62)</f>
        <v>1</v>
      </c>
      <c r="D35" s="37" cm="1">
        <f t="array" ref="D35">RANK('Scores'!D18,'Scores'!$D$3:$D$62)</f>
        <v>50</v>
      </c>
      <c r="E35" s="37" cm="1">
        <f t="array" ref="E35">RANK('Scores'!E18,'Scores'!$E$3:$E$62)</f>
        <v>7</v>
      </c>
      <c r="F35" s="37" cm="1">
        <f t="array" ref="F35">RANK('Scores'!F18,'Scores'!$F$3:$F$62)</f>
        <v>15</v>
      </c>
      <c r="G35" s="37" cm="1">
        <f t="array" ref="G35">RANK('Scores'!G18,'Scores'!$G$3:$G$62)</f>
        <v>1</v>
      </c>
    </row>
    <row r="36" ht="20.05" customHeight="1">
      <c r="A36" s="35">
        <v>38</v>
      </c>
      <c r="B36" t="str" s="36" cm="1">
        <f t="array" ref="B36">'Roles'!B40</f>
        <v>Director, SinoBrit Vitality Council</v>
      </c>
      <c r="C36" s="37" cm="1">
        <f t="array" ref="C36">RANK('Scores'!C40,'Scores'!$C$3:$C$62)</f>
        <v>1</v>
      </c>
      <c r="D36" s="37" cm="1">
        <f t="array" ref="D36">RANK('Scores'!D40,'Scores'!$D$3:$D$62)</f>
        <v>42</v>
      </c>
      <c r="E36" s="37" cm="1">
        <f t="array" ref="E36">RANK('Scores'!E40,'Scores'!$E$3:$E$62)</f>
        <v>40</v>
      </c>
      <c r="F36" s="37" cm="1">
        <f t="array" ref="F36">RANK('Scores'!F40,'Scores'!$F$3:$F$62)</f>
        <v>41</v>
      </c>
      <c r="G36" s="37" cm="1">
        <f t="array" ref="G36">RANK('Scores'!G40,'Scores'!$G$3:$G$62)</f>
        <v>37</v>
      </c>
    </row>
    <row r="37" ht="20.05" customHeight="1">
      <c r="A37" s="35">
        <v>7</v>
      </c>
      <c r="B37" t="str" s="36" cm="1">
        <f t="array" ref="B37">'Roles'!B9</f>
        <v>European Commissioner for Health and Food Safety</v>
      </c>
      <c r="C37" s="37" cm="1">
        <f t="array" ref="C37">RANK('Scores'!C9,'Scores'!$C$3:$C$62)</f>
        <v>1</v>
      </c>
      <c r="D37" s="37" cm="1">
        <f t="array" ref="D37">RANK('Scores'!D9,'Scores'!$D$3:$D$62)</f>
        <v>11</v>
      </c>
      <c r="E37" s="37" cm="1">
        <f t="array" ref="E37">RANK('Scores'!E9,'Scores'!$E$3:$E$62)</f>
        <v>29</v>
      </c>
      <c r="F37" s="37" cm="1">
        <f t="array" ref="F37">RANK('Scores'!F9,'Scores'!$F$3:$F$62)</f>
        <v>36</v>
      </c>
      <c r="G37" s="37" cm="1">
        <f t="array" ref="G37">RANK('Scores'!G9,'Scores'!$G$3:$G$62)</f>
        <v>36</v>
      </c>
    </row>
    <row r="38" ht="20.05" customHeight="1">
      <c r="A38" s="35">
        <v>33</v>
      </c>
      <c r="B38" t="str" s="36" cm="1">
        <f t="array" ref="B38">'Roles'!B35</f>
        <v>Funding Director, Green Revolution Foundation</v>
      </c>
      <c r="C38" s="37" cm="1">
        <f t="array" ref="C38">RANK('Scores'!C35,'Scores'!$C$3:$C$62)</f>
        <v>1</v>
      </c>
      <c r="D38" s="37" cm="1">
        <f t="array" ref="D38">RANK('Scores'!D35,'Scores'!$D$3:$D$62)</f>
        <v>34</v>
      </c>
      <c r="E38" s="37" cm="1">
        <f t="array" ref="E38">RANK('Scores'!E35,'Scores'!$E$3:$E$62)</f>
        <v>33</v>
      </c>
      <c r="F38" s="37" cm="1">
        <f t="array" ref="F38">RANK('Scores'!F35,'Scores'!$F$3:$F$62)</f>
        <v>46</v>
      </c>
      <c r="G38" s="37" cm="1">
        <f t="array" ref="G38">RANK('Scores'!G35,'Scores'!$G$3:$G$62)</f>
        <v>42</v>
      </c>
    </row>
    <row r="39" ht="20.05" customHeight="1">
      <c r="A39" s="35">
        <v>44</v>
      </c>
      <c r="B39" t="str" s="36" cm="1">
        <f t="array" ref="B39">'Roles'!B46</f>
        <v>Director, Overseas India</v>
      </c>
      <c r="C39" s="37" cm="1">
        <f t="array" ref="C39">RANK('Scores'!C46,'Scores'!$C$3:$C$62)</f>
        <v>1</v>
      </c>
      <c r="D39" s="37" cm="1">
        <f t="array" ref="D39">RANK('Scores'!D46,'Scores'!$D$3:$D$62)</f>
        <v>28</v>
      </c>
      <c r="E39" s="37" cm="1">
        <f t="array" ref="E39">RANK('Scores'!E46,'Scores'!$E$3:$E$62)</f>
        <v>35</v>
      </c>
      <c r="F39" s="37" cm="1">
        <f t="array" ref="F39">RANK('Scores'!F46,'Scores'!$F$3:$F$62)</f>
        <v>31</v>
      </c>
      <c r="G39" s="37" cm="1">
        <f t="array" ref="G39">RANK('Scores'!G46,'Scores'!$G$3:$G$62)</f>
        <v>31</v>
      </c>
    </row>
    <row r="40" ht="20.05" customHeight="1">
      <c r="A40" s="35">
        <v>3</v>
      </c>
      <c r="B40" t="str" s="36" cm="1">
        <f t="array" ref="B40">'Roles'!B5</f>
        <v>Director of the National Institutes of Health, U.S.</v>
      </c>
      <c r="C40" s="37" cm="1">
        <f t="array" ref="C40">RANK('Scores'!C5,'Scores'!$C$3:$C$62)</f>
        <v>1</v>
      </c>
      <c r="D40" s="37" cm="1">
        <f t="array" ref="D40">RANK('Scores'!D5,'Scores'!$D$3:$D$62)</f>
        <v>24</v>
      </c>
      <c r="E40" s="37" cm="1">
        <f t="array" ref="E40">RANK('Scores'!E5,'Scores'!$E$3:$E$62)</f>
        <v>29</v>
      </c>
      <c r="F40" s="37" cm="1">
        <f t="array" ref="F40">RANK('Scores'!F5,'Scores'!$F$3:$F$62)</f>
        <v>33</v>
      </c>
      <c r="G40" s="37" cm="1">
        <f t="array" ref="G40">RANK('Scores'!G5,'Scores'!$G$3:$G$62)</f>
        <v>37</v>
      </c>
    </row>
    <row r="41" ht="20.05" customHeight="1">
      <c r="A41" s="35">
        <v>4</v>
      </c>
      <c r="B41" t="str" s="36" cm="1">
        <f t="array" ref="B41">'Roles'!B6</f>
        <v>Secretary of State for Health and Social Care, U.K.</v>
      </c>
      <c r="C41" s="37" cm="1">
        <f t="array" ref="C41">RANK('Scores'!C6,'Scores'!$C$3:$C$62)</f>
        <v>1</v>
      </c>
      <c r="D41" s="37" cm="1">
        <f t="array" ref="D41">RANK('Scores'!D6,'Scores'!$D$3:$D$62)</f>
        <v>13</v>
      </c>
      <c r="E41" s="37" cm="1">
        <f t="array" ref="E41">RANK('Scores'!E6,'Scores'!$E$3:$E$62)</f>
        <v>37</v>
      </c>
      <c r="F41" s="37" cm="1">
        <f t="array" ref="F41">RANK('Scores'!F6,'Scores'!$F$3:$F$62)</f>
        <v>33</v>
      </c>
      <c r="G41" s="37" cm="1">
        <f t="array" ref="G41">RANK('Scores'!G6,'Scores'!$G$3:$G$62)</f>
        <v>40</v>
      </c>
    </row>
    <row r="42" ht="20.05" customHeight="1">
      <c r="A42" s="35">
        <v>30</v>
      </c>
      <c r="B42" t="str" s="36" cm="1">
        <f t="array" ref="B42">'Roles'!B32</f>
        <v>Funding Director, India Health Foundation</v>
      </c>
      <c r="C42" s="37" cm="1">
        <f t="array" ref="C42">RANK('Scores'!C32,'Scores'!$C$3:$C$62)</f>
        <v>1</v>
      </c>
      <c r="D42" s="37" cm="1">
        <f t="array" ref="D42">RANK('Scores'!D32,'Scores'!$D$3:$D$62)</f>
        <v>59</v>
      </c>
      <c r="E42" s="37" cm="1">
        <f t="array" ref="E42">RANK('Scores'!E32,'Scores'!$E$3:$E$62)</f>
        <v>55</v>
      </c>
      <c r="F42" s="37" cm="1">
        <f t="array" ref="F42">RANK('Scores'!F32,'Scores'!$F$3:$F$62)</f>
        <v>53</v>
      </c>
      <c r="G42" s="37" cm="1">
        <f t="array" ref="G42">RANK('Scores'!G32,'Scores'!$G$3:$G$62)</f>
        <v>33</v>
      </c>
    </row>
    <row r="43" ht="20.05" customHeight="1">
      <c r="A43" s="35">
        <v>46</v>
      </c>
      <c r="B43" t="str" s="36" cm="1">
        <f t="array" ref="B43">'Roles'!B48</f>
        <v>Lead Scientist, BioFoundry Network</v>
      </c>
      <c r="C43" s="37" cm="1">
        <f t="array" ref="C43">RANK('Scores'!C48,'Scores'!$C$3:$C$62)</f>
        <v>1</v>
      </c>
      <c r="D43" s="37" cm="1">
        <f t="array" ref="D43">RANK('Scores'!D48,'Scores'!$D$3:$D$62)</f>
        <v>34</v>
      </c>
      <c r="E43" s="37" cm="1">
        <f t="array" ref="E43">RANK('Scores'!E48,'Scores'!$E$3:$E$62)</f>
        <v>26</v>
      </c>
      <c r="F43" s="37" cm="1">
        <f t="array" ref="F43">RANK('Scores'!F48,'Scores'!$F$3:$F$62)</f>
        <v>24</v>
      </c>
      <c r="G43" s="37" cm="1">
        <f t="array" ref="G43">RANK('Scores'!G48,'Scores'!$G$3:$G$62)</f>
        <v>29</v>
      </c>
    </row>
    <row r="44" ht="20.05" customHeight="1">
      <c r="A44" s="35">
        <v>56</v>
      </c>
      <c r="B44" t="str" s="36" cm="1">
        <f t="array" ref="B44">'Roles'!B58</f>
        <v>Director-General, World Health Organization</v>
      </c>
      <c r="C44" s="37" cm="1">
        <f t="array" ref="C44">RANK('Scores'!C58,'Scores'!$C$3:$C$62)</f>
        <v>1</v>
      </c>
      <c r="D44" s="37" cm="1">
        <f t="array" ref="D44">RANK('Scores'!D58,'Scores'!$D$3:$D$62)</f>
        <v>24</v>
      </c>
      <c r="E44" s="37" cm="1">
        <f t="array" ref="E44">RANK('Scores'!E58,'Scores'!$E$3:$E$62)</f>
        <v>44</v>
      </c>
      <c r="F44" s="37" cm="1">
        <f t="array" ref="F44">RANK('Scores'!F58,'Scores'!$F$3:$F$62)</f>
        <v>51</v>
      </c>
      <c r="G44" s="37" cm="1">
        <f t="array" ref="G44">RANK('Scores'!G58,'Scores'!$G$3:$G$62)</f>
        <v>49</v>
      </c>
    </row>
    <row r="45" ht="20.05" customHeight="1">
      <c r="A45" s="35">
        <v>21</v>
      </c>
      <c r="B45" t="str" s="36" cm="1">
        <f t="array" ref="B45">'Roles'!B23</f>
        <v>CEO, BioSquares</v>
      </c>
      <c r="C45" s="37" cm="1">
        <f t="array" ref="C45">RANK('Scores'!C23,'Scores'!$C$3:$C$62)</f>
        <v>1</v>
      </c>
      <c r="D45" s="37" cm="1">
        <f t="array" ref="D45">RANK('Scores'!D23,'Scores'!$D$3:$D$62)</f>
        <v>42</v>
      </c>
      <c r="E45" s="37" cm="1">
        <f t="array" ref="E45">RANK('Scores'!E23,'Scores'!$E$3:$E$62)</f>
        <v>24</v>
      </c>
      <c r="F45" s="37" cm="1">
        <f t="array" ref="F45">RANK('Scores'!F23,'Scores'!$F$3:$F$62)</f>
        <v>22</v>
      </c>
      <c r="G45" s="37" cm="1">
        <f t="array" ref="G45">RANK('Scores'!G23,'Scores'!$G$3:$G$62)</f>
        <v>27</v>
      </c>
    </row>
    <row r="46" ht="20.05" customHeight="1">
      <c r="A46" s="35">
        <v>37</v>
      </c>
      <c r="B46" t="str" s="36" cm="1">
        <f t="array" ref="B46">'Roles'!B39</f>
        <v>Director, SinoAmerican Wellness Forum</v>
      </c>
      <c r="C46" s="37" cm="1">
        <f t="array" ref="C46">RANK('Scores'!C39,'Scores'!$C$3:$C$62)</f>
        <v>1</v>
      </c>
      <c r="D46" s="37" cm="1">
        <f t="array" ref="D46">RANK('Scores'!D39,'Scores'!$D$3:$D$62)</f>
        <v>28</v>
      </c>
      <c r="E46" s="37" cm="1">
        <f t="array" ref="E46">RANK('Scores'!E39,'Scores'!$E$3:$E$62)</f>
        <v>41</v>
      </c>
      <c r="F46" s="37" cm="1">
        <f t="array" ref="F46">RANK('Scores'!F39,'Scores'!$F$3:$F$62)</f>
        <v>52</v>
      </c>
      <c r="G46" s="37" cm="1">
        <f t="array" ref="G46">RANK('Scores'!G39,'Scores'!$G$3:$G$62)</f>
        <v>47</v>
      </c>
    </row>
    <row r="47" ht="20.05" customHeight="1">
      <c r="A47" s="35">
        <v>36</v>
      </c>
      <c r="B47" t="str" s="36" cm="1">
        <f t="array" ref="B47">'Roles'!B38</f>
        <v>Director, EuroGlobal Innovators</v>
      </c>
      <c r="C47" s="37" cm="1">
        <f t="array" ref="C47">RANK('Scores'!C38,'Scores'!$C$3:$C$62)</f>
        <v>1</v>
      </c>
      <c r="D47" s="37" cm="1">
        <f t="array" ref="D47">RANK('Scores'!D38,'Scores'!$D$3:$D$62)</f>
        <v>42</v>
      </c>
      <c r="E47" s="37" cm="1">
        <f t="array" ref="E47">RANK('Scores'!E38,'Scores'!$E$3:$E$62)</f>
        <v>53</v>
      </c>
      <c r="F47" s="37" cm="1">
        <f t="array" ref="F47">RANK('Scores'!F38,'Scores'!$F$3:$F$62)</f>
        <v>43</v>
      </c>
      <c r="G47" s="37" cm="1">
        <f t="array" ref="G47">RANK('Scores'!G38,'Scores'!$G$3:$G$62)</f>
        <v>47</v>
      </c>
    </row>
    <row r="48" ht="20.05" customHeight="1">
      <c r="A48" s="35">
        <v>53</v>
      </c>
      <c r="B48" t="str" s="36" cm="1">
        <f t="array" ref="B48">'Roles'!B55</f>
        <v>Lead Scientist, Lotus Capital Institute</v>
      </c>
      <c r="C48" s="37" cm="1">
        <f t="array" ref="C48">RANK('Scores'!C55,'Scores'!$C$3:$C$62)</f>
        <v>1</v>
      </c>
      <c r="D48" s="37" cm="1">
        <f t="array" ref="D48">RANK('Scores'!D55,'Scores'!$D$3:$D$62)</f>
        <v>24</v>
      </c>
      <c r="E48" s="37" cm="1">
        <f t="array" ref="E48">RANK('Scores'!E55,'Scores'!$E$3:$E$62)</f>
        <v>57</v>
      </c>
      <c r="F48" s="37" cm="1">
        <f t="array" ref="F48">RANK('Scores'!F55,'Scores'!$F$3:$F$62)</f>
        <v>57</v>
      </c>
      <c r="G48" s="37" cm="1">
        <f t="array" ref="G48">RANK('Scores'!G55,'Scores'!$G$3:$G$62)</f>
        <v>56</v>
      </c>
    </row>
    <row r="49" ht="20.05" customHeight="1">
      <c r="A49" s="35">
        <v>55</v>
      </c>
      <c r="B49" t="str" s="36" cm="1">
        <f t="array" ref="B49">'Roles'!B57</f>
        <v>Lead Scientist, EuroVital</v>
      </c>
      <c r="C49" s="37" cm="1">
        <f t="array" ref="C49">RANK('Scores'!C57,'Scores'!$C$3:$C$62)</f>
        <v>1</v>
      </c>
      <c r="D49" s="37" cm="1">
        <f t="array" ref="D49">RANK('Scores'!D57,'Scores'!$D$3:$D$62)</f>
        <v>17</v>
      </c>
      <c r="E49" s="37" cm="1">
        <f t="array" ref="E49">RANK('Scores'!E57,'Scores'!$E$3:$E$62)</f>
        <v>39</v>
      </c>
      <c r="F49" s="37" cm="1">
        <f t="array" ref="F49">RANK('Scores'!F57,'Scores'!$F$3:$F$62)</f>
        <v>36</v>
      </c>
      <c r="G49" s="37" cm="1">
        <f t="array" ref="G49">RANK('Scores'!G57,'Scores'!$G$3:$G$62)</f>
        <v>39</v>
      </c>
    </row>
    <row r="50" ht="20.05" customHeight="1">
      <c r="A50" s="35">
        <v>29</v>
      </c>
      <c r="B50" t="str" s="36" cm="1">
        <f t="array" ref="B50">'Roles'!B31</f>
        <v>Funding Director, Shanghai Genomics Center</v>
      </c>
      <c r="C50" s="37" cm="1">
        <f t="array" ref="C50">RANK('Scores'!C31,'Scores'!$C$3:$C$62)</f>
        <v>1</v>
      </c>
      <c r="D50" s="37" cm="1">
        <f t="array" ref="D50">RANK('Scores'!D31,'Scores'!$D$3:$D$62)</f>
        <v>42</v>
      </c>
      <c r="E50" s="37" cm="1">
        <f t="array" ref="E50">RANK('Scores'!E31,'Scores'!$E$3:$E$62)</f>
        <v>51</v>
      </c>
      <c r="F50" s="37" cm="1">
        <f t="array" ref="F50">RANK('Scores'!F31,'Scores'!$F$3:$F$62)</f>
        <v>50</v>
      </c>
      <c r="G50" s="37" cm="1">
        <f t="array" ref="G50">RANK('Scores'!G31,'Scores'!$G$3:$G$62)</f>
        <v>52</v>
      </c>
    </row>
    <row r="51" ht="20.05" customHeight="1">
      <c r="A51" s="35">
        <v>58</v>
      </c>
      <c r="B51" t="str" s="36" cm="1">
        <f t="array" ref="B51">'Roles'!B60</f>
        <v>Director-General, Vienna Forum</v>
      </c>
      <c r="C51" s="37" cm="1">
        <f t="array" ref="C51">RANK('Scores'!C60,'Scores'!$C$3:$C$62)</f>
        <v>1</v>
      </c>
      <c r="D51" s="37" cm="1">
        <f t="array" ref="D51">RANK('Scores'!D60,'Scores'!$D$3:$D$62)</f>
        <v>17</v>
      </c>
      <c r="E51" s="37" cm="1">
        <f t="array" ref="E51">RANK('Scores'!E60,'Scores'!$E$3:$E$62)</f>
        <v>43</v>
      </c>
      <c r="F51" s="37" cm="1">
        <f t="array" ref="F51">RANK('Scores'!F60,'Scores'!$F$3:$F$62)</f>
        <v>39</v>
      </c>
      <c r="G51" s="37" cm="1">
        <f t="array" ref="G51">RANK('Scores'!G60,'Scores'!$G$3:$G$62)</f>
        <v>43</v>
      </c>
    </row>
    <row r="52" ht="20.05" customHeight="1">
      <c r="A52" s="35">
        <v>51</v>
      </c>
      <c r="B52" t="str" s="36" cm="1">
        <f t="array" ref="B52">'Roles'!B53</f>
        <v>Lead Scientist, DragonCap Research</v>
      </c>
      <c r="C52" s="37" cm="1">
        <f t="array" ref="C52">RANK('Scores'!C53,'Scores'!$C$3:$C$62)</f>
        <v>1</v>
      </c>
      <c r="D52" s="37" cm="1">
        <f t="array" ref="D52">RANK('Scores'!D53,'Scores'!$D$3:$D$62)</f>
        <v>17</v>
      </c>
      <c r="E52" s="37" cm="1">
        <f t="array" ref="E52">RANK('Scores'!E53,'Scores'!$E$3:$E$62)</f>
        <v>46</v>
      </c>
      <c r="F52" s="37" cm="1">
        <f t="array" ref="F52">RANK('Scores'!F53,'Scores'!$F$3:$F$62)</f>
        <v>48</v>
      </c>
      <c r="G52" s="37" cm="1">
        <f t="array" ref="G52">RANK('Scores'!G53,'Scores'!$G$3:$G$62)</f>
        <v>52</v>
      </c>
    </row>
    <row r="53" ht="20.05" customHeight="1">
      <c r="A53" s="35">
        <v>14</v>
      </c>
      <c r="B53" t="str" s="36" cm="1">
        <f t="array" ref="B53">'Roles'!B16</f>
        <v>Chief Economic Adviser to the Government of India</v>
      </c>
      <c r="C53" s="37" cm="1">
        <f t="array" ref="C53">RANK('Scores'!C16,'Scores'!$C$3:$C$62)</f>
        <v>1</v>
      </c>
      <c r="D53" s="37" cm="1">
        <f t="array" ref="D53">RANK('Scores'!D16,'Scores'!$D$3:$D$62)</f>
        <v>60</v>
      </c>
      <c r="E53" s="37" cm="1">
        <f t="array" ref="E53">RANK('Scores'!E16,'Scores'!$E$3:$E$62)</f>
        <v>52</v>
      </c>
      <c r="F53" s="37" cm="1">
        <f t="array" ref="F53">RANK('Scores'!F16,'Scores'!$F$3:$F$62)</f>
        <v>48</v>
      </c>
      <c r="G53" s="37" cm="1">
        <f t="array" ref="G53">RANK('Scores'!G16,'Scores'!$G$3:$G$62)</f>
        <v>27</v>
      </c>
    </row>
    <row r="54" ht="20.05" customHeight="1">
      <c r="A54" s="35">
        <v>22</v>
      </c>
      <c r="B54" t="str" s="36" cm="1">
        <f t="array" ref="B54">'Roles'!B24</f>
        <v>CEO, PharmReady</v>
      </c>
      <c r="C54" s="37" cm="1">
        <f t="array" ref="C54">RANK('Scores'!C24,'Scores'!$C$3:$C$62)</f>
        <v>1</v>
      </c>
      <c r="D54" s="37" cm="1">
        <f t="array" ref="D54">RANK('Scores'!D24,'Scores'!$D$3:$D$62)</f>
        <v>34</v>
      </c>
      <c r="E54" s="37" cm="1">
        <f t="array" ref="E54">RANK('Scores'!E24,'Scores'!$E$3:$E$62)</f>
        <v>48</v>
      </c>
      <c r="F54" s="37" cm="1">
        <f t="array" ref="F54">RANK('Scores'!F24,'Scores'!$F$3:$F$62)</f>
        <v>59</v>
      </c>
      <c r="G54" s="37" cm="1">
        <f t="array" ref="G54">RANK('Scores'!G24,'Scores'!$G$3:$G$62)</f>
        <v>58</v>
      </c>
    </row>
    <row r="55" ht="20.05" customHeight="1">
      <c r="A55" s="35">
        <v>40</v>
      </c>
      <c r="B55" t="str" s="36" cm="1">
        <f t="array" ref="B55">'Roles'!B42</f>
        <v>Director, Anvil Dragon Coalition</v>
      </c>
      <c r="C55" s="37" cm="1">
        <f t="array" ref="C55">RANK('Scores'!C42,'Scores'!$C$3:$C$62)</f>
        <v>1</v>
      </c>
      <c r="D55" s="37" cm="1">
        <f t="array" ref="D55">RANK('Scores'!D42,'Scores'!$D$3:$D$62)</f>
        <v>48</v>
      </c>
      <c r="E55" s="37" cm="1">
        <f t="array" ref="E55">RANK('Scores'!E42,'Scores'!$E$3:$E$62)</f>
        <v>56</v>
      </c>
      <c r="F55" s="37" cm="1">
        <f t="array" ref="F55">RANK('Scores'!F42,'Scores'!$F$3:$F$62)</f>
        <v>53</v>
      </c>
      <c r="G55" s="37" cm="1">
        <f t="array" ref="G55">RANK('Scores'!G42,'Scores'!$G$3:$G$62)</f>
        <v>52</v>
      </c>
    </row>
    <row r="56" ht="20.05" customHeight="1">
      <c r="A56" s="35">
        <v>59</v>
      </c>
      <c r="B56" t="str" s="36" cm="1">
        <f t="array" ref="B56">'Roles'!B61</f>
        <v>Director-General, EuroPlus Initiative</v>
      </c>
      <c r="C56" s="37" cm="1">
        <f t="array" ref="C56">RANK('Scores'!C61,'Scores'!$C$3:$C$62)</f>
        <v>1</v>
      </c>
      <c r="D56" s="37" cm="1">
        <f t="array" ref="D56">RANK('Scores'!D61,'Scores'!$D$3:$D$62)</f>
        <v>42</v>
      </c>
      <c r="E56" s="37" cm="1">
        <f t="array" ref="E56">RANK('Scores'!E61,'Scores'!$E$3:$E$62)</f>
        <v>49</v>
      </c>
      <c r="F56" s="37" cm="1">
        <f t="array" ref="F56">RANK('Scores'!F61,'Scores'!$F$3:$F$62)</f>
        <v>43</v>
      </c>
      <c r="G56" s="37" cm="1">
        <f t="array" ref="G56">RANK('Scores'!G61,'Scores'!$G$3:$G$62)</f>
        <v>46</v>
      </c>
    </row>
    <row r="57" ht="20.05" customHeight="1">
      <c r="A57" s="35">
        <v>13</v>
      </c>
      <c r="B57" t="str" s="36" cm="1">
        <f t="array" ref="B57">'Roles'!B15</f>
        <v>Minister of Health and Family Welfare, India</v>
      </c>
      <c r="C57" s="37" cm="1">
        <f t="array" ref="C57">RANK('Scores'!C15,'Scores'!$C$3:$C$62)</f>
        <v>1</v>
      </c>
      <c r="D57" s="37" cm="1">
        <f t="array" ref="D57">RANK('Scores'!D15,'Scores'!$D$3:$D$62)</f>
        <v>34</v>
      </c>
      <c r="E57" s="37" cm="1">
        <f t="array" ref="E57">RANK('Scores'!E15,'Scores'!$E$3:$E$62)</f>
        <v>49</v>
      </c>
      <c r="F57" s="37" cm="1">
        <f t="array" ref="F57">RANK('Scores'!F15,'Scores'!$F$3:$F$62)</f>
        <v>43</v>
      </c>
      <c r="G57" s="37" cm="1">
        <f t="array" ref="G57">RANK('Scores'!G15,'Scores'!$G$3:$G$62)</f>
        <v>45</v>
      </c>
    </row>
    <row r="58" ht="20.05" customHeight="1">
      <c r="A58" s="35">
        <v>42</v>
      </c>
      <c r="B58" t="str" s="36" cm="1">
        <f t="array" ref="B58">'Roles'!B44</f>
        <v>Director, Delhi Fiscal Fund</v>
      </c>
      <c r="C58" s="37" cm="1">
        <f t="array" ref="C58">RANK('Scores'!C44,'Scores'!$C$3:$C$62)</f>
        <v>1</v>
      </c>
      <c r="D58" s="37" cm="1">
        <f t="array" ref="D58">RANK('Scores'!D44,'Scores'!$D$3:$D$62)</f>
        <v>13</v>
      </c>
      <c r="E58" s="37" cm="1">
        <f t="array" ref="E58">RANK('Scores'!E44,'Scores'!$E$3:$E$62)</f>
        <v>46</v>
      </c>
      <c r="F58" s="37" cm="1">
        <f t="array" ref="F58">RANK('Scores'!F44,'Scores'!$F$3:$F$62)</f>
        <v>41</v>
      </c>
      <c r="G58" s="37" cm="1">
        <f t="array" ref="G58">RANK('Scores'!G44,'Scores'!$G$3:$G$62)</f>
        <v>52</v>
      </c>
    </row>
    <row r="59" ht="20.05" customHeight="1">
      <c r="A59" s="35">
        <v>25</v>
      </c>
      <c r="B59" t="str" s="36" cm="1">
        <f t="array" ref="B59">'Roles'!B27</f>
        <v>CEO, CeLLM</v>
      </c>
      <c r="C59" s="37" cm="1">
        <f t="array" ref="C59">RANK('Scores'!C27,'Scores'!$C$3:$C$62)</f>
        <v>1</v>
      </c>
      <c r="D59" s="37" cm="1">
        <f t="array" ref="D59">RANK('Scores'!D27,'Scores'!$D$3:$D$62)</f>
        <v>28</v>
      </c>
      <c r="E59" s="37" cm="1">
        <f t="array" ref="E59">RANK('Scores'!E27,'Scores'!$E$3:$E$62)</f>
        <v>53</v>
      </c>
      <c r="F59" s="37" cm="1">
        <f t="array" ref="F59">RANK('Scores'!F27,'Scores'!$F$3:$F$62)</f>
        <v>55</v>
      </c>
      <c r="G59" s="37" cm="1">
        <f t="array" ref="G59">RANK('Scores'!G27,'Scores'!$G$3:$G$62)</f>
        <v>56</v>
      </c>
    </row>
    <row r="60" ht="20.05" customHeight="1">
      <c r="A60" s="35">
        <v>48</v>
      </c>
      <c r="B60" t="str" s="36" cm="1">
        <f t="array" ref="B60">'Roles'!B50</f>
        <v>Lead Scientist, ChainFusion</v>
      </c>
      <c r="C60" s="37" cm="1">
        <f t="array" ref="C60">RANK('Scores'!C50,'Scores'!$C$3:$C$62)</f>
        <v>1</v>
      </c>
      <c r="D60" s="37" cm="1">
        <f t="array" ref="D60">RANK('Scores'!D50,'Scores'!$D$3:$D$62)</f>
        <v>56</v>
      </c>
      <c r="E60" s="37" cm="1">
        <f t="array" ref="E60">RANK('Scores'!E50,'Scores'!$E$3:$E$62)</f>
        <v>58</v>
      </c>
      <c r="F60" s="37" cm="1">
        <f t="array" ref="F60">RANK('Scores'!F50,'Scores'!$F$3:$F$62)</f>
        <v>56</v>
      </c>
      <c r="G60" s="37" cm="1">
        <f t="array" ref="G60">RANK('Scores'!G50,'Scores'!$G$3:$G$62)</f>
        <v>51</v>
      </c>
    </row>
    <row r="61" ht="20.05" customHeight="1">
      <c r="A61" s="35">
        <v>27</v>
      </c>
      <c r="B61" t="str" s="36" cm="1">
        <f t="array" ref="B61">'Roles'!B29</f>
        <v>Funding Director, Goodby Trust</v>
      </c>
      <c r="C61" s="37" cm="1">
        <f t="array" ref="C61">RANK('Scores'!C29,'Scores'!$C$3:$C$62)</f>
        <v>1</v>
      </c>
      <c r="D61" s="37" cm="1">
        <f t="array" ref="D61">RANK('Scores'!D29,'Scores'!$D$3:$D$62)</f>
        <v>34</v>
      </c>
      <c r="E61" s="37" cm="1">
        <f t="array" ref="E61">RANK('Scores'!E29,'Scores'!$E$3:$E$62)</f>
        <v>59</v>
      </c>
      <c r="F61" s="37" cm="1">
        <f t="array" ref="F61">RANK('Scores'!F29,'Scores'!$F$3:$F$62)</f>
        <v>58</v>
      </c>
      <c r="G61" s="37" cm="1">
        <f t="array" ref="G61">RANK('Scores'!G29,'Scores'!$G$3:$G$62)</f>
        <v>59</v>
      </c>
    </row>
    <row r="62" ht="20.05" customHeight="1">
      <c r="A62" s="35">
        <v>2</v>
      </c>
      <c r="B62" t="str" s="36" cm="1">
        <f t="array" ref="B62">'Roles'!B4</f>
        <v>Director of the Office of Management and Budget, U.S.</v>
      </c>
      <c r="C62" s="37" cm="1">
        <f t="array" ref="C62">RANK('Scores'!C4,'Scores'!$C$3:$C$62)</f>
        <v>1</v>
      </c>
      <c r="D62" s="37" cm="1">
        <f t="array" ref="D62">RANK('Scores'!D4,'Scores'!$D$3:$D$62)</f>
        <v>50</v>
      </c>
      <c r="E62" s="37" cm="1">
        <f t="array" ref="E62">RANK('Scores'!E4,'Scores'!$E$3:$E$62)</f>
        <v>60</v>
      </c>
      <c r="F62" s="37" cm="1">
        <f t="array" ref="F62">RANK('Scores'!F4,'Scores'!$F$3:$F$62)</f>
        <v>60</v>
      </c>
      <c r="G62" s="37" cm="1">
        <f t="array" ref="G62">RANK('Scores'!G4,'Scores'!$G$3:$G$62)</f>
        <v>60</v>
      </c>
    </row>
  </sheetData>
  <mergeCells count="1">
    <mergeCell ref="A1:G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sheetPr>
    <pageSetUpPr fitToPage="1"/>
  </sheetPr>
  <dimension ref="A1:J13"/>
  <sheetViews>
    <sheetView workbookViewId="0" showGridLines="0" defaultGridColor="1">
      <pane topLeftCell="A2" xSplit="0" ySplit="1" activePane="bottomLeft" state="frozen"/>
    </sheetView>
  </sheetViews>
  <sheetFormatPr defaultColWidth="16.3333" defaultRowHeight="19.9" customHeight="1" outlineLevelRow="0" outlineLevelCol="0"/>
  <cols>
    <col min="1" max="10" width="18.3516" style="38" customWidth="1"/>
    <col min="11" max="16384" width="16.3516" style="38" customWidth="1"/>
  </cols>
  <sheetData>
    <row r="1" ht="46.15" customHeight="1">
      <c r="A1" t="s" s="39">
        <v>105</v>
      </c>
      <c r="B1" t="s" s="40">
        <v>106</v>
      </c>
      <c r="C1" t="s" s="40">
        <v>105</v>
      </c>
      <c r="D1" t="s" s="40">
        <v>106</v>
      </c>
      <c r="E1" t="s" s="40">
        <v>105</v>
      </c>
      <c r="F1" t="s" s="40">
        <v>106</v>
      </c>
      <c r="G1" t="s" s="40">
        <v>105</v>
      </c>
      <c r="H1" t="s" s="40">
        <v>106</v>
      </c>
      <c r="I1" t="s" s="40">
        <v>105</v>
      </c>
      <c r="J1" t="s" s="41">
        <v>106</v>
      </c>
    </row>
    <row r="2" ht="60" customHeight="1">
      <c r="A2" s="42">
        <v>1</v>
      </c>
      <c r="B2" s="43" cm="1">
        <f t="array" ref="B2">_xlfn.SINGLE(OFFSET('Rankings'!$C$3,0,'Scene Setter'!$B$2))</f>
        <v>1</v>
      </c>
      <c r="C2" s="44">
        <v>13</v>
      </c>
      <c r="D2" s="43" cm="1">
        <f t="array" ref="D2">_xlfn.SINGLE(OFFSET('Rankings'!$C$15,0,'Scene Setter'!$B$2))</f>
        <v>1</v>
      </c>
      <c r="E2" s="44">
        <v>25</v>
      </c>
      <c r="F2" s="43" cm="1">
        <f t="array" ref="F2">_xlfn.SINGLE(OFFSET('Rankings'!$C$27,0,'Scene Setter'!$B$2))</f>
        <v>1</v>
      </c>
      <c r="G2" s="44">
        <v>37</v>
      </c>
      <c r="H2" s="43" cm="1">
        <f t="array" ref="H2">_xlfn.SINGLE(OFFSET('Rankings'!$C$39,0,'Scene Setter'!$B$2))</f>
        <v>1</v>
      </c>
      <c r="I2" s="44">
        <v>49</v>
      </c>
      <c r="J2" s="45" cm="1">
        <f t="array" ref="J2">_xlfn.SINGLE(OFFSET('Rankings'!$C$51,0,'Scene Setter'!$B$2))</f>
        <v>1</v>
      </c>
    </row>
    <row r="3" ht="60" customHeight="1">
      <c r="A3" s="46">
        <v>2</v>
      </c>
      <c r="B3" s="47" cm="1">
        <f t="array" ref="B3">_xlfn.SINGLE(OFFSET('Rankings'!$C$4,0,'Scene Setter'!$B$2))</f>
        <v>1</v>
      </c>
      <c r="C3" s="48">
        <v>14</v>
      </c>
      <c r="D3" s="47" cm="1">
        <f t="array" ref="D3">_xlfn.SINGLE(OFFSET('Rankings'!$C$16,0,'Scene Setter'!$B$2))</f>
        <v>1</v>
      </c>
      <c r="E3" s="48">
        <v>26</v>
      </c>
      <c r="F3" s="47" cm="1">
        <f t="array" ref="F3">_xlfn.SINGLE(OFFSET('Rankings'!$C$28,0,'Scene Setter'!$B$2))</f>
        <v>1</v>
      </c>
      <c r="G3" s="48">
        <v>38</v>
      </c>
      <c r="H3" s="47" cm="1">
        <f t="array" ref="H3">_xlfn.SINGLE(OFFSET('Rankings'!$C$40,0,'Scene Setter'!$B$2))</f>
        <v>1</v>
      </c>
      <c r="I3" s="48">
        <v>50</v>
      </c>
      <c r="J3" s="49" cm="1">
        <f t="array" ref="J3">_xlfn.SINGLE(OFFSET('Rankings'!$C$52,0,'Scene Setter'!$B$2))</f>
        <v>1</v>
      </c>
    </row>
    <row r="4" ht="60" customHeight="1">
      <c r="A4" s="46">
        <v>3</v>
      </c>
      <c r="B4" s="47" cm="1">
        <f t="array" ref="B4">_xlfn.SINGLE(OFFSET('Rankings'!$C$5,0,'Scene Setter'!$B$2))</f>
        <v>1</v>
      </c>
      <c r="C4" s="48">
        <v>15</v>
      </c>
      <c r="D4" s="47" cm="1">
        <f t="array" ref="D4">_xlfn.SINGLE(OFFSET('Rankings'!$C$17,0,'Scene Setter'!$B$2))</f>
        <v>1</v>
      </c>
      <c r="E4" s="48">
        <v>27</v>
      </c>
      <c r="F4" s="47" cm="1">
        <f t="array" ref="F4">_xlfn.SINGLE(OFFSET('Rankings'!$C$29,0,'Scene Setter'!$B$2))</f>
        <v>1</v>
      </c>
      <c r="G4" s="48">
        <v>39</v>
      </c>
      <c r="H4" s="47" cm="1">
        <f t="array" ref="H4">_xlfn.SINGLE(OFFSET('Rankings'!$C$41,0,'Scene Setter'!$B$2))</f>
        <v>1</v>
      </c>
      <c r="I4" s="48">
        <v>51</v>
      </c>
      <c r="J4" s="49" cm="1">
        <f t="array" ref="J4">_xlfn.SINGLE(OFFSET('Rankings'!$C$53,0,'Scene Setter'!$B$2))</f>
        <v>1</v>
      </c>
    </row>
    <row r="5" ht="60" customHeight="1">
      <c r="A5" s="46">
        <v>4</v>
      </c>
      <c r="B5" s="47" cm="1">
        <f t="array" ref="B5">_xlfn.SINGLE(OFFSET('Rankings'!$C$6,0,'Scene Setter'!$B$2))</f>
        <v>1</v>
      </c>
      <c r="C5" s="48">
        <v>16</v>
      </c>
      <c r="D5" s="47" cm="1">
        <f t="array" ref="D5">_xlfn.SINGLE(OFFSET('Rankings'!$C$18,0,'Scene Setter'!$B$2))</f>
        <v>1</v>
      </c>
      <c r="E5" s="48">
        <v>28</v>
      </c>
      <c r="F5" s="47" cm="1">
        <f t="array" ref="F5">_xlfn.SINGLE(OFFSET('Rankings'!$C$30,0,'Scene Setter'!$B$2))</f>
        <v>1</v>
      </c>
      <c r="G5" s="48">
        <v>40</v>
      </c>
      <c r="H5" s="47" cm="1">
        <f t="array" ref="H5">_xlfn.SINGLE(OFFSET('Rankings'!$C$42,0,'Scene Setter'!$B$2))</f>
        <v>1</v>
      </c>
      <c r="I5" s="48">
        <v>52</v>
      </c>
      <c r="J5" s="49" cm="1">
        <f t="array" ref="J5">_xlfn.SINGLE(OFFSET('Rankings'!$C$54,0,'Scene Setter'!$B$2))</f>
        <v>1</v>
      </c>
    </row>
    <row r="6" ht="60" customHeight="1">
      <c r="A6" s="46">
        <v>5</v>
      </c>
      <c r="B6" s="47" cm="1">
        <f t="array" ref="B6">_xlfn.SINGLE(OFFSET('Rankings'!$C$7,0,'Scene Setter'!$B$2))</f>
        <v>1</v>
      </c>
      <c r="C6" s="48">
        <v>17</v>
      </c>
      <c r="D6" s="47" cm="1">
        <f t="array" ref="D6">_xlfn.SINGLE(OFFSET('Rankings'!$C$19,0,'Scene Setter'!$B$2))</f>
        <v>1</v>
      </c>
      <c r="E6" s="48">
        <v>29</v>
      </c>
      <c r="F6" s="47" cm="1">
        <f t="array" ref="F6">_xlfn.SINGLE(OFFSET('Rankings'!$C$31,0,'Scene Setter'!$B$2))</f>
        <v>1</v>
      </c>
      <c r="G6" s="48">
        <v>41</v>
      </c>
      <c r="H6" s="47" cm="1">
        <f t="array" ref="H6">_xlfn.SINGLE(OFFSET('Rankings'!$C$43,0,'Scene Setter'!$B$2))</f>
        <v>1</v>
      </c>
      <c r="I6" s="48">
        <v>53</v>
      </c>
      <c r="J6" s="49" cm="1">
        <f t="array" ref="J6">_xlfn.SINGLE(OFFSET('Rankings'!$C$55,0,'Scene Setter'!$B$2))</f>
        <v>1</v>
      </c>
    </row>
    <row r="7" ht="60" customHeight="1">
      <c r="A7" s="46">
        <v>6</v>
      </c>
      <c r="B7" s="47" cm="1">
        <f t="array" ref="B7">_xlfn.SINGLE(OFFSET('Rankings'!$C$8,0,'Scene Setter'!$B$2))</f>
        <v>1</v>
      </c>
      <c r="C7" s="48">
        <v>18</v>
      </c>
      <c r="D7" s="47" cm="1">
        <f t="array" ref="D7">_xlfn.SINGLE(OFFSET('Rankings'!$C$20,0,'Scene Setter'!$B$2))</f>
        <v>1</v>
      </c>
      <c r="E7" s="48">
        <v>30</v>
      </c>
      <c r="F7" s="47" cm="1">
        <f t="array" ref="F7">_xlfn.SINGLE(OFFSET('Rankings'!$C$32,0,'Scene Setter'!$B$2))</f>
        <v>1</v>
      </c>
      <c r="G7" s="48">
        <v>42</v>
      </c>
      <c r="H7" s="47" cm="1">
        <f t="array" ref="H7">_xlfn.SINGLE(OFFSET('Rankings'!$C$44,0,'Scene Setter'!$B$2))</f>
        <v>1</v>
      </c>
      <c r="I7" s="48">
        <v>54</v>
      </c>
      <c r="J7" s="49" cm="1">
        <f t="array" ref="J7">_xlfn.SINGLE(OFFSET('Rankings'!$C$56,0,'Scene Setter'!$B$2))</f>
        <v>1</v>
      </c>
    </row>
    <row r="8" ht="60" customHeight="1">
      <c r="A8" s="46">
        <v>7</v>
      </c>
      <c r="B8" s="47" cm="1">
        <f t="array" ref="B8">_xlfn.SINGLE(OFFSET('Rankings'!$C$9,0,'Scene Setter'!$B$2))</f>
        <v>1</v>
      </c>
      <c r="C8" s="48">
        <v>19</v>
      </c>
      <c r="D8" s="47" cm="1">
        <f t="array" ref="D8">_xlfn.SINGLE(OFFSET('Rankings'!$C$21,0,'Scene Setter'!$B$2))</f>
        <v>1</v>
      </c>
      <c r="E8" s="48">
        <v>31</v>
      </c>
      <c r="F8" s="47" cm="1">
        <f t="array" ref="F8">_xlfn.SINGLE(OFFSET('Rankings'!$C$33,0,'Scene Setter'!$B$2))</f>
        <v>1</v>
      </c>
      <c r="G8" s="48">
        <v>43</v>
      </c>
      <c r="H8" s="47" cm="1">
        <f t="array" ref="H8">_xlfn.SINGLE(OFFSET('Rankings'!$C$45,0,'Scene Setter'!$B$2))</f>
        <v>1</v>
      </c>
      <c r="I8" s="48">
        <v>55</v>
      </c>
      <c r="J8" s="49" cm="1">
        <f t="array" ref="J8">_xlfn.SINGLE(OFFSET('Rankings'!$C$57,0,'Scene Setter'!$B$2))</f>
        <v>1</v>
      </c>
    </row>
    <row r="9" ht="60" customHeight="1">
      <c r="A9" s="46">
        <v>8</v>
      </c>
      <c r="B9" s="47" cm="1">
        <f t="array" ref="B9">_xlfn.SINGLE(OFFSET('Rankings'!$C$10,0,'Scene Setter'!$B$2))</f>
        <v>1</v>
      </c>
      <c r="C9" s="48">
        <v>20</v>
      </c>
      <c r="D9" s="47" cm="1">
        <f t="array" ref="D9">_xlfn.SINGLE(OFFSET('Rankings'!$C$22,0,'Scene Setter'!$B$2))</f>
        <v>1</v>
      </c>
      <c r="E9" s="48">
        <v>32</v>
      </c>
      <c r="F9" s="47" cm="1">
        <f t="array" ref="F9">_xlfn.SINGLE(OFFSET('Rankings'!$C$34,0,'Scene Setter'!$B$2))</f>
        <v>1</v>
      </c>
      <c r="G9" s="48">
        <v>44</v>
      </c>
      <c r="H9" s="47" cm="1">
        <f t="array" ref="H9">_xlfn.SINGLE(OFFSET('Rankings'!$C$46,0,'Scene Setter'!$B$2))</f>
        <v>1</v>
      </c>
      <c r="I9" s="48">
        <v>56</v>
      </c>
      <c r="J9" s="49" cm="1">
        <f t="array" ref="J9">_xlfn.SINGLE(OFFSET('Rankings'!$C$58,0,'Scene Setter'!$B$2))</f>
        <v>1</v>
      </c>
    </row>
    <row r="10" ht="60" customHeight="1">
      <c r="A10" s="46">
        <v>9</v>
      </c>
      <c r="B10" s="47" cm="1">
        <f t="array" ref="B10">_xlfn.SINGLE(OFFSET('Rankings'!$C$11,0,'Scene Setter'!$B$2))</f>
        <v>1</v>
      </c>
      <c r="C10" s="48">
        <v>21</v>
      </c>
      <c r="D10" s="47" cm="1">
        <f t="array" ref="D10">_xlfn.SINGLE(OFFSET('Rankings'!$C$23,0,'Scene Setter'!$B$2))</f>
        <v>1</v>
      </c>
      <c r="E10" s="48">
        <v>33</v>
      </c>
      <c r="F10" s="47" cm="1">
        <f t="array" ref="F10">_xlfn.SINGLE(OFFSET('Rankings'!$C$35,0,'Scene Setter'!$B$2))</f>
        <v>1</v>
      </c>
      <c r="G10" s="48">
        <v>45</v>
      </c>
      <c r="H10" s="47" cm="1">
        <f t="array" ref="H10">_xlfn.SINGLE(OFFSET('Rankings'!$C$47,0,'Scene Setter'!$B$2))</f>
        <v>1</v>
      </c>
      <c r="I10" s="48">
        <v>57</v>
      </c>
      <c r="J10" s="49" cm="1">
        <f t="array" ref="J10">_xlfn.SINGLE(OFFSET('Rankings'!$C$59,0,'Scene Setter'!$B$2))</f>
        <v>1</v>
      </c>
    </row>
    <row r="11" ht="60" customHeight="1">
      <c r="A11" s="46">
        <v>10</v>
      </c>
      <c r="B11" s="47" cm="1">
        <f t="array" ref="B11">_xlfn.SINGLE(OFFSET('Rankings'!$C$12,0,'Scene Setter'!$B$2))</f>
        <v>1</v>
      </c>
      <c r="C11" s="48">
        <v>22</v>
      </c>
      <c r="D11" s="47" cm="1">
        <f t="array" ref="D11">_xlfn.SINGLE(OFFSET('Rankings'!$C$24,0,'Scene Setter'!$B$2))</f>
        <v>1</v>
      </c>
      <c r="E11" s="48">
        <v>34</v>
      </c>
      <c r="F11" s="47" cm="1">
        <f t="array" ref="F11">_xlfn.SINGLE(OFFSET('Rankings'!$C$36,0,'Scene Setter'!$B$2))</f>
        <v>1</v>
      </c>
      <c r="G11" s="48">
        <v>46</v>
      </c>
      <c r="H11" s="47" cm="1">
        <f t="array" ref="H11">_xlfn.SINGLE(OFFSET('Rankings'!$C$48,0,'Scene Setter'!$B$2))</f>
        <v>1</v>
      </c>
      <c r="I11" s="48">
        <v>58</v>
      </c>
      <c r="J11" s="49" cm="1">
        <f t="array" ref="J11">_xlfn.SINGLE(OFFSET('Rankings'!$C$60,0,'Scene Setter'!$B$2))</f>
        <v>1</v>
      </c>
    </row>
    <row r="12" ht="60" customHeight="1">
      <c r="A12" s="46">
        <v>11</v>
      </c>
      <c r="B12" s="47" cm="1">
        <f t="array" ref="B12">_xlfn.SINGLE(OFFSET('Rankings'!$C$13,0,'Scene Setter'!$B$2))</f>
        <v>1</v>
      </c>
      <c r="C12" s="48">
        <v>23</v>
      </c>
      <c r="D12" s="47" cm="1">
        <f t="array" ref="D12">_xlfn.SINGLE(OFFSET('Rankings'!$C$25,0,'Scene Setter'!$B$2))</f>
        <v>1</v>
      </c>
      <c r="E12" s="48">
        <v>35</v>
      </c>
      <c r="F12" s="47" cm="1">
        <f t="array" ref="F12">_xlfn.SINGLE(OFFSET('Rankings'!$C$37,0,'Scene Setter'!$B$2))</f>
        <v>1</v>
      </c>
      <c r="G12" s="48">
        <v>47</v>
      </c>
      <c r="H12" s="47" cm="1">
        <f t="array" ref="H12">_xlfn.SINGLE(OFFSET('Rankings'!$C$49,0,'Scene Setter'!$B$2))</f>
        <v>1</v>
      </c>
      <c r="I12" s="48">
        <v>59</v>
      </c>
      <c r="J12" s="49" cm="1">
        <f t="array" ref="J12">_xlfn.SINGLE(OFFSET('Rankings'!$C$61,0,'Scene Setter'!$B$2))</f>
        <v>1</v>
      </c>
    </row>
    <row r="13" ht="60" customHeight="1">
      <c r="A13" s="46">
        <v>12</v>
      </c>
      <c r="B13" s="47" cm="1">
        <f t="array" ref="B13">_xlfn.SINGLE(OFFSET('Rankings'!$C$14,0,'Scene Setter'!$B$2))</f>
        <v>1</v>
      </c>
      <c r="C13" s="48">
        <v>24</v>
      </c>
      <c r="D13" s="47" cm="1">
        <f t="array" ref="D13">_xlfn.SINGLE(OFFSET('Rankings'!$C$26,0,'Scene Setter'!$B$2))</f>
        <v>1</v>
      </c>
      <c r="E13" s="48">
        <v>36</v>
      </c>
      <c r="F13" s="47" cm="1">
        <f t="array" ref="F13">_xlfn.SINGLE(OFFSET('Rankings'!$C$38,0,'Scene Setter'!$B$2))</f>
        <v>1</v>
      </c>
      <c r="G13" s="48">
        <v>48</v>
      </c>
      <c r="H13" s="47" cm="1">
        <f t="array" ref="H13">_xlfn.SINGLE(OFFSET('Rankings'!$C$50,0,'Scene Setter'!$B$2))</f>
        <v>1</v>
      </c>
      <c r="I13" s="48">
        <v>60</v>
      </c>
      <c r="J13" s="49" cm="1">
        <f t="array" ref="J13">_xlfn.SINGLE(OFFSET('Rankings'!$C$62,0,'Scene Setter'!$B$2))</f>
        <v>1</v>
      </c>
    </row>
  </sheetData>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7.xml><?xml version="1.0" encoding="utf-8"?>
<worksheet xmlns:r="http://schemas.openxmlformats.org/officeDocument/2006/relationships" xmlns="http://schemas.openxmlformats.org/spreadsheetml/2006/main">
  <sheetPr>
    <pageSetUpPr fitToPage="1"/>
  </sheetPr>
  <dimension ref="A1:B10"/>
  <sheetViews>
    <sheetView workbookViewId="0" showGridLines="0" defaultGridColor="1"/>
  </sheetViews>
  <sheetFormatPr defaultColWidth="16.3333" defaultRowHeight="19.9" customHeight="1" outlineLevelRow="0" outlineLevelCol="0"/>
  <cols>
    <col min="1" max="1" width="18.3516" style="50" customWidth="1"/>
    <col min="2" max="2" width="64.9688" style="50" customWidth="1"/>
    <col min="3" max="16384" width="16.3516" style="50" customWidth="1"/>
  </cols>
  <sheetData>
    <row r="1" ht="90" customHeight="1">
      <c r="A1" s="49" cm="1">
        <f t="array" ref="A1">_xlfn.SINGLE(OFFSET('Rankings'!$C$3,0,'Scene Setter'!$B$2))</f>
        <v>1</v>
      </c>
      <c r="B1" t="str" s="51" cm="1">
        <f t="array" ref="B1">'Rankings'!$B$3</f>
        <v>Chairman of the National Development and Reform Commission, China</v>
      </c>
    </row>
    <row r="2" ht="90" customHeight="1">
      <c r="A2" s="49" cm="1">
        <f t="array" ref="A2">_xlfn.SINGLE(OFFSET('Rankings'!$C$4,0,'Scene Setter'!$B$2))</f>
        <v>1</v>
      </c>
      <c r="B2" t="str" s="51" cm="1">
        <f t="array" ref="B2">'Rankings'!$B$4</f>
        <v>Funding Director, Science as Open Source (SOS)</v>
      </c>
    </row>
    <row r="3" ht="90" customHeight="1">
      <c r="A3" s="49" cm="1">
        <f t="array" ref="A3">_xlfn.SINGLE(OFFSET('Rankings'!$C$5,0,'Scene Setter'!$B$2))</f>
        <v>1</v>
      </c>
      <c r="B3" t="str" s="51" cm="1">
        <f t="array" ref="B3">'Rankings'!$B$5</f>
        <v>President of the Chinese Academy of Sciences</v>
      </c>
    </row>
    <row r="4" ht="90" customHeight="1">
      <c r="A4" s="49" cm="1">
        <f t="array" ref="A4">_xlfn.SINGLE(OFFSET('Rankings'!$C$6,0,'Scene Setter'!$B$2))</f>
        <v>1</v>
      </c>
      <c r="B4" t="str" s="51" cm="1">
        <f t="array" ref="B4">'Rankings'!$B$6</f>
        <v>Director, SinoGlobal Nexus</v>
      </c>
    </row>
    <row r="5" ht="90" customHeight="1">
      <c r="A5" s="49" cm="1">
        <f t="array" ref="A5">_xlfn.SINGLE(OFFSET('Rankings'!$C$7,0,'Scene Setter'!$B$2))</f>
        <v>1</v>
      </c>
      <c r="B5" t="str" s="51" cm="1">
        <f t="array" ref="B5">'Rankings'!$B$7</f>
        <v>CEO, Chennai Pharma</v>
      </c>
    </row>
    <row r="6" ht="90" customHeight="1">
      <c r="A6" s="49" cm="1">
        <f t="array" ref="A6">_xlfn.SINGLE(OFFSET('Rankings'!$C$8,0,'Scene Setter'!$B$2))</f>
        <v>1</v>
      </c>
      <c r="B6" t="str" s="51" cm="1">
        <f t="array" ref="B6">'Rankings'!$B$8</f>
        <v>Funding Director, EUBI</v>
      </c>
    </row>
    <row r="7" ht="90" customHeight="1">
      <c r="A7" s="49" cm="1">
        <f t="array" ref="A7">_xlfn.SINGLE(OFFSET('Rankings'!$C$9,0,'Scene Setter'!$B$2))</f>
        <v>1</v>
      </c>
      <c r="B7" t="str" s="51" cm="1">
        <f t="array" ref="B7">'Rankings'!$B$9</f>
        <v>Director-General of Research and Innovation, Europe</v>
      </c>
    </row>
    <row r="8" ht="90" customHeight="1">
      <c r="A8" s="49" cm="1">
        <f t="array" ref="A8">_xlfn.SINGLE(OFFSET('Rankings'!$C$10,0,'Scene Setter'!$B$2))</f>
        <v>1</v>
      </c>
      <c r="B8" t="str" s="51" cm="1">
        <f t="array" ref="B8">'Rankings'!$B$10</f>
        <v>Lead Scientist, Silk Nexus Institute</v>
      </c>
    </row>
    <row r="9" ht="90" customHeight="1">
      <c r="A9" s="49" cm="1">
        <f t="array" ref="A9">_xlfn.SINGLE(OFFSET('Rankings'!$C$11,0,'Scene Setter'!$B$2))</f>
        <v>1</v>
      </c>
      <c r="B9" t="str" s="51" cm="1">
        <f t="array" ref="B9">'Rankings'!$B$11</f>
        <v>CEO, ForgetRx</v>
      </c>
    </row>
    <row r="10" ht="90" customHeight="1">
      <c r="A10" s="49" cm="1">
        <f t="array" ref="A10">_xlfn.SINGLE(OFFSET('Rankings'!$C$12,0,'Scene Setter'!$B$2))</f>
        <v>1</v>
      </c>
      <c r="B10" t="str" s="51" cm="1">
        <f t="array" ref="B10">'Rankings'!$B$12</f>
        <v>Chief Scientific Adviser to the Government, U.K.</v>
      </c>
    </row>
  </sheetData>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8.xml><?xml version="1.0" encoding="utf-8"?>
<worksheet xmlns:r="http://schemas.openxmlformats.org/officeDocument/2006/relationships" xmlns="http://schemas.openxmlformats.org/spreadsheetml/2006/main">
  <dimension ref="A1:J13"/>
  <sheetViews>
    <sheetView workbookViewId="0" showGridLines="0" defaultGridColor="1">
      <pane topLeftCell="A2" xSplit="0" ySplit="1" activePane="bottomLeft" state="frozen"/>
    </sheetView>
  </sheetViews>
  <sheetFormatPr defaultColWidth="16.3333" defaultRowHeight="19.9" customHeight="1" outlineLevelRow="0" outlineLevelCol="0"/>
  <cols>
    <col min="1" max="10" width="18.3516" style="52" customWidth="1"/>
    <col min="11" max="16384" width="16.3516" style="52" customWidth="1"/>
  </cols>
  <sheetData>
    <row r="1" ht="46.15" customHeight="1">
      <c r="A1" t="s" s="39">
        <v>105</v>
      </c>
      <c r="B1" t="s" s="40">
        <v>107</v>
      </c>
      <c r="C1" t="s" s="40">
        <v>105</v>
      </c>
      <c r="D1" t="s" s="40">
        <v>107</v>
      </c>
      <c r="E1" t="s" s="40">
        <v>105</v>
      </c>
      <c r="F1" t="s" s="40">
        <v>107</v>
      </c>
      <c r="G1" t="s" s="40">
        <v>105</v>
      </c>
      <c r="H1" t="s" s="40">
        <v>107</v>
      </c>
      <c r="I1" t="s" s="40">
        <v>105</v>
      </c>
      <c r="J1" t="s" s="41">
        <v>107</v>
      </c>
    </row>
    <row r="2" ht="46.15" customHeight="1">
      <c r="A2" s="53">
        <v>1</v>
      </c>
      <c r="B2" t="str" s="54">
        <v>A</v>
      </c>
      <c r="C2" s="55">
        <v>13</v>
      </c>
      <c r="D2" t="str" s="54">
        <v>D</v>
      </c>
      <c r="E2" s="55">
        <v>25</v>
      </c>
      <c r="F2" t="str" s="54">
        <v>C</v>
      </c>
      <c r="G2" s="55">
        <v>37</v>
      </c>
      <c r="H2" t="str" s="54">
        <v>A</v>
      </c>
      <c r="I2" s="55">
        <v>49</v>
      </c>
      <c r="J2" t="str" s="56">
        <v>C</v>
      </c>
    </row>
    <row r="3" ht="45.8" customHeight="1">
      <c r="A3" s="46">
        <v>2</v>
      </c>
      <c r="B3" t="str" s="57">
        <v>B</v>
      </c>
      <c r="C3" s="48">
        <v>14</v>
      </c>
      <c r="D3" t="str" s="57">
        <v>B</v>
      </c>
      <c r="E3" s="48">
        <v>26</v>
      </c>
      <c r="F3" t="str" s="57">
        <v>E</v>
      </c>
      <c r="G3" s="48">
        <v>38</v>
      </c>
      <c r="H3" t="str" s="57">
        <v>E</v>
      </c>
      <c r="I3" s="48">
        <v>50</v>
      </c>
      <c r="J3" t="str" s="58">
        <v>A</v>
      </c>
    </row>
    <row r="4" ht="45.8" customHeight="1">
      <c r="A4" s="59">
        <v>3</v>
      </c>
      <c r="B4" t="str" s="60">
        <v>A</v>
      </c>
      <c r="C4" s="61">
        <v>15</v>
      </c>
      <c r="D4" t="str" s="60">
        <v>A</v>
      </c>
      <c r="E4" s="61">
        <v>27</v>
      </c>
      <c r="F4" t="str" s="60">
        <v>A</v>
      </c>
      <c r="G4" s="61">
        <v>39</v>
      </c>
      <c r="H4" t="str" s="60">
        <v>E</v>
      </c>
      <c r="I4" s="61">
        <v>51</v>
      </c>
      <c r="J4" t="str" s="62">
        <v>C</v>
      </c>
    </row>
    <row r="5" ht="45.8" customHeight="1">
      <c r="A5" s="46">
        <v>4</v>
      </c>
      <c r="B5" t="str" s="57">
        <v>B</v>
      </c>
      <c r="C5" s="48">
        <v>16</v>
      </c>
      <c r="D5" t="str" s="57">
        <v>E</v>
      </c>
      <c r="E5" s="48">
        <v>28</v>
      </c>
      <c r="F5" t="str" s="57">
        <v>D</v>
      </c>
      <c r="G5" s="48">
        <v>40</v>
      </c>
      <c r="H5" t="str" s="57">
        <v>D</v>
      </c>
      <c r="I5" s="48">
        <v>52</v>
      </c>
      <c r="J5" t="str" s="58">
        <v>C</v>
      </c>
    </row>
    <row r="6" ht="45.8" customHeight="1">
      <c r="A6" s="59">
        <v>5</v>
      </c>
      <c r="B6" t="str" s="60">
        <v>E</v>
      </c>
      <c r="C6" s="61">
        <v>17</v>
      </c>
      <c r="D6" t="str" s="60">
        <v>C</v>
      </c>
      <c r="E6" s="61">
        <v>29</v>
      </c>
      <c r="F6" t="str" s="60">
        <v>C</v>
      </c>
      <c r="G6" s="61">
        <v>41</v>
      </c>
      <c r="H6" t="str" s="60">
        <v>A</v>
      </c>
      <c r="I6" s="61">
        <v>53</v>
      </c>
      <c r="J6" t="str" s="62">
        <v>C</v>
      </c>
    </row>
    <row r="7" ht="45.8" customHeight="1">
      <c r="A7" s="46">
        <v>6</v>
      </c>
      <c r="B7" t="str" s="57">
        <v>B</v>
      </c>
      <c r="C7" s="48">
        <v>18</v>
      </c>
      <c r="D7" t="str" s="57">
        <v>E</v>
      </c>
      <c r="E7" s="48">
        <v>30</v>
      </c>
      <c r="F7" t="str" s="57">
        <v>B</v>
      </c>
      <c r="G7" s="48">
        <v>42</v>
      </c>
      <c r="H7" t="str" s="57">
        <v>C</v>
      </c>
      <c r="I7" s="48">
        <v>54</v>
      </c>
      <c r="J7" t="str" s="58">
        <v>D</v>
      </c>
    </row>
    <row r="8" ht="45.8" customHeight="1">
      <c r="A8" s="59">
        <v>7</v>
      </c>
      <c r="B8" t="str" s="60">
        <v>E</v>
      </c>
      <c r="C8" s="61">
        <v>19</v>
      </c>
      <c r="D8" t="str" s="60">
        <v>B</v>
      </c>
      <c r="E8" s="61">
        <v>31</v>
      </c>
      <c r="F8" t="str" s="60">
        <v>B</v>
      </c>
      <c r="G8" s="61">
        <v>43</v>
      </c>
      <c r="H8" t="str" s="60">
        <v>C</v>
      </c>
      <c r="I8" s="61">
        <v>55</v>
      </c>
      <c r="J8" t="str" s="62">
        <v>D</v>
      </c>
    </row>
    <row r="9" ht="45.8" customHeight="1">
      <c r="A9" s="46">
        <v>8</v>
      </c>
      <c r="B9" t="str" s="57">
        <v>A</v>
      </c>
      <c r="C9" s="48">
        <v>20</v>
      </c>
      <c r="D9" t="str" s="57">
        <v>C</v>
      </c>
      <c r="E9" s="48">
        <v>32</v>
      </c>
      <c r="F9" t="str" s="57">
        <v>B</v>
      </c>
      <c r="G9" s="48">
        <v>44</v>
      </c>
      <c r="H9" t="str" s="57">
        <v>B</v>
      </c>
      <c r="I9" s="48">
        <v>56</v>
      </c>
      <c r="J9" t="str" s="58">
        <v>A</v>
      </c>
    </row>
    <row r="10" ht="45.8" customHeight="1">
      <c r="A10" s="59">
        <v>9</v>
      </c>
      <c r="B10" t="str" s="60">
        <v>D</v>
      </c>
      <c r="C10" s="61">
        <v>21</v>
      </c>
      <c r="D10" t="str" s="60">
        <v>A</v>
      </c>
      <c r="E10" s="61">
        <v>33</v>
      </c>
      <c r="F10" t="str" s="60">
        <v>B</v>
      </c>
      <c r="G10" s="61">
        <v>45</v>
      </c>
      <c r="H10" t="str" s="60">
        <v>E</v>
      </c>
      <c r="I10" s="61">
        <v>57</v>
      </c>
      <c r="J10" t="str" s="62">
        <v>C</v>
      </c>
    </row>
    <row r="11" ht="45.8" customHeight="1">
      <c r="A11" s="46">
        <v>10</v>
      </c>
      <c r="B11" t="str" s="57">
        <v>D</v>
      </c>
      <c r="C11" s="48">
        <v>22</v>
      </c>
      <c r="D11" t="str" s="57">
        <v>A</v>
      </c>
      <c r="E11" s="48">
        <v>34</v>
      </c>
      <c r="F11" t="str" s="57">
        <v>E</v>
      </c>
      <c r="G11" s="48">
        <v>46</v>
      </c>
      <c r="H11" t="str" s="57">
        <v>D</v>
      </c>
      <c r="I11" s="48">
        <v>58</v>
      </c>
      <c r="J11" t="str" s="58">
        <v>E</v>
      </c>
    </row>
    <row r="12" ht="45.8" customHeight="1">
      <c r="A12" s="59">
        <v>11</v>
      </c>
      <c r="B12" t="str" s="60">
        <v>B</v>
      </c>
      <c r="C12" s="61">
        <v>23</v>
      </c>
      <c r="D12" t="str" s="60">
        <v>D</v>
      </c>
      <c r="E12" s="61">
        <v>35</v>
      </c>
      <c r="F12" t="str" s="60">
        <v>D</v>
      </c>
      <c r="G12" s="61">
        <v>47</v>
      </c>
      <c r="H12" t="str" s="60">
        <v>E</v>
      </c>
      <c r="I12" s="61">
        <v>59</v>
      </c>
      <c r="J12" t="str" s="62">
        <v>D</v>
      </c>
    </row>
    <row r="13" ht="45.8" customHeight="1">
      <c r="A13" s="46">
        <v>12</v>
      </c>
      <c r="B13" t="str" s="57">
        <v>E</v>
      </c>
      <c r="C13" s="48">
        <v>24</v>
      </c>
      <c r="D13" t="str" s="57">
        <v>A</v>
      </c>
      <c r="E13" s="48">
        <v>36</v>
      </c>
      <c r="F13" t="str" s="57">
        <v>D</v>
      </c>
      <c r="G13" s="48">
        <v>48</v>
      </c>
      <c r="H13" t="str" s="57">
        <v>C</v>
      </c>
      <c r="I13" s="48">
        <v>60</v>
      </c>
      <c r="J13" t="str" s="58">
        <v>B</v>
      </c>
    </row>
  </sheetData>
  <pageMargins left="1" right="1" top="1" bottom="1" header="0.25" footer="0.25"/>
  <pageSetup firstPageNumber="1" fitToHeight="1" fitToWidth="1" scale="58" useFirstPageNumber="0" orientation="landscape" pageOrder="downThenOver"/>
  <headerFooter>
    <oddFooter>&amp;C&amp;"Helvetica Neue,Regular"&amp;12&amp;K000000&amp;P</oddFooter>
  </headerFooter>
</worksheet>
</file>

<file path=xl/worksheets/sheet9.xml><?xml version="1.0" encoding="utf-8"?>
<worksheet xmlns:r="http://schemas.openxmlformats.org/officeDocument/2006/relationships" xmlns="http://schemas.openxmlformats.org/spreadsheetml/2006/main">
  <sheetPr>
    <pageSetUpPr fitToPage="1"/>
  </sheetPr>
  <dimension ref="A2:J14"/>
  <sheetViews>
    <sheetView workbookViewId="0" showGridLines="0" defaultGridColor="1">
      <pane topLeftCell="A3" xSplit="0" ySplit="2" activePane="bottomLeft" state="frozen"/>
    </sheetView>
  </sheetViews>
  <sheetFormatPr defaultColWidth="16.3333" defaultRowHeight="19.9" customHeight="1" outlineLevelRow="0" outlineLevelCol="0"/>
  <cols>
    <col min="1" max="10" width="18.3516" style="63" customWidth="1"/>
    <col min="11" max="16384" width="16.3516" style="63" customWidth="1"/>
  </cols>
  <sheetData>
    <row r="1" ht="46.9" customHeight="1">
      <c r="A1" t="s" s="64">
        <v>113</v>
      </c>
      <c r="B1" s="64"/>
      <c r="C1" s="64"/>
      <c r="D1" s="64"/>
      <c r="E1" s="64"/>
      <c r="F1" s="64"/>
      <c r="G1" s="64"/>
      <c r="H1" s="64"/>
      <c r="I1" s="64"/>
      <c r="J1" s="64"/>
    </row>
    <row r="2" ht="46.15" customHeight="1">
      <c r="A2" t="s" s="65">
        <v>105</v>
      </c>
      <c r="B2" t="s" s="66">
        <v>107</v>
      </c>
      <c r="C2" t="s" s="67">
        <v>105</v>
      </c>
      <c r="D2" t="s" s="66">
        <v>107</v>
      </c>
      <c r="E2" t="s" s="67">
        <v>105</v>
      </c>
      <c r="F2" t="s" s="66">
        <v>107</v>
      </c>
      <c r="G2" t="s" s="67">
        <v>105</v>
      </c>
      <c r="H2" t="s" s="66">
        <v>107</v>
      </c>
      <c r="I2" t="s" s="67">
        <v>105</v>
      </c>
      <c r="J2" t="s" s="65">
        <v>107</v>
      </c>
    </row>
    <row r="3" ht="46.35" customHeight="1">
      <c r="A3" s="68">
        <v>1</v>
      </c>
      <c r="B3" t="str" s="69">
        <v>A</v>
      </c>
      <c r="C3" s="70">
        <v>13</v>
      </c>
      <c r="D3" t="str" s="69">
        <v>D</v>
      </c>
      <c r="E3" s="70">
        <v>25</v>
      </c>
      <c r="F3" t="str" s="69">
        <v>C</v>
      </c>
      <c r="G3" s="70">
        <v>37</v>
      </c>
      <c r="H3" t="str" s="69">
        <v>A</v>
      </c>
      <c r="I3" s="70">
        <v>49</v>
      </c>
      <c r="J3" t="str" s="71">
        <v>C</v>
      </c>
    </row>
    <row r="4" ht="46.1" customHeight="1">
      <c r="A4" s="72">
        <v>2</v>
      </c>
      <c r="B4" t="str" s="73">
        <v>B</v>
      </c>
      <c r="C4" s="74">
        <v>14</v>
      </c>
      <c r="D4" t="str" s="73">
        <v>B</v>
      </c>
      <c r="E4" s="74">
        <v>26</v>
      </c>
      <c r="F4" t="str" s="73">
        <v>E</v>
      </c>
      <c r="G4" s="74">
        <v>38</v>
      </c>
      <c r="H4" t="str" s="73">
        <v>E</v>
      </c>
      <c r="I4" s="74">
        <v>50</v>
      </c>
      <c r="J4" t="str" s="75">
        <v>A</v>
      </c>
    </row>
    <row r="5" ht="46.1" customHeight="1">
      <c r="A5" s="68">
        <v>3</v>
      </c>
      <c r="B5" t="str" s="69">
        <v>A</v>
      </c>
      <c r="C5" s="70">
        <v>15</v>
      </c>
      <c r="D5" t="str" s="69">
        <v>A</v>
      </c>
      <c r="E5" s="70">
        <v>27</v>
      </c>
      <c r="F5" t="str" s="69">
        <v>A</v>
      </c>
      <c r="G5" s="70">
        <v>39</v>
      </c>
      <c r="H5" t="str" s="69">
        <v>E</v>
      </c>
      <c r="I5" s="70">
        <v>51</v>
      </c>
      <c r="J5" t="str" s="71">
        <v>C</v>
      </c>
    </row>
    <row r="6" ht="46.1" customHeight="1">
      <c r="A6" s="72">
        <v>4</v>
      </c>
      <c r="B6" t="str" s="73">
        <v>B</v>
      </c>
      <c r="C6" s="74">
        <v>16</v>
      </c>
      <c r="D6" t="str" s="73">
        <v>E</v>
      </c>
      <c r="E6" s="74">
        <v>28</v>
      </c>
      <c r="F6" t="str" s="73">
        <v>D</v>
      </c>
      <c r="G6" s="74">
        <v>40</v>
      </c>
      <c r="H6" t="str" s="73">
        <v>D</v>
      </c>
      <c r="I6" s="74">
        <v>52</v>
      </c>
      <c r="J6" t="str" s="75">
        <v>C</v>
      </c>
    </row>
    <row r="7" ht="46.1" customHeight="1">
      <c r="A7" s="68">
        <v>5</v>
      </c>
      <c r="B7" t="str" s="69">
        <v>E</v>
      </c>
      <c r="C7" s="70">
        <v>17</v>
      </c>
      <c r="D7" t="str" s="69">
        <v>C</v>
      </c>
      <c r="E7" s="70">
        <v>29</v>
      </c>
      <c r="F7" t="str" s="69">
        <v>C</v>
      </c>
      <c r="G7" s="70">
        <v>41</v>
      </c>
      <c r="H7" t="str" s="69">
        <v>A</v>
      </c>
      <c r="I7" s="70">
        <v>53</v>
      </c>
      <c r="J7" t="str" s="71">
        <v>C</v>
      </c>
    </row>
    <row r="8" ht="46.1" customHeight="1">
      <c r="A8" s="72">
        <v>6</v>
      </c>
      <c r="B8" t="str" s="73">
        <v>B</v>
      </c>
      <c r="C8" s="74">
        <v>18</v>
      </c>
      <c r="D8" t="str" s="73">
        <v>E</v>
      </c>
      <c r="E8" s="74">
        <v>30</v>
      </c>
      <c r="F8" t="str" s="73">
        <v>B</v>
      </c>
      <c r="G8" s="74">
        <v>42</v>
      </c>
      <c r="H8" t="str" s="73">
        <v>C</v>
      </c>
      <c r="I8" s="74">
        <v>54</v>
      </c>
      <c r="J8" t="str" s="75">
        <v>D</v>
      </c>
    </row>
    <row r="9" ht="46.1" customHeight="1">
      <c r="A9" s="68">
        <v>7</v>
      </c>
      <c r="B9" t="str" s="69">
        <v>E</v>
      </c>
      <c r="C9" s="70">
        <v>19</v>
      </c>
      <c r="D9" t="str" s="69">
        <v>B</v>
      </c>
      <c r="E9" s="70">
        <v>31</v>
      </c>
      <c r="F9" t="str" s="69">
        <v>B</v>
      </c>
      <c r="G9" s="70">
        <v>43</v>
      </c>
      <c r="H9" t="str" s="69">
        <v>C</v>
      </c>
      <c r="I9" s="70">
        <v>55</v>
      </c>
      <c r="J9" t="str" s="71">
        <v>D</v>
      </c>
    </row>
    <row r="10" ht="46.1" customHeight="1">
      <c r="A10" s="72">
        <v>8</v>
      </c>
      <c r="B10" t="str" s="73">
        <v>A</v>
      </c>
      <c r="C10" s="74">
        <v>20</v>
      </c>
      <c r="D10" t="str" s="73">
        <v>C</v>
      </c>
      <c r="E10" s="74">
        <v>32</v>
      </c>
      <c r="F10" t="str" s="73">
        <v>B</v>
      </c>
      <c r="G10" s="74">
        <v>44</v>
      </c>
      <c r="H10" t="str" s="73">
        <v>B</v>
      </c>
      <c r="I10" s="74">
        <v>56</v>
      </c>
      <c r="J10" t="str" s="75">
        <v>A</v>
      </c>
    </row>
    <row r="11" ht="46.1" customHeight="1">
      <c r="A11" s="68">
        <v>9</v>
      </c>
      <c r="B11" t="str" s="69">
        <v>D</v>
      </c>
      <c r="C11" s="70">
        <v>21</v>
      </c>
      <c r="D11" t="str" s="69">
        <v>A</v>
      </c>
      <c r="E11" s="70">
        <v>33</v>
      </c>
      <c r="F11" t="str" s="69">
        <v>B</v>
      </c>
      <c r="G11" s="70">
        <v>45</v>
      </c>
      <c r="H11" t="str" s="69">
        <v>E</v>
      </c>
      <c r="I11" s="70">
        <v>57</v>
      </c>
      <c r="J11" t="str" s="71">
        <v>C</v>
      </c>
    </row>
    <row r="12" ht="46.1" customHeight="1">
      <c r="A12" s="72">
        <v>10</v>
      </c>
      <c r="B12" t="str" s="73">
        <v>D</v>
      </c>
      <c r="C12" s="74">
        <v>22</v>
      </c>
      <c r="D12" t="str" s="73">
        <v>A</v>
      </c>
      <c r="E12" s="74">
        <v>34</v>
      </c>
      <c r="F12" t="str" s="73">
        <v>E</v>
      </c>
      <c r="G12" s="74">
        <v>46</v>
      </c>
      <c r="H12" t="str" s="73">
        <v>D</v>
      </c>
      <c r="I12" s="74">
        <v>58</v>
      </c>
      <c r="J12" t="str" s="75">
        <v>E</v>
      </c>
    </row>
    <row r="13" ht="46.1" customHeight="1">
      <c r="A13" s="68">
        <v>11</v>
      </c>
      <c r="B13" t="str" s="69">
        <v>B</v>
      </c>
      <c r="C13" s="70">
        <v>23</v>
      </c>
      <c r="D13" t="str" s="69">
        <v>D</v>
      </c>
      <c r="E13" s="70">
        <v>35</v>
      </c>
      <c r="F13" t="str" s="69">
        <v>D</v>
      </c>
      <c r="G13" s="70">
        <v>47</v>
      </c>
      <c r="H13" t="str" s="69">
        <v>E</v>
      </c>
      <c r="I13" s="70">
        <v>59</v>
      </c>
      <c r="J13" t="str" s="71">
        <v>D</v>
      </c>
    </row>
    <row r="14" ht="45.95" customHeight="1">
      <c r="A14" s="76">
        <v>12</v>
      </c>
      <c r="B14" t="str" s="77">
        <v>E</v>
      </c>
      <c r="C14" s="78">
        <v>24</v>
      </c>
      <c r="D14" t="str" s="77">
        <v>A</v>
      </c>
      <c r="E14" s="78">
        <v>36</v>
      </c>
      <c r="F14" t="str" s="77">
        <v>D</v>
      </c>
      <c r="G14" s="78">
        <v>48</v>
      </c>
      <c r="H14" t="str" s="77">
        <v>C</v>
      </c>
      <c r="I14" s="78">
        <v>60</v>
      </c>
      <c r="J14" t="str" s="79">
        <v>B</v>
      </c>
    </row>
  </sheetData>
  <mergeCells count="1">
    <mergeCell ref="A1:J1"/>
  </mergeCells>
  <pageMargins left="0.5" right="0.5" top="0.5" bottom="0.5" header="0" footer="0"/>
  <pageSetup firstPageNumber="1" fitToHeight="1" fitToWidth="1" scale="100" useFirstPageNumber="0" orientation="landscape" pageOrder="downThenOv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