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filterPrivacy="1" codeName="ThisWorkbook"/>
  <xr:revisionPtr revIDLastSave="0" documentId="13_ncr:1_{340F2DED-1DFA-4B86-BF59-19F5810F4D47}" xr6:coauthVersionLast="47" xr6:coauthVersionMax="47" xr10:uidLastSave="{00000000-0000-0000-0000-000000000000}"/>
  <bookViews>
    <workbookView xWindow="-120" yWindow="-120" windowWidth="29040" windowHeight="15840" xr2:uid="{00000000-000D-0000-FFFF-FFFF00000000}"/>
  </bookViews>
  <sheets>
    <sheet name="FATTURA ANNO 2024" sheetId="1" r:id="rId1"/>
  </sheets>
  <definedNames>
    <definedName name="_xlnm.Print_Titles" localSheetId="0">'FATTURA ANNO 2024'!$13:$13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5" i="1" l="1"/>
  <c r="Q96" i="1"/>
  <c r="Q97" i="1"/>
  <c r="Q94" i="1"/>
  <c r="L105" i="1"/>
  <c r="Q93" i="1"/>
  <c r="Q92" i="1"/>
  <c r="Q91" i="1"/>
  <c r="Q90" i="1"/>
  <c r="Q89" i="1"/>
  <c r="Q88" i="1"/>
  <c r="Q87" i="1"/>
  <c r="Q86" i="1"/>
  <c r="Q85" i="1"/>
  <c r="Q84" i="1"/>
  <c r="L31" i="1"/>
  <c r="Q23" i="1"/>
  <c r="Q22" i="1"/>
  <c r="Q21" i="1"/>
  <c r="Q20" i="1"/>
  <c r="Q19" i="1"/>
  <c r="Q18" i="1"/>
  <c r="Q17" i="1"/>
  <c r="Q16" i="1"/>
  <c r="Q15" i="1"/>
  <c r="Q14" i="1"/>
  <c r="Q58" i="1"/>
  <c r="Q57" i="1"/>
  <c r="Q56" i="1"/>
  <c r="L66" i="1"/>
  <c r="Q55" i="1"/>
  <c r="Q54" i="1"/>
  <c r="Q53" i="1"/>
  <c r="Q52" i="1"/>
  <c r="Q51" i="1"/>
  <c r="Q50" i="1"/>
  <c r="Q49" i="1"/>
  <c r="B31" i="1"/>
  <c r="G21" i="1"/>
  <c r="G15" i="1"/>
  <c r="G16" i="1"/>
  <c r="G17" i="1"/>
  <c r="G18" i="1"/>
  <c r="G19" i="1"/>
  <c r="G20" i="1"/>
  <c r="G22" i="1"/>
  <c r="G23" i="1"/>
  <c r="G14" i="1"/>
  <c r="Q99" i="1" l="1"/>
  <c r="Q101" i="1" s="1"/>
  <c r="Q102" i="1" s="1"/>
  <c r="Q104" i="1" s="1"/>
  <c r="Q25" i="1"/>
  <c r="Q27" i="1" s="1"/>
  <c r="Q60" i="1"/>
  <c r="Q62" i="1" s="1"/>
  <c r="Q63" i="1" s="1"/>
  <c r="Q65" i="1" s="1"/>
  <c r="Q28" i="1" l="1"/>
  <c r="Q30" i="1" s="1"/>
  <c r="G25" i="1"/>
  <c r="G27" i="1" l="1"/>
  <c r="G28" i="1" s="1"/>
</calcChain>
</file>

<file path=xl/sharedStrings.xml><?xml version="1.0" encoding="utf-8"?>
<sst xmlns="http://schemas.openxmlformats.org/spreadsheetml/2006/main" count="326" uniqueCount="153">
  <si>
    <t xml:space="preserve"> </t>
  </si>
  <si>
    <t>FATTURA NR. #:</t>
  </si>
  <si>
    <t>Data fattura:</t>
  </si>
  <si>
    <t>Lavoro:</t>
  </si>
  <si>
    <t>The Miracle</t>
  </si>
  <si>
    <t>Studios</t>
  </si>
  <si>
    <t>Descrizione</t>
  </si>
  <si>
    <t>Qta</t>
  </si>
  <si>
    <t>Prezzo unità</t>
  </si>
  <si>
    <t>Sconto</t>
  </si>
  <si>
    <t>Prezzo</t>
  </si>
  <si>
    <t>Bologna (BO)</t>
  </si>
  <si>
    <t>francescodestefanis@pec-mail.it</t>
  </si>
  <si>
    <t>0039 351 314 1998</t>
  </si>
  <si>
    <t>Fattura a:</t>
  </si>
  <si>
    <t>Indirizzo:</t>
  </si>
  <si>
    <t>Telefono:</t>
  </si>
  <si>
    <t>PEC:</t>
  </si>
  <si>
    <t>Subtotale fattura</t>
  </si>
  <si>
    <t>Tasse</t>
  </si>
  <si>
    <t>Importo tasse</t>
  </si>
  <si>
    <t>TOTALE</t>
  </si>
  <si>
    <t>Francesco De Stefanis</t>
  </si>
  <si>
    <t>Via Francesco Barbieri,</t>
  </si>
  <si>
    <t>Sito web</t>
  </si>
  <si>
    <t>2 Tour virtuali in loco</t>
  </si>
  <si>
    <t>2 Rilievi in loco</t>
  </si>
  <si>
    <t>Ulteriori 10 pagine</t>
  </si>
  <si>
    <t>1 Arredamento virtuale</t>
  </si>
  <si>
    <t xml:space="preserve">del sito, risoluzione errori tecnici e documentazione, seo e protezione da spam bot e </t>
  </si>
  <si>
    <t>assistenza in tempo reale, costi di spostamento, costi per manutenzioni o incidenti,</t>
  </si>
  <si>
    <t xml:space="preserve">gestione database, risoluzione incompatibilità, miglioria file, editing contenuti, utilità implementate nelle pagine, </t>
  </si>
  <si>
    <t>costi per servizi e utenze, scelte e analisi di mercato, consulenza software, costi strumentazione e abbonamenti terzi</t>
  </si>
  <si>
    <t>FATTURA UNA TANTUM</t>
  </si>
  <si>
    <t>Web dev, tour, grafiche</t>
  </si>
  <si>
    <t>ANNO 2024</t>
  </si>
  <si>
    <t>Icone immobiliari e grafiche pacchetto 100 icone</t>
  </si>
  <si>
    <t>160 ore di lavoro anno 2024  - stipendio minimo</t>
  </si>
  <si>
    <t>9 Landing pages inserzioni + Home</t>
  </si>
  <si>
    <t>Aggiunta 1 domnio annuo</t>
  </si>
  <si>
    <t>Mantenimento hosting annuo ogni mese</t>
  </si>
  <si>
    <t>Scadenza massima 90 giorni. I ritardi saranno soggetti a una tassa di servizio dell'1% al mese.</t>
  </si>
  <si>
    <t>francescoluisadanilo@gmail.com | https://oneurlforall.com</t>
  </si>
  <si>
    <t>costi per servizi e utenze, scelte e analisi di mercato, consulenza software, costi strumentazione e abbonamenti terzi, per questa sola fattura anche recupero dati dal vecchio sito</t>
  </si>
  <si>
    <t>ANNO 2025</t>
  </si>
  <si>
    <t>11 mesi di mantenimento e aiuto tecnico, manutenzione</t>
  </si>
  <si>
    <t>10 Landing pages inserzioni</t>
  </si>
  <si>
    <t>Mantenimento 1 domnio annuo</t>
  </si>
  <si>
    <t>2 Arredamento virtuale</t>
  </si>
  <si>
    <t xml:space="preserve">risoluzione errori tecnici e documentazione, seo e protezione da spam bot e </t>
  </si>
  <si>
    <r>
      <rPr>
        <u/>
        <sz val="12"/>
        <color theme="1"/>
        <rFont val="Garamond"/>
        <family val="1"/>
        <scheme val="minor"/>
      </rPr>
      <t>Costi non considerati nel calcolo</t>
    </r>
    <r>
      <rPr>
        <sz val="12"/>
        <color theme="1"/>
        <rFont val="Garamond"/>
        <family val="1"/>
        <scheme val="minor"/>
      </rPr>
      <t>: tour aerei virtuali,</t>
    </r>
  </si>
  <si>
    <r>
      <rPr>
        <u/>
        <sz val="12"/>
        <color theme="1"/>
        <rFont val="Garamond"/>
        <family val="1"/>
        <scheme val="minor"/>
      </rPr>
      <t>Costi non considerati nel calcolo</t>
    </r>
    <r>
      <rPr>
        <sz val="12"/>
        <color theme="1"/>
        <rFont val="Garamond"/>
        <family val="1"/>
        <scheme val="minor"/>
      </rPr>
      <t xml:space="preserve">: tour aerei virtuali, gestione back-end del sito, mantenimento </t>
    </r>
  </si>
  <si>
    <t xml:space="preserve">minacce di rete, plugin e temi di livello premium, accesso diretto garantito, </t>
  </si>
  <si>
    <t>11 mesi gestione database, back end, aggiornamenti, compatibilità</t>
  </si>
  <si>
    <t>Cat. Oggetto</t>
  </si>
  <si>
    <t>4 Tour virtuali in loco</t>
  </si>
  <si>
    <t>4 Rilievi in loco</t>
  </si>
  <si>
    <t>Costi di materiali strumentazioni e movimentazioni (4 visite)</t>
  </si>
  <si>
    <t>0 Landing pages inserzioni</t>
  </si>
  <si>
    <t>0 Tour virtuali in loco</t>
  </si>
  <si>
    <t>0 Rilievi in loco</t>
  </si>
  <si>
    <t>0 Arredamento virtuale</t>
  </si>
  <si>
    <t>Costi di materiali strumentazioni e movimentazioni (0 visite)</t>
  </si>
  <si>
    <t>88 ore di lavoro anno 2024 11 mesi  - stipendio minimo</t>
  </si>
  <si>
    <t>102b</t>
  </si>
  <si>
    <t>102a</t>
  </si>
  <si>
    <t>miglioria file, editing contenuti, utilità implementate nelle pagine, indicizzazione e risultati di ricerca (campagne e promo a parte)</t>
  </si>
  <si>
    <t>NB: Consultare le condizioni di servizio sotto</t>
  </si>
  <si>
    <t>Condizioni di servizio e limitazione di responsabilità</t>
  </si>
  <si>
    <t>NB: Consultare le condizioni di servizio allegate</t>
  </si>
  <si>
    <t>Tot. Mensile ($)</t>
  </si>
  <si>
    <t>FATTURA PER QUESTO ANNO A FINE MESE DICEMBRE - NOTA BENE E' INDICATO IN DOLLARI MA SI PUO' CONSIDERARE EURO SENZA IL TASSO DI CAMBIO DUNQUE 1:1 STESSA CIFRA</t>
  </si>
  <si>
    <t>FATTURA ANNUALE</t>
  </si>
  <si>
    <t>1. Oggetto del Contratto</t>
  </si>
  <si>
    <t>2. Durata del Contratto</t>
  </si>
  <si>
    <t>3. Compiti e Responsabilità del Lavoratore</t>
  </si>
  <si>
    <t>Il Lavoratore si impegna a:</t>
  </si>
  <si>
    <t>Realizzare tour virtuali per gli immobili, utilizzando la tecnologia necessaria e in conformità con le richieste del Committente.</t>
  </si>
  <si>
    <t>Effettuare visite occasionali in loco per la misurazione degli immobili e per raccogliere materiale fotografico/video utile per la creazione dei tour virtuali.</t>
  </si>
  <si>
    <t>4. Modalità di Lavoro</t>
  </si>
  <si>
    <t>5. Obblighi del Committente</t>
  </si>
  <si>
    <t>Il Committente si impegna a:</t>
  </si>
  <si>
    <t>Fornire al Lavoratore tutte le informazioni e i dettagli necessari per il corretto sviluppo e aggiornamento del sito web e dei tour virtuali.</t>
  </si>
  <si>
    <t>Organizzare e coprire le spese relative alle visite in loco per la misurazione e registrazione degli immobili (se previste).</t>
  </si>
  <si>
    <t>Garantire l'accesso agli immobili per consentire la realizzazione delle attività di misurazione e tour virtuali.</t>
  </si>
  <si>
    <t>6. Compenso e Modalità di Pagamento</t>
  </si>
  <si>
    <t>7. Diritti di Proprietà Intellettuale</t>
  </si>
  <si>
    <t>8. Limitazione di Responsabilità</t>
  </si>
  <si>
    <t>Il Lavoratore non sarà responsabile per:</t>
  </si>
  <si>
    <t>Eventuali ritardi dovuti a circostanze impreviste durante le visite in loco (es. condizioni atmosferiche avverse, imprevisti relativi agli immobili, accesso limitato alle proprietà).</t>
  </si>
  <si>
    <t>Inadeguatezze delle informazioni fornite dal Committente, che potrebbero influire sullo sviluppo e sulla qualità del sito web e dei tour virtuali.</t>
  </si>
  <si>
    <t>9. Confidenzialità e Privacy</t>
  </si>
  <si>
    <t>10. Cessazione del Contratto</t>
  </si>
  <si>
    <t>11. Legge Applicabile e Foro Competente</t>
  </si>
  <si>
    <t>Firma del Committente</t>
  </si>
  <si>
    <t>Firma del Lavoratore</t>
  </si>
  <si>
    <t>FATTURA PER IL 2025 NEL CASO DI SOLO MANTENIMENTO DEL SITO GIA' FATTO NEL 2024 - NOTA = DISCORSO CAMBIO EURO DOLLARI - ALTRA NOTA IL TUTTO E' PER IL RICEVENTE AL LORDO TASSE</t>
  </si>
  <si>
    <t>Condizioni di servizio e limitazione di responsabilità per il lavoro di realizzazione e mantenimento sito web</t>
  </si>
  <si>
    <t>immobiliare con occasionali visite in loco per la misurazione e registrazione di immobili per tour virtuali, e altri servizi similari</t>
  </si>
  <si>
    <t>di grafiche bidimensionali e 3d oltre che il lavoro di archivio database e backend aziendali. Inoltre, il Lavoratore potrà essere incaricato di compiere occasionali visite in loco per la misurazione e registrazione degli immobili.</t>
  </si>
  <si>
    <t>per la realizzazione, manutenzione e aggiornamento del sito web immobiliare, comprendente la creazione di tour virtuali per gli immobili; inoltre la realizzazione</t>
  </si>
  <si>
    <t>Il contratto ha durata annuale con rinnovo mensile e si rinnova automaticamente alla scadenza, salvo disdetta da parte di una delle due parti con un preavviso di almeno 15 giorni.</t>
  </si>
  <si>
    <t>Gestire il caricamento e l'aggiornamento dei contenuti relativi agli immobili, oltre che gestione di archivio database server e dati</t>
  </si>
  <si>
    <t>Realizzare, sviluppare e mantenere il sito web immobiliare secondo le specifiche fornite dal Committente, ma nei limiti delle possibilità tecniche e pratiche oltre che professionali contestuali alla committenza.</t>
  </si>
  <si>
    <t>Altri servizi indicati tutti nel prospetto di fattura o nei servizi comunque erogati ma non considerati nel calcolo finale dei costi.</t>
  </si>
  <si>
    <t>Il Lavoratore opererà principalmente da remoto, ma sarà tenuto a effettuare visite in loco agli immobili ogni qualvolta il Committente lo riterrà necessario per le attività di misurazione, registrazione e documentazione,</t>
  </si>
  <si>
    <t>talvolta potranno essere necessarie visite in ufficio immobiliare o in zona cantiere per immobili in costruzione.</t>
  </si>
  <si>
    <t>Mettere a disposizione l'accesso agli strumenti, software e risorse necessarie per lo svolgimento delle attività da remoto, se necessari.</t>
  </si>
  <si>
    <t xml:space="preserve">Il Lavoratore sarà retribuito con un compenso concordato di somma indicata in fattura per ciascun progetto/tarea specifica, </t>
  </si>
  <si>
    <t>oltre che in base a una retribuzione oraria di importo minimo nazionale. Il pagamento sarà effettuato mensilmente o a progetto completato, tramite bonifico bancario o altro metodo concordato.</t>
  </si>
  <si>
    <t xml:space="preserve">Tutti i diritti di proprietà intellettuale relativi al sito web, ai tour virtuali, alle fotografie e a qualsiasi altro materiale creato dal Lavoratore nel corso </t>
  </si>
  <si>
    <t xml:space="preserve">dell'esecuzione del contratto saranno di proprietà esclusiva del Committente, che ne avrà il diritto di utilizzare, modificare e distribuire </t>
  </si>
  <si>
    <t xml:space="preserve">senza limitazioni. Il Lavoratore garantisce che il materiale fornito non violerà diritti di terzi entro le possibilità garantite previe dal lavoratore stesso. </t>
  </si>
  <si>
    <t>Tale proprietà resta però condivisa con il Lavoratore, che ha la necessità urgente e frequente di aggiornare sia i dati di ingresso sia quelli elaborati in corso d'opera tramite mezzi telematici e altro.</t>
  </si>
  <si>
    <t xml:space="preserve">Il Committente, inoltre, riconosce e accetta che il Lavoratore non è responsabile per la qualità del materiale fisico degli immobili, </t>
  </si>
  <si>
    <t>in particolare in relazione alla precisione delle misurazioni, le caratteristiche fisiche degli immobili o altre variabili non controllabili direttamente dal Lavoratore.</t>
  </si>
  <si>
    <t>da parte di terzi. Nota bene: è consigliato per il Committente mantenere servizi ridondanti, copie di backup, protezioni di rete, e servizi di disaster management adeguati, persino senza avere a che fare con lavoratori esterni.</t>
  </si>
  <si>
    <t>Eventuali danni diretti o indiretti derivanti da errori o malfunzionamenti del sito web o dei tour virtuali causati da fattori esterni, quali problemi di rete, hardware difettoso, o interferenze</t>
  </si>
  <si>
    <t>Il presente contratto è regolato dalla legge italiana. Per qualsiasi controversia relativa alla sua interpretazione, validità o esecuzione, si consiglia di farlo consultare all'ente incaricato più coerente al contesto complesso di studio.</t>
  </si>
  <si>
    <t>Il contratto può essere risolto da entrambe le parti con un preavviso di 15 giorni almeno. In caso di violazione grave delle condizioni contrattuali, il contratto può essere risolto immediatamente senza necessità di preavviso.</t>
  </si>
  <si>
    <t>dal contratto, e soprattutto, non è responsabile dei risultati operativi e di mercato di quella che è l'azienda del Committente.</t>
  </si>
  <si>
    <t xml:space="preserve">NOTA: Ogni lavoro eseguito non costituisce prova forense (è bene che non venga neanche pensato come tale) non ha validità legale, non è vincolante tra le parti più di quanto indicato specificatamente </t>
  </si>
  <si>
    <r>
      <t>Data: __</t>
    </r>
    <r>
      <rPr>
        <u/>
        <sz val="11"/>
        <color theme="2" tint="-0.749961851863155"/>
        <rFont val="Garamond"/>
        <family val="1"/>
        <scheme val="minor"/>
      </rPr>
      <t>__31/12/24__</t>
    </r>
  </si>
  <si>
    <t>Data: ____31/12/24__</t>
  </si>
  <si>
    <t>di riservatezza permane anche dopo la cessazione del contratto ma è bene sottolineare la limitazione di responsabilità del lavoratore per furti o perdite di dati, oltre che per eventi non prevedibili o previsti.</t>
  </si>
  <si>
    <t>Il Lavoratore si impegna a mantenere la massima riservatezza riguardo a tutte le informazioni, i dati e i contenuti relativi al Committente, agli immobili e a qualsiasi altro aspetto del progetto. Tale obbligo</t>
  </si>
  <si>
    <r>
      <t xml:space="preserve">FATTURA </t>
    </r>
    <r>
      <rPr>
        <u/>
        <sz val="12"/>
        <color theme="2" tint="-0.749961851863155"/>
        <rFont val="Garamond"/>
        <family val="1"/>
        <scheme val="minor"/>
      </rPr>
      <t>ESOSA</t>
    </r>
    <r>
      <rPr>
        <sz val="12"/>
        <color theme="2" tint="-0.749961851863155"/>
        <rFont val="Garamond"/>
        <family val="1"/>
        <scheme val="minor"/>
      </rPr>
      <t xml:space="preserve"> NEL CASO DI LAVORI SVOLTI CON COSTANZA NEL 2025 COME DA SCHEMA SOPRA - NOTA CAMBIO EURO DOLLARI 1:1 - ALTRA NOTA IL TUTTO E' PER IL RICEVENTE AL LORDO TASSE</t>
    </r>
  </si>
  <si>
    <t>102c</t>
  </si>
  <si>
    <t>30 Landing pages inserzioni</t>
  </si>
  <si>
    <t>10 Tour virtuali in loco</t>
  </si>
  <si>
    <t>10 Rilievi in loco</t>
  </si>
  <si>
    <t>5 Arredamento virtuale</t>
  </si>
  <si>
    <t>1760 ore di lavoro anno FULL TIME 2024 11 mesi  - stipendio minimo</t>
  </si>
  <si>
    <t>880 ore di lavoro anno PART TIME 2024 11 mesi  - stipendio minimo</t>
  </si>
  <si>
    <r>
      <t xml:space="preserve">FATTURA </t>
    </r>
    <r>
      <rPr>
        <u/>
        <sz val="12"/>
        <color theme="2" tint="-0.749961851863155"/>
        <rFont val="Garamond"/>
        <family val="1"/>
        <scheme val="minor"/>
      </rPr>
      <t>MEDIA</t>
    </r>
    <r>
      <rPr>
        <sz val="12"/>
        <color theme="2" tint="-0.749961851863155"/>
        <rFont val="Garamond"/>
        <family val="1"/>
        <scheme val="minor"/>
      </rPr>
      <t xml:space="preserve"> NEL CASO DI LAVORI SALTUARI NEL 2025 COME DA SCHEMA SOPRA - NOTA CAMBIO EURO DOLLARI 1:1 - ALTRA NOTA IL TUTTO E' PER IL RICEVENTE AL LORDO TASSE</t>
    </r>
  </si>
  <si>
    <t>Costi di materiali strumentazioni e movimentazioni (10 visite)</t>
  </si>
  <si>
    <t>5 Tour drone aerei in loco</t>
  </si>
  <si>
    <t>Vari incontri di consulenze di vari temi a ore e ambiti</t>
  </si>
  <si>
    <t>5 modelli 3d da rilievi fotogrammetrici</t>
  </si>
  <si>
    <t>5 file BIM trasposti da rilievi</t>
  </si>
  <si>
    <t>Mario Rossi</t>
  </si>
  <si>
    <t>40129 Bologna</t>
  </si>
  <si>
    <t>111-11111111</t>
  </si>
  <si>
    <t>qualcosa@pec.eu</t>
  </si>
  <si>
    <t xml:space="preserve">Il presente accordo stabilisce i termini e le condizioni tra il titolare immobiliare Mario Rossi, di seguito denominato "Committente", e The Miracle Studios, di seguito denominato "Lavoratore", </t>
  </si>
  <si>
    <t>&lt; Avviamento attività &gt;</t>
  </si>
  <si>
    <t>Categorie servizi</t>
  </si>
  <si>
    <t>A1</t>
  </si>
  <si>
    <t>B2</t>
  </si>
  <si>
    <t>C3</t>
  </si>
  <si>
    <t>Informatici</t>
  </si>
  <si>
    <t>Fisici</t>
  </si>
  <si>
    <t>Misti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</si>
</sst>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quot;$&quot;* #,##0.00_);_(&quot;$&quot;* \(#,##0.00\);_(&quot;$&quot;* &quot;-&quot;??_);_(@_)"/>
    <numFmt numFmtId="165" formatCode="@\ \ "/>
    <numFmt numFmtId="166" formatCode="#_)"/>
    <numFmt numFmtId="167" formatCode="[&lt;=9999999]###\-####;\(###\)\ ###\-####"/>
    <numFmt numFmtId="168" formatCode="&quot;$&quot;#,##0.00"/>
    <numFmt numFmtId="169" formatCode="&quot;$&quot;#,##0"/>
  </numFmts>
  <fonts count="39" x14ac:knownFonts="1">
    <font>
      <sz val="11"/>
      <color theme="2" tint="-0.749961851863155"/>
      <name val="Garamond"/>
      <family val="2"/>
      <scheme val="minor"/>
    </font>
    <font>
      <b/>
      <sz val="10"/>
      <name val="Arial"/>
      <family val="2"/>
    </font>
    <font>
      <sz val="14"/>
      <color theme="4" tint="-0.24994659260841701"/>
      <name val="Garamond"/>
      <family val="2"/>
      <scheme val="minor"/>
    </font>
    <font>
      <b/>
      <sz val="25"/>
      <color theme="0"/>
      <name val="Tw Cen MT"/>
      <family val="2"/>
      <scheme val="major"/>
    </font>
    <font>
      <sz val="11"/>
      <color theme="2" tint="-0.89996032593768116"/>
      <name val="Garamond"/>
      <family val="2"/>
      <scheme val="minor"/>
    </font>
    <font>
      <b/>
      <sz val="11"/>
      <color theme="1"/>
      <name val="Garamond"/>
      <family val="2"/>
      <scheme val="minor"/>
    </font>
    <font>
      <sz val="11"/>
      <color theme="5" tint="-0.24994659260841701"/>
      <name val="Garamond"/>
      <family val="2"/>
      <scheme val="minor"/>
    </font>
    <font>
      <sz val="11"/>
      <color theme="2" tint="-0.89989928891872917"/>
      <name val="Garamond"/>
      <family val="2"/>
      <scheme val="minor"/>
    </font>
    <font>
      <sz val="11"/>
      <color theme="2" tint="-0.749992370372631"/>
      <name val="Garamond"/>
      <family val="2"/>
      <scheme val="minor"/>
    </font>
    <font>
      <sz val="11"/>
      <color theme="4" tint="-0.499984740745262"/>
      <name val="Tw Cen MT"/>
      <family val="2"/>
      <scheme val="major"/>
    </font>
    <font>
      <sz val="11"/>
      <color theme="2" tint="-0.749961851863155"/>
      <name val="Garamond"/>
      <family val="2"/>
      <scheme val="minor"/>
    </font>
    <font>
      <sz val="11"/>
      <color theme="3"/>
      <name val="Garamond"/>
      <family val="2"/>
      <scheme val="minor"/>
    </font>
    <font>
      <sz val="11"/>
      <name val="Garamond"/>
      <family val="2"/>
      <scheme val="minor"/>
    </font>
    <font>
      <sz val="11"/>
      <color theme="4" tint="-0.499984740745262"/>
      <name val="Garamond"/>
      <family val="2"/>
      <scheme val="minor"/>
    </font>
    <font>
      <sz val="12"/>
      <color theme="2" tint="-0.749961851863155"/>
      <name val="Garamond"/>
      <family val="1"/>
      <scheme val="minor"/>
    </font>
    <font>
      <sz val="36"/>
      <color theme="1"/>
      <name val="Garamond"/>
      <family val="1"/>
      <scheme val="minor"/>
    </font>
    <font>
      <b/>
      <sz val="12"/>
      <color theme="1"/>
      <name val="Garamond"/>
      <family val="1"/>
      <scheme val="minor"/>
    </font>
    <font>
      <b/>
      <sz val="48"/>
      <color theme="1"/>
      <name val="Garamond"/>
      <family val="1"/>
      <scheme val="minor"/>
    </font>
    <font>
      <b/>
      <sz val="12"/>
      <color theme="0"/>
      <name val="Garamond"/>
      <family val="1"/>
      <scheme val="minor"/>
    </font>
    <font>
      <sz val="12"/>
      <color theme="2" tint="-0.89996032593768116"/>
      <name val="Garamond"/>
      <family val="1"/>
      <scheme val="minor"/>
    </font>
    <font>
      <sz val="36"/>
      <color theme="2" tint="-0.89996032593768116"/>
      <name val="Garamond"/>
      <family val="1"/>
      <scheme val="minor"/>
    </font>
    <font>
      <sz val="12"/>
      <color theme="1"/>
      <name val="Garamond"/>
      <family val="1"/>
      <scheme val="minor"/>
    </font>
    <font>
      <sz val="12"/>
      <name val="Garamond"/>
      <family val="1"/>
      <scheme val="minor"/>
    </font>
    <font>
      <b/>
      <sz val="36"/>
      <color theme="1"/>
      <name val="Tw Cen MT"/>
      <family val="2"/>
      <scheme val="major"/>
    </font>
    <font>
      <b/>
      <sz val="36"/>
      <color theme="2" tint="-0.89996032593768116"/>
      <name val="Tw Cen MT"/>
      <family val="2"/>
      <scheme val="major"/>
    </font>
    <font>
      <sz val="12"/>
      <color theme="2" tint="-0.749961851863155"/>
      <name val="Garamond"/>
      <family val="2"/>
      <scheme val="minor"/>
    </font>
    <font>
      <u/>
      <sz val="12"/>
      <color theme="1"/>
      <name val="Garamond"/>
      <family val="1"/>
      <scheme val="minor"/>
    </font>
    <font>
      <b/>
      <u/>
      <sz val="12"/>
      <color theme="1"/>
      <name val="Garamond"/>
      <family val="1"/>
      <scheme val="minor"/>
    </font>
    <font>
      <b/>
      <u/>
      <sz val="22"/>
      <color theme="2" tint="-0.89996032593768116"/>
      <name val="Garamond"/>
      <family val="1"/>
      <scheme val="minor"/>
    </font>
    <font>
      <b/>
      <sz val="32"/>
      <color theme="1"/>
      <name val="Tw Cen MT"/>
      <family val="2"/>
      <scheme val="major"/>
    </font>
    <font>
      <b/>
      <sz val="11"/>
      <color theme="2" tint="-0.89996032593768116"/>
      <name val="Garamond"/>
      <family val="1"/>
      <scheme val="minor"/>
    </font>
    <font>
      <b/>
      <sz val="11"/>
      <name val="Garamond"/>
      <family val="1"/>
      <scheme val="minor"/>
    </font>
    <font>
      <sz val="11"/>
      <color theme="2" tint="-0.749961851863155"/>
      <name val="Garamond"/>
      <family val="1"/>
      <scheme val="minor"/>
    </font>
    <font>
      <b/>
      <sz val="11"/>
      <color theme="2" tint="-0.749961851863155"/>
      <name val="Garamond"/>
      <family val="2"/>
      <scheme val="minor"/>
    </font>
    <font>
      <b/>
      <sz val="13.5"/>
      <color theme="2" tint="-0.749961851863155"/>
      <name val="Garamond"/>
      <family val="2"/>
      <scheme val="minor"/>
    </font>
    <font>
      <b/>
      <sz val="12"/>
      <color theme="2" tint="-0.749961851863155"/>
      <name val="Garamond"/>
      <family val="1"/>
      <scheme val="minor"/>
    </font>
    <font>
      <b/>
      <sz val="12"/>
      <color theme="2" tint="-0.749961851863155"/>
      <name val="Garamond"/>
      <family val="2"/>
      <scheme val="minor"/>
    </font>
    <font>
      <u/>
      <sz val="12"/>
      <color theme="2" tint="-0.749961851863155"/>
      <name val="Garamond"/>
      <family val="1"/>
      <scheme val="minor"/>
    </font>
    <font>
      <u/>
      <sz val="11"/>
      <color theme="2" tint="-0.749961851863155"/>
      <name val="Garamond"/>
      <family val="1"/>
      <scheme val="minor"/>
    </font>
  </fonts>
  <fills count="7">
    <fill>
      <patternFill patternType="none"/>
    </fill>
    <fill>
      <patternFill patternType="gray125"/>
    </fill>
    <fill>
      <patternFill patternType="solid">
        <fgColor theme="4" tint="0.39997558519241921"/>
        <bgColor indexed="65"/>
      </patternFill>
    </fill>
    <fill>
      <patternFill patternType="solid">
        <fgColor theme="4" tint="-0.24994659260841701"/>
        <bgColor indexed="64"/>
      </patternFill>
    </fill>
    <fill>
      <patternFill patternType="solid">
        <fgColor theme="4" tint="0.79998168889431442"/>
        <bgColor indexed="65"/>
      </patternFill>
    </fill>
    <fill>
      <patternFill patternType="solid">
        <fgColor theme="4" tint="0.79998168889431442"/>
        <bgColor indexed="64"/>
      </patternFill>
    </fill>
    <fill>
      <patternFill patternType="solid">
        <fgColor theme="3"/>
        <bgColor indexed="64"/>
      </patternFill>
    </fill>
  </fills>
  <borders count="16">
    <border>
      <left/>
      <right/>
      <top/>
      <bottom/>
      <diagonal/>
    </border>
    <border>
      <left style="thin">
        <color theme="4"/>
      </left>
      <right style="thin">
        <color theme="4"/>
      </right>
      <top style="thin">
        <color theme="4"/>
      </top>
      <bottom style="thin">
        <color theme="4"/>
      </bottom>
      <diagonal/>
    </border>
    <border>
      <left/>
      <right/>
      <top/>
      <bottom style="thick">
        <color theme="4" tint="0.59996337778862885"/>
      </bottom>
      <diagonal/>
    </border>
    <border>
      <left style="thin">
        <color theme="2" tint="-0.89996032593768116"/>
      </left>
      <right style="thin">
        <color theme="2" tint="-0.89996032593768116"/>
      </right>
      <top style="thin">
        <color theme="2" tint="-0.89996032593768116"/>
      </top>
      <bottom style="thin">
        <color theme="2" tint="-0.89996032593768116"/>
      </bottom>
      <diagonal/>
    </border>
    <border>
      <left style="thin">
        <color indexed="64"/>
      </left>
      <right style="thin">
        <color indexed="64"/>
      </right>
      <top style="thin">
        <color indexed="64"/>
      </top>
      <bottom style="thin">
        <color indexed="64"/>
      </bottom>
      <diagonal/>
    </border>
    <border>
      <left style="thin">
        <color theme="2" tint="-0.89996032593768116"/>
      </left>
      <right style="thin">
        <color theme="2" tint="-0.89996032593768116"/>
      </right>
      <top/>
      <bottom style="thin">
        <color theme="2" tint="-0.89996032593768116"/>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9">
    <xf numFmtId="0" fontId="0" fillId="0" borderId="0" applyFill="0" applyBorder="0">
      <alignment horizontal="left" vertical="center" wrapText="1" indent="1"/>
    </xf>
    <xf numFmtId="0" fontId="4" fillId="0" borderId="0" applyNumberFormat="0" applyFill="0" applyBorder="0" applyAlignment="0" applyProtection="0"/>
    <xf numFmtId="0" fontId="9" fillId="0" borderId="0" applyNumberFormat="0" applyFill="0" applyBorder="0" applyProtection="0">
      <alignment vertical="center"/>
    </xf>
    <xf numFmtId="0" fontId="2" fillId="0" borderId="0" applyNumberFormat="0" applyFill="0" applyBorder="0" applyProtection="0">
      <alignment horizontal="left" vertical="center" indent="1"/>
    </xf>
    <xf numFmtId="10" fontId="11" fillId="0" borderId="0" applyFill="0" applyBorder="0" applyProtection="0">
      <alignment horizontal="right" vertical="center"/>
    </xf>
    <xf numFmtId="0" fontId="4" fillId="0" borderId="0" applyNumberFormat="0" applyFill="0" applyBorder="0" applyAlignment="0" applyProtection="0">
      <alignment vertical="top" wrapText="1"/>
    </xf>
    <xf numFmtId="0" fontId="3" fillId="3" borderId="2" applyProtection="0">
      <alignment vertical="center"/>
    </xf>
    <xf numFmtId="0" fontId="4" fillId="2" borderId="0" applyNumberFormat="0" applyBorder="0" applyProtection="0">
      <alignment vertical="center" wrapText="1"/>
    </xf>
    <xf numFmtId="0" fontId="12" fillId="0" borderId="1" applyFill="0" applyProtection="0">
      <alignment horizontal="right" vertical="center" indent="1"/>
    </xf>
    <xf numFmtId="0" fontId="6" fillId="0" borderId="0" applyNumberFormat="0" applyFill="0" applyBorder="0" applyAlignment="0" applyProtection="0"/>
    <xf numFmtId="0" fontId="7" fillId="0" borderId="0" applyNumberFormat="0" applyFill="0" applyBorder="0" applyAlignment="0" applyProtection="0"/>
    <xf numFmtId="0" fontId="5" fillId="0" borderId="1" applyNumberFormat="0" applyAlignment="0" applyProtection="0"/>
    <xf numFmtId="0" fontId="4" fillId="5" borderId="0" applyBorder="0" applyProtection="0">
      <alignment horizontal="left" indent="1"/>
    </xf>
    <xf numFmtId="164" fontId="10" fillId="0" borderId="0" applyFont="0" applyFill="0" applyBorder="0" applyProtection="0">
      <alignment horizontal="right" vertical="center"/>
    </xf>
    <xf numFmtId="164" fontId="11" fillId="0" borderId="0" applyFill="0" applyBorder="0" applyProtection="0">
      <alignment horizontal="right" vertical="center"/>
    </xf>
    <xf numFmtId="0" fontId="13" fillId="4" borderId="0" applyNumberFormat="0" applyBorder="0" applyProtection="0">
      <alignment horizontal="left" vertical="top" wrapText="1" indent="1"/>
    </xf>
    <xf numFmtId="167" fontId="4" fillId="0" borderId="0" applyFont="0" applyFill="0" applyBorder="0" applyAlignment="0">
      <alignment vertical="center"/>
    </xf>
    <xf numFmtId="166" fontId="10" fillId="0" borderId="0" applyFont="0" applyFill="0" applyBorder="0">
      <alignment horizontal="right" vertical="center"/>
    </xf>
    <xf numFmtId="14" fontId="8" fillId="0" borderId="0" applyFont="0" applyFill="0" applyBorder="0" applyAlignment="0" applyProtection="0">
      <alignment horizontal="left" wrapText="1"/>
    </xf>
  </cellStyleXfs>
  <cellXfs count="100">
    <xf numFmtId="0" fontId="0" fillId="0" borderId="0" xfId="0">
      <alignment horizontal="left" vertical="center" wrapText="1" indent="1"/>
    </xf>
    <xf numFmtId="0" fontId="14" fillId="6" borderId="0" xfId="0" applyFont="1" applyFill="1">
      <alignment horizontal="left" vertical="center" wrapText="1" indent="1"/>
    </xf>
    <xf numFmtId="0" fontId="14" fillId="0" borderId="0" xfId="0" applyFont="1">
      <alignment horizontal="left" vertical="center" wrapText="1" indent="1"/>
    </xf>
    <xf numFmtId="0" fontId="15" fillId="6" borderId="0" xfId="6" applyFont="1" applyFill="1" applyBorder="1" applyProtection="1">
      <alignment vertical="center"/>
    </xf>
    <xf numFmtId="0" fontId="16" fillId="6" borderId="0" xfId="6" applyFont="1" applyFill="1" applyBorder="1" applyAlignment="1" applyProtection="1">
      <alignment horizontal="left" vertical="center" indent="2"/>
    </xf>
    <xf numFmtId="0" fontId="17" fillId="6" borderId="0" xfId="6" applyFont="1" applyFill="1" applyBorder="1" applyAlignment="1" applyProtection="1">
      <alignment horizontal="right"/>
    </xf>
    <xf numFmtId="0" fontId="18" fillId="6" borderId="0" xfId="6" applyFont="1" applyFill="1" applyBorder="1" applyAlignment="1" applyProtection="1">
      <alignment vertical="top" wrapText="1"/>
    </xf>
    <xf numFmtId="0" fontId="19" fillId="6" borderId="0" xfId="7" applyFont="1" applyFill="1" applyAlignment="1">
      <alignment vertical="center"/>
    </xf>
    <xf numFmtId="167" fontId="19" fillId="6" borderId="0" xfId="16" applyFont="1" applyFill="1" applyAlignment="1">
      <alignment vertical="center" wrapText="1"/>
    </xf>
    <xf numFmtId="0" fontId="21" fillId="6" borderId="0" xfId="7" applyFont="1" applyFill="1" applyAlignment="1">
      <alignment horizontal="left" vertical="center" wrapText="1"/>
    </xf>
    <xf numFmtId="0" fontId="19" fillId="6" borderId="0" xfId="7" applyFont="1" applyFill="1" applyProtection="1">
      <alignment vertical="center" wrapText="1"/>
    </xf>
    <xf numFmtId="0" fontId="20" fillId="6" borderId="0" xfId="7" applyFont="1" applyFill="1" applyBorder="1">
      <alignment vertical="center" wrapText="1"/>
    </xf>
    <xf numFmtId="167" fontId="19" fillId="6" borderId="0" xfId="16" applyFont="1" applyFill="1" applyBorder="1" applyAlignment="1">
      <alignment vertical="center" wrapText="1"/>
    </xf>
    <xf numFmtId="14" fontId="21" fillId="6" borderId="0" xfId="7" applyNumberFormat="1" applyFont="1" applyFill="1" applyBorder="1" applyAlignment="1">
      <alignment horizontal="left" vertical="center" wrapText="1"/>
    </xf>
    <xf numFmtId="0" fontId="21" fillId="6" borderId="0" xfId="2" applyFont="1" applyFill="1" applyBorder="1" applyProtection="1">
      <alignment vertical="center"/>
    </xf>
    <xf numFmtId="0" fontId="21" fillId="6" borderId="0" xfId="0" applyFont="1" applyFill="1" applyBorder="1">
      <alignment horizontal="left" vertical="center" wrapText="1" indent="1"/>
    </xf>
    <xf numFmtId="0" fontId="14" fillId="6" borderId="0" xfId="0" applyFont="1" applyFill="1" applyBorder="1">
      <alignment horizontal="left" vertical="center" wrapText="1" indent="1"/>
    </xf>
    <xf numFmtId="0" fontId="22" fillId="6" borderId="0" xfId="0" applyFont="1" applyFill="1">
      <alignment horizontal="left" vertical="center" wrapText="1" indent="1"/>
    </xf>
    <xf numFmtId="0" fontId="21" fillId="6" borderId="0" xfId="7" applyFont="1" applyFill="1" applyAlignment="1">
      <alignment vertical="center"/>
    </xf>
    <xf numFmtId="0" fontId="21" fillId="6" borderId="0" xfId="2" applyFont="1" applyFill="1" applyAlignment="1" applyProtection="1">
      <alignment horizontal="left" vertical="top" indent="1"/>
    </xf>
    <xf numFmtId="167" fontId="21" fillId="6" borderId="0" xfId="2" applyNumberFormat="1" applyFont="1" applyFill="1">
      <alignment vertical="center"/>
    </xf>
    <xf numFmtId="14" fontId="21" fillId="6" borderId="0" xfId="18" applyFont="1" applyFill="1" applyAlignment="1">
      <alignment vertical="center" wrapText="1"/>
    </xf>
    <xf numFmtId="0" fontId="22" fillId="6" borderId="0" xfId="0" applyFont="1" applyFill="1" applyAlignment="1">
      <alignment wrapText="1"/>
    </xf>
    <xf numFmtId="0" fontId="21" fillId="6" borderId="0" xfId="2" applyFont="1" applyFill="1" applyProtection="1">
      <alignment vertical="center"/>
    </xf>
    <xf numFmtId="0" fontId="21" fillId="6" borderId="0" xfId="0" applyFont="1" applyFill="1" applyAlignment="1">
      <alignment horizontal="left" wrapText="1"/>
    </xf>
    <xf numFmtId="0" fontId="21" fillId="6" borderId="0" xfId="2" applyFont="1" applyFill="1" applyAlignment="1" applyProtection="1">
      <alignment vertical="top"/>
    </xf>
    <xf numFmtId="14" fontId="21" fillId="6" borderId="0" xfId="18" applyFont="1" applyFill="1" applyAlignment="1">
      <alignment vertical="center"/>
    </xf>
    <xf numFmtId="0" fontId="21" fillId="6" borderId="0" xfId="0" applyFont="1" applyFill="1" applyAlignment="1">
      <alignment wrapText="1"/>
    </xf>
    <xf numFmtId="0" fontId="21" fillId="6" borderId="0" xfId="1" applyFont="1" applyFill="1" applyAlignment="1" applyProtection="1">
      <alignment horizontal="left" vertical="top" indent="1"/>
    </xf>
    <xf numFmtId="0" fontId="22" fillId="6" borderId="0" xfId="0" applyFont="1" applyFill="1" applyAlignment="1">
      <alignment vertical="center"/>
    </xf>
    <xf numFmtId="0" fontId="21" fillId="6" borderId="0" xfId="0" applyFont="1" applyFill="1">
      <alignment horizontal="left" vertical="center" wrapText="1" indent="1"/>
    </xf>
    <xf numFmtId="0" fontId="21" fillId="6" borderId="3" xfId="8" applyFont="1" applyFill="1" applyBorder="1">
      <alignment horizontal="right" vertical="center" indent="1"/>
    </xf>
    <xf numFmtId="0" fontId="21" fillId="6" borderId="0" xfId="12" applyFont="1" applyFill="1" applyAlignment="1" applyProtection="1"/>
    <xf numFmtId="0" fontId="21" fillId="6" borderId="0" xfId="12" applyFont="1" applyFill="1" applyBorder="1" applyAlignment="1" applyProtection="1"/>
    <xf numFmtId="0" fontId="21" fillId="6" borderId="0" xfId="15" applyFont="1" applyFill="1" applyAlignment="1">
      <alignment vertical="top" wrapText="1"/>
    </xf>
    <xf numFmtId="0" fontId="21" fillId="6" borderId="0" xfId="15" applyFont="1" applyFill="1" applyBorder="1" applyAlignment="1">
      <alignment vertical="top" wrapText="1"/>
    </xf>
    <xf numFmtId="165" fontId="16" fillId="6" borderId="3" xfId="11" applyNumberFormat="1" applyFont="1" applyFill="1" applyBorder="1" applyAlignment="1" applyProtection="1">
      <alignment horizontal="right" vertical="center"/>
    </xf>
    <xf numFmtId="0" fontId="16" fillId="6" borderId="0" xfId="1" applyFont="1" applyFill="1" applyAlignment="1">
      <alignment horizontal="right" vertical="center" wrapText="1" indent="2"/>
    </xf>
    <xf numFmtId="0" fontId="16" fillId="6" borderId="0" xfId="1" applyFont="1" applyFill="1" applyBorder="1" applyAlignment="1">
      <alignment horizontal="right" vertical="center" wrapText="1" indent="2"/>
    </xf>
    <xf numFmtId="0" fontId="16" fillId="6" borderId="0" xfId="0" applyFont="1" applyFill="1" applyBorder="1" applyAlignment="1">
      <alignment horizontal="right" vertical="center" wrapText="1" indent="2"/>
    </xf>
    <xf numFmtId="0" fontId="16" fillId="6" borderId="0" xfId="0" applyFont="1" applyFill="1" applyAlignment="1">
      <alignment horizontal="right" indent="2"/>
    </xf>
    <xf numFmtId="0" fontId="16" fillId="6" borderId="0" xfId="0" applyFont="1" applyFill="1" applyAlignment="1">
      <alignment horizontal="right" wrapText="1" indent="2"/>
    </xf>
    <xf numFmtId="0" fontId="25" fillId="0" borderId="0" xfId="0" applyFont="1" applyFill="1" applyBorder="1">
      <alignment horizontal="left" vertical="center" wrapText="1" indent="1"/>
    </xf>
    <xf numFmtId="0" fontId="25" fillId="0" borderId="0" xfId="0" applyFont="1" applyFill="1" applyBorder="1" applyAlignment="1">
      <alignment horizontal="right" vertical="center" wrapText="1" indent="1"/>
    </xf>
    <xf numFmtId="166" fontId="25" fillId="0" borderId="0" xfId="17" applyFont="1" applyFill="1" applyBorder="1" applyAlignment="1">
      <alignment horizontal="right" vertical="center" indent="1"/>
    </xf>
    <xf numFmtId="168" fontId="25" fillId="0" borderId="0" xfId="13" applyNumberFormat="1" applyFont="1" applyFill="1" applyBorder="1" applyAlignment="1" applyProtection="1">
      <alignment horizontal="right" vertical="center" indent="2"/>
    </xf>
    <xf numFmtId="168" fontId="25" fillId="0" borderId="0" xfId="13" applyNumberFormat="1" applyFont="1" applyFill="1" applyBorder="1" applyAlignment="1" applyProtection="1">
      <alignment horizontal="right" vertical="center" indent="1"/>
    </xf>
    <xf numFmtId="168" fontId="21" fillId="6" borderId="3" xfId="13" applyNumberFormat="1" applyFont="1" applyFill="1" applyBorder="1" applyAlignment="1">
      <alignment horizontal="right" vertical="center" indent="1"/>
    </xf>
    <xf numFmtId="10" fontId="21" fillId="6" borderId="3" xfId="4" applyFont="1" applyFill="1" applyBorder="1" applyAlignment="1">
      <alignment horizontal="right" vertical="center" indent="1"/>
    </xf>
    <xf numFmtId="0" fontId="4" fillId="6" borderId="0" xfId="1" applyFill="1" applyAlignment="1" applyProtection="1">
      <alignment horizontal="left" vertical="top" indent="1"/>
    </xf>
    <xf numFmtId="0" fontId="4" fillId="6" borderId="0" xfId="1" applyFill="1" applyAlignment="1">
      <alignment vertical="center" wrapText="1"/>
    </xf>
    <xf numFmtId="0" fontId="21" fillId="6" borderId="0" xfId="0" applyFont="1" applyFill="1" applyAlignment="1">
      <alignment horizontal="left" vertical="center" indent="1"/>
    </xf>
    <xf numFmtId="0" fontId="21" fillId="6" borderId="0" xfId="12" applyFont="1" applyFill="1" applyAlignment="1" applyProtection="1">
      <alignment vertical="center"/>
    </xf>
    <xf numFmtId="0" fontId="21" fillId="6" borderId="0" xfId="15" applyFont="1" applyFill="1" applyAlignment="1">
      <alignment vertical="center"/>
    </xf>
    <xf numFmtId="0" fontId="25" fillId="0" borderId="0" xfId="0" applyFont="1">
      <alignment horizontal="left" vertical="center" wrapText="1" indent="1"/>
    </xf>
    <xf numFmtId="14" fontId="27" fillId="6" borderId="0" xfId="0" applyNumberFormat="1" applyFont="1" applyFill="1" applyBorder="1" applyAlignment="1">
      <alignment horizontal="left" vertical="center" wrapText="1"/>
    </xf>
    <xf numFmtId="9" fontId="12" fillId="0" borderId="0" xfId="4" applyNumberFormat="1" applyFont="1" applyFill="1" applyBorder="1" applyProtection="1">
      <alignment horizontal="right" vertical="center"/>
    </xf>
    <xf numFmtId="168" fontId="26" fillId="6" borderId="5" xfId="13" applyNumberFormat="1" applyFont="1" applyFill="1" applyBorder="1" applyAlignment="1">
      <alignment horizontal="right" vertical="center" indent="1"/>
    </xf>
    <xf numFmtId="0" fontId="26" fillId="6" borderId="5" xfId="8" applyFont="1" applyFill="1" applyBorder="1">
      <alignment horizontal="right" vertical="center" indent="1"/>
    </xf>
    <xf numFmtId="9" fontId="25" fillId="0" borderId="0" xfId="4" applyNumberFormat="1" applyFont="1" applyFill="1" applyBorder="1" applyProtection="1">
      <alignment horizontal="right" vertical="center"/>
    </xf>
    <xf numFmtId="167" fontId="28" fillId="6" borderId="0" xfId="16" applyFont="1" applyFill="1" applyAlignment="1">
      <alignment horizontal="left" vertical="top" wrapText="1"/>
    </xf>
    <xf numFmtId="0" fontId="14" fillId="6" borderId="0" xfId="0" applyFont="1" applyFill="1" applyAlignment="1">
      <alignment horizontal="left" vertical="center" indent="1"/>
    </xf>
    <xf numFmtId="168" fontId="21" fillId="6" borderId="0" xfId="13" applyNumberFormat="1" applyFont="1" applyFill="1" applyBorder="1" applyAlignment="1" applyProtection="1">
      <alignment horizontal="right" vertical="center" indent="1"/>
    </xf>
    <xf numFmtId="165" fontId="16" fillId="6" borderId="0" xfId="11" applyNumberFormat="1" applyFont="1" applyFill="1" applyBorder="1" applyAlignment="1" applyProtection="1">
      <alignment horizontal="right" vertical="center"/>
    </xf>
    <xf numFmtId="0" fontId="21" fillId="6" borderId="4" xfId="0" applyFont="1" applyFill="1" applyBorder="1">
      <alignment horizontal="left" vertical="center" wrapText="1" indent="1"/>
    </xf>
    <xf numFmtId="0" fontId="29" fillId="6" borderId="0" xfId="6" applyFont="1" applyFill="1" applyBorder="1" applyAlignment="1" applyProtection="1">
      <alignment horizontal="right"/>
    </xf>
    <xf numFmtId="0" fontId="14" fillId="0" borderId="0" xfId="0" applyFont="1" applyAlignment="1">
      <alignment horizontal="left" vertical="center" indent="1"/>
    </xf>
    <xf numFmtId="0" fontId="14" fillId="6" borderId="4" xfId="0" applyFont="1" applyFill="1" applyBorder="1">
      <alignment horizontal="left" vertical="center" wrapText="1" indent="1"/>
    </xf>
    <xf numFmtId="0" fontId="21" fillId="6" borderId="0" xfId="0" applyFont="1" applyFill="1" applyAlignment="1">
      <alignment horizontal="right" vertical="center" wrapText="1" indent="1"/>
    </xf>
    <xf numFmtId="169" fontId="30" fillId="2" borderId="3" xfId="7" applyNumberFormat="1" applyFont="1" applyBorder="1" applyProtection="1">
      <alignment vertical="center" wrapText="1"/>
    </xf>
    <xf numFmtId="169" fontId="31" fillId="2" borderId="3" xfId="7" applyNumberFormat="1" applyFont="1" applyBorder="1" applyProtection="1">
      <alignment vertical="center" wrapText="1"/>
    </xf>
    <xf numFmtId="1" fontId="21" fillId="6" borderId="4" xfId="0" applyNumberFormat="1" applyFont="1" applyFill="1" applyBorder="1" applyAlignment="1">
      <alignment horizontal="right" vertical="center" wrapText="1" indent="1"/>
    </xf>
    <xf numFmtId="0" fontId="0" fillId="0" borderId="0" xfId="0" applyAlignment="1">
      <alignment horizontal="left" vertical="center" indent="1"/>
    </xf>
    <xf numFmtId="0" fontId="35" fillId="0" borderId="6" xfId="0" applyFont="1" applyBorder="1" applyAlignment="1">
      <alignment horizontal="left" vertical="center" indent="1"/>
    </xf>
    <xf numFmtId="0" fontId="14" fillId="0" borderId="6" xfId="0" applyFont="1" applyBorder="1">
      <alignment horizontal="left" vertical="center" wrapText="1" indent="1"/>
    </xf>
    <xf numFmtId="0" fontId="0" fillId="0" borderId="4" xfId="0" applyBorder="1" applyAlignment="1">
      <alignment horizontal="left" vertical="center" indent="1"/>
    </xf>
    <xf numFmtId="0" fontId="14" fillId="0" borderId="7" xfId="0" applyFont="1" applyBorder="1">
      <alignment horizontal="left" vertical="center" wrapText="1" indent="1"/>
    </xf>
    <xf numFmtId="0" fontId="14" fillId="0" borderId="8" xfId="0" applyFont="1" applyBorder="1">
      <alignment horizontal="left" vertical="center" wrapText="1" indent="1"/>
    </xf>
    <xf numFmtId="0" fontId="14" fillId="0" borderId="9" xfId="0" applyFont="1" applyBorder="1">
      <alignment horizontal="left" vertical="center" wrapText="1" indent="1"/>
    </xf>
    <xf numFmtId="0" fontId="36" fillId="0" borderId="10" xfId="0" applyFont="1" applyBorder="1" applyAlignment="1">
      <alignment horizontal="left" vertical="center" indent="1"/>
    </xf>
    <xf numFmtId="0" fontId="14" fillId="0" borderId="0" xfId="0" applyFont="1" applyBorder="1">
      <alignment horizontal="left" vertical="center" wrapText="1" indent="1"/>
    </xf>
    <xf numFmtId="0" fontId="14" fillId="0" borderId="11" xfId="0" applyFont="1" applyBorder="1">
      <alignment horizontal="left" vertical="center" wrapText="1" indent="1"/>
    </xf>
    <xf numFmtId="0" fontId="35" fillId="0" borderId="10" xfId="0" applyFont="1" applyBorder="1" applyAlignment="1">
      <alignment horizontal="left" vertical="center" indent="1"/>
    </xf>
    <xf numFmtId="0" fontId="34" fillId="0" borderId="10" xfId="0" applyFont="1" applyBorder="1" applyAlignment="1">
      <alignment horizontal="left" vertical="center" indent="1"/>
    </xf>
    <xf numFmtId="0" fontId="0" fillId="0" borderId="10" xfId="0" applyBorder="1" applyAlignment="1">
      <alignment horizontal="left" vertical="center" indent="1"/>
    </xf>
    <xf numFmtId="0" fontId="14" fillId="0" borderId="10" xfId="0" applyFont="1" applyBorder="1">
      <alignment horizontal="left" vertical="center" wrapText="1" indent="1"/>
    </xf>
    <xf numFmtId="0" fontId="14" fillId="0" borderId="13" xfId="0" applyFont="1" applyBorder="1">
      <alignment horizontal="left" vertical="center" wrapText="1" indent="1"/>
    </xf>
    <xf numFmtId="0" fontId="14" fillId="0" borderId="14" xfId="0" applyFont="1" applyBorder="1">
      <alignment horizontal="left" vertical="center" wrapText="1" indent="1"/>
    </xf>
    <xf numFmtId="0" fontId="14" fillId="0" borderId="10" xfId="0" applyFont="1" applyBorder="1" applyAlignment="1">
      <alignment horizontal="left" vertical="center" indent="1"/>
    </xf>
    <xf numFmtId="0" fontId="32" fillId="0" borderId="10" xfId="0" applyFont="1" applyBorder="1" applyAlignment="1">
      <alignment horizontal="left" vertical="center" indent="1"/>
    </xf>
    <xf numFmtId="0" fontId="33" fillId="0" borderId="10" xfId="0" applyFont="1" applyBorder="1" applyAlignment="1">
      <alignment horizontal="left" vertical="center" indent="1"/>
    </xf>
    <xf numFmtId="0" fontId="33" fillId="0" borderId="0" xfId="0" applyFont="1" applyBorder="1" applyAlignment="1">
      <alignment horizontal="left" vertical="center" indent="1"/>
    </xf>
    <xf numFmtId="0" fontId="0" fillId="0" borderId="13" xfId="0" applyBorder="1" applyAlignment="1">
      <alignment horizontal="left" vertical="center" indent="1"/>
    </xf>
    <xf numFmtId="14" fontId="0" fillId="0" borderId="12" xfId="0" applyNumberFormat="1" applyBorder="1" applyAlignment="1">
      <alignment horizontal="left" vertical="center" indent="1"/>
    </xf>
    <xf numFmtId="0" fontId="14" fillId="0" borderId="15" xfId="0" applyFont="1" applyBorder="1">
      <alignment horizontal="left" vertical="center" wrapText="1" indent="1"/>
    </xf>
    <xf numFmtId="0" fontId="35" fillId="0" borderId="0" xfId="0" applyFont="1" applyBorder="1">
      <alignment horizontal="left" vertical="center" wrapText="1" indent="1"/>
    </xf>
    <xf numFmtId="0" fontId="23" fillId="6" borderId="0" xfId="6" applyFont="1" applyFill="1" applyBorder="1" applyAlignment="1" applyProtection="1">
      <alignment horizontal="left"/>
    </xf>
    <xf numFmtId="0" fontId="16" fillId="6" borderId="0" xfId="0" applyFont="1" applyFill="1" applyAlignment="1">
      <alignment horizontal="center" vertical="center" wrapText="1"/>
    </xf>
    <xf numFmtId="0" fontId="24" fillId="6" borderId="0" xfId="7" applyFont="1" applyFill="1" applyBorder="1" applyAlignment="1">
      <alignment horizontal="left" vertical="center" wrapText="1"/>
    </xf>
    <xf numFmtId="0" fontId="14" fillId="0" borderId="12" xfId="0" applyFont="1" applyBorder="1">
      <alignment horizontal="left" vertical="center" wrapText="1" indent="1"/>
    </xf>
  </cellXfs>
  <cellStyles count="19">
    <cellStyle name="20% - Colore 1" xfId="15" builtinId="30" customBuiltin="1"/>
    <cellStyle name="60% - Colore 1" xfId="7" builtinId="32" customBuiltin="1"/>
    <cellStyle name="Collegamento ipertestuale" xfId="1" builtinId="8" customBuiltin="1"/>
    <cellStyle name="Collegamento ipertestuale visitato" xfId="5" builtinId="9" customBuiltin="1"/>
    <cellStyle name="Date" xfId="18" xr:uid="{00000000-0005-0000-0000-000004000000}"/>
    <cellStyle name="Normale" xfId="0" builtinId="0" customBuiltin="1"/>
    <cellStyle name="Percentuale" xfId="4" builtinId="5" customBuiltin="1"/>
    <cellStyle name="Phone" xfId="16" xr:uid="{00000000-0005-0000-0000-00000E000000}"/>
    <cellStyle name="Quantity" xfId="17" xr:uid="{00000000-0005-0000-0000-00000F000000}"/>
    <cellStyle name="Testo avviso" xfId="9" builtinId="11" customBuiltin="1"/>
    <cellStyle name="Testo descrittivo" xfId="10" builtinId="53" customBuiltin="1"/>
    <cellStyle name="Titolo" xfId="6" builtinId="15" customBuiltin="1"/>
    <cellStyle name="Titolo 1" xfId="2" builtinId="16" customBuiltin="1"/>
    <cellStyle name="Titolo 2" xfId="3" builtinId="17" customBuiltin="1"/>
    <cellStyle name="Titolo 3" xfId="8" builtinId="18" customBuiltin="1"/>
    <cellStyle name="Titolo 4" xfId="12" builtinId="19" customBuiltin="1"/>
    <cellStyle name="Totale" xfId="11" builtinId="25" customBuiltin="1"/>
    <cellStyle name="Valuta" xfId="13" builtinId="4" customBuiltin="1"/>
    <cellStyle name="Valuta [0]" xfId="14" builtinId="7" customBuiltin="1"/>
  </cellStyles>
  <dxfs count="36">
    <dxf>
      <font>
        <strike val="0"/>
        <outline val="0"/>
        <shadow val="0"/>
        <u val="none"/>
        <vertAlign val="baseline"/>
        <sz val="12"/>
        <color theme="2" tint="-0.749961851863155"/>
        <name val="Garamond"/>
        <family val="2"/>
        <scheme val="minor"/>
      </font>
      <numFmt numFmtId="168" formatCode="&quot;$&quot;#,##0.00"/>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numFmt numFmtId="168" formatCode="&quot;$&quot;#,##0.00"/>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numFmt numFmtId="168" formatCode="&quot;$&quot;#,##0.00"/>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numFmt numFmtId="168" formatCode="&quot;$&quot;#,##0.00"/>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strike val="0"/>
        <outline val="0"/>
        <shadow val="0"/>
        <u val="none"/>
        <vertAlign val="baseline"/>
        <sz val="12"/>
        <color theme="2" tint="-0.749961851863155"/>
        <name val="Garamond"/>
        <family val="2"/>
        <scheme val="minor"/>
      </font>
    </dxf>
    <dxf>
      <font>
        <b/>
        <i val="0"/>
      </font>
    </dxf>
    <dxf>
      <font>
        <b/>
        <i val="0"/>
        <color theme="4" tint="-0.499984740745262"/>
      </font>
      <border>
        <left style="thin">
          <color theme="4"/>
        </left>
        <right style="thin">
          <color theme="4"/>
        </right>
        <top style="double">
          <color theme="4"/>
        </top>
        <bottom style="thin">
          <color theme="4"/>
        </bottom>
      </border>
    </dxf>
    <dxf>
      <font>
        <b/>
        <i val="0"/>
        <strike val="0"/>
        <color theme="2"/>
      </font>
      <fill>
        <patternFill>
          <bgColor theme="1"/>
        </patternFill>
      </fill>
      <border>
        <left style="thin">
          <color theme="1"/>
        </left>
        <right style="thin">
          <color theme="1"/>
        </right>
        <top style="thin">
          <color theme="1"/>
        </top>
        <bottom style="thin">
          <color theme="1"/>
        </bottom>
        <vertical/>
        <horizontal/>
      </border>
    </dxf>
    <dxf>
      <font>
        <b val="0"/>
        <i val="0"/>
        <color auto="1"/>
      </font>
      <fill>
        <patternFill>
          <bgColor theme="3"/>
        </patternFill>
      </fill>
      <border>
        <left style="thin">
          <color theme="1"/>
        </left>
        <right style="thin">
          <color theme="1"/>
        </right>
        <top style="thin">
          <color theme="1"/>
        </top>
        <bottom style="thin">
          <color theme="1"/>
        </bottom>
        <vertical style="thin">
          <color theme="1"/>
        </vertical>
        <horizontal style="thin">
          <color theme="1"/>
        </horizontal>
      </border>
    </dxf>
  </dxfs>
  <tableStyles count="1" defaultTableStyle="Invoice" defaultPivotStyle="PivotStyleLight16">
    <tableStyle name="Invoice" pivot="0" count="4" xr9:uid="{00000000-0011-0000-FFFF-FFFF00000000}">
      <tableStyleElement type="wholeTable" dxfId="35"/>
      <tableStyleElement type="headerRow" dxfId="34"/>
      <tableStyleElement type="totalRow" dxfId="33"/>
      <tableStyleElement type="firstColumn" dxfId="3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8E4E8"/>
      <rgbColor rgb="00CC99FF"/>
      <rgbColor rgb="00EAEAE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299357</xdr:colOff>
      <xdr:row>1</xdr:row>
      <xdr:rowOff>13608</xdr:rowOff>
    </xdr:from>
    <xdr:to>
      <xdr:col>1</xdr:col>
      <xdr:colOff>1170213</xdr:colOff>
      <xdr:row>4</xdr:row>
      <xdr:rowOff>40822</xdr:rowOff>
    </xdr:to>
    <xdr:pic>
      <xdr:nvPicPr>
        <xdr:cNvPr id="4" name="Immagine 3">
          <a:extLst>
            <a:ext uri="{FF2B5EF4-FFF2-40B4-BE49-F238E27FC236}">
              <a16:creationId xmlns:a16="http://schemas.microsoft.com/office/drawing/2014/main" id="{165AF3AE-8233-93F2-2262-BAE73AA56B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357" y="639537"/>
          <a:ext cx="1428749" cy="1428749"/>
        </a:xfrm>
        <a:prstGeom prst="rect">
          <a:avLst/>
        </a:prstGeom>
      </xdr:spPr>
    </xdr:pic>
    <xdr:clientData/>
  </xdr:twoCellAnchor>
  <xdr:oneCellAnchor>
    <xdr:from>
      <xdr:col>10</xdr:col>
      <xdr:colOff>299357</xdr:colOff>
      <xdr:row>36</xdr:row>
      <xdr:rowOff>13608</xdr:rowOff>
    </xdr:from>
    <xdr:ext cx="1425038" cy="1412668"/>
    <xdr:pic>
      <xdr:nvPicPr>
        <xdr:cNvPr id="6" name="Immagine 5">
          <a:extLst>
            <a:ext uri="{FF2B5EF4-FFF2-40B4-BE49-F238E27FC236}">
              <a16:creationId xmlns:a16="http://schemas.microsoft.com/office/drawing/2014/main" id="{C6B5C63A-0D85-423E-96FD-6E0F7B356C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357" y="637063"/>
          <a:ext cx="1425038" cy="1412668"/>
        </a:xfrm>
        <a:prstGeom prst="rect">
          <a:avLst/>
        </a:prstGeom>
      </xdr:spPr>
    </xdr:pic>
    <xdr:clientData/>
  </xdr:oneCellAnchor>
  <xdr:oneCellAnchor>
    <xdr:from>
      <xdr:col>10</xdr:col>
      <xdr:colOff>299357</xdr:colOff>
      <xdr:row>1</xdr:row>
      <xdr:rowOff>13608</xdr:rowOff>
    </xdr:from>
    <xdr:ext cx="1425038" cy="1412668"/>
    <xdr:pic>
      <xdr:nvPicPr>
        <xdr:cNvPr id="7" name="Immagine 6">
          <a:extLst>
            <a:ext uri="{FF2B5EF4-FFF2-40B4-BE49-F238E27FC236}">
              <a16:creationId xmlns:a16="http://schemas.microsoft.com/office/drawing/2014/main" id="{A24B728A-D133-457F-8A8E-01424F482D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14766" y="12846381"/>
          <a:ext cx="1425038" cy="1412668"/>
        </a:xfrm>
        <a:prstGeom prst="rect">
          <a:avLst/>
        </a:prstGeom>
      </xdr:spPr>
    </xdr:pic>
    <xdr:clientData/>
  </xdr:oneCellAnchor>
  <xdr:oneCellAnchor>
    <xdr:from>
      <xdr:col>10</xdr:col>
      <xdr:colOff>299357</xdr:colOff>
      <xdr:row>71</xdr:row>
      <xdr:rowOff>13608</xdr:rowOff>
    </xdr:from>
    <xdr:ext cx="1425038" cy="1412668"/>
    <xdr:pic>
      <xdr:nvPicPr>
        <xdr:cNvPr id="8" name="Immagine 7">
          <a:extLst>
            <a:ext uri="{FF2B5EF4-FFF2-40B4-BE49-F238E27FC236}">
              <a16:creationId xmlns:a16="http://schemas.microsoft.com/office/drawing/2014/main" id="{7134D7C2-B38A-453E-8F78-F85E3249AC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14766" y="12846381"/>
          <a:ext cx="1425038" cy="1412668"/>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SimpleInvoice" displayName="SimpleInvoice" ref="B13:G23" totalsRowShown="0" headerRowDxfId="31" dataDxfId="30">
  <autoFilter ref="B13:G23" xr:uid="{00000000-0009-0000-0100-000004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Cat. Oggetto" dataDxfId="29"/>
    <tableColumn id="2" xr3:uid="{00000000-0010-0000-0000-000002000000}" name="Descrizione" dataDxfId="28"/>
    <tableColumn id="7" xr3:uid="{00000000-0010-0000-0000-000007000000}" name="Qta" dataDxfId="27"/>
    <tableColumn id="8" xr3:uid="{00000000-0010-0000-0000-000008000000}" name="Prezzo unità" dataDxfId="26"/>
    <tableColumn id="10" xr3:uid="{00000000-0010-0000-0000-00000A000000}" name="Sconto" dataDxfId="25"/>
    <tableColumn id="11" xr3:uid="{00000000-0010-0000-0000-00000B000000}" name="Prezzo" dataDxfId="24">
      <calculatedColumnFormula>SimpleInvoice[[#This Row],[Qta]]*SimpleInvoice[[#This Row],[Prezzo unità]]*(1-SimpleInvoice[[#This Row],[Sconto]])</calculatedColumnFormula>
    </tableColumn>
  </tableColumns>
  <tableStyleInfo name="Invoice" showFirstColumn="1" showLastColumn="0" showRowStripes="0" showColumnStripes="0"/>
  <extLst>
    <ext xmlns:x14="http://schemas.microsoft.com/office/spreadsheetml/2009/9/main" uri="{504A1905-F514-4f6f-8877-14C23A59335A}">
      <x14:table altTextSummary="Invoice list with item #, description, quantity, unit price, discount and pric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0E4A53-7540-47DC-8380-B362B397114C}" name="SimpleInvoice3" displayName="SimpleInvoice3" ref="L48:Q58" totalsRowShown="0" headerRowDxfId="23" dataDxfId="22">
  <autoFilter ref="L48:Q58" xr:uid="{F30E4A53-7540-47DC-8380-B362B397114C}"/>
  <tableColumns count="6">
    <tableColumn id="1" xr3:uid="{9993D623-ACD9-4B94-B3BE-25A88EF72D7B}" name="Cat. Oggetto" dataDxfId="21"/>
    <tableColumn id="2" xr3:uid="{E6A51EEF-8B01-40F1-B589-666B23CD3882}" name="Descrizione" dataDxfId="20"/>
    <tableColumn id="7" xr3:uid="{6E030B84-6D2E-4C6A-A926-870C3EED7C4F}" name="Qta" dataDxfId="19"/>
    <tableColumn id="8" xr3:uid="{09044197-03CA-497B-8221-D50091A38097}" name="Prezzo unità" dataDxfId="18"/>
    <tableColumn id="10" xr3:uid="{DB27F98E-9B18-4FD1-BA95-063717C4EC93}" name="Sconto" dataDxfId="17"/>
    <tableColumn id="11" xr3:uid="{E94A2299-8ACB-4E8A-A38F-7EAF93384542}" name="Prezzo" dataDxfId="16">
      <calculatedColumnFormula>SimpleInvoice3[[#This Row],[Qta]]*SimpleInvoice3[[#This Row],[Prezzo unità]]*(1-SimpleInvoice3[[#This Row],[Sconto]])</calculatedColumnFormula>
    </tableColumn>
  </tableColumns>
  <tableStyleInfo name="Invoice" showFirstColumn="1" showLastColumn="0" showRowStripes="0" showColumnStripes="0"/>
  <extLst>
    <ext xmlns:x14="http://schemas.microsoft.com/office/spreadsheetml/2009/9/main" uri="{504A1905-F514-4f6f-8877-14C23A59335A}">
      <x14:table altTextSummary="Invoice list with item #, description, quantity, unit price, discount and pric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3B49176-9D75-49DC-B11E-ABC3DF789C67}" name="SimpleInvoice34" displayName="SimpleInvoice34" ref="L13:Q23" totalsRowShown="0" headerRowDxfId="15" dataDxfId="14">
  <autoFilter ref="L13:Q23" xr:uid="{73B49176-9D75-49DC-B11E-ABC3DF789C67}"/>
  <tableColumns count="6">
    <tableColumn id="1" xr3:uid="{C1C4CDF0-58B0-4E0E-A451-5B20C151518C}" name="Cat. Oggetto" dataDxfId="13"/>
    <tableColumn id="2" xr3:uid="{D379ED11-9F7F-4F78-A7DE-CBD27674851D}" name="Descrizione" dataDxfId="12"/>
    <tableColumn id="7" xr3:uid="{E7F31CA6-52D5-4F0A-ADDB-E6F4557CC6E4}" name="Qta" dataDxfId="11"/>
    <tableColumn id="8" xr3:uid="{554A3978-D33B-4921-B160-68BAC6741B60}" name="Prezzo unità" dataDxfId="10"/>
    <tableColumn id="10" xr3:uid="{CB10144B-935E-471D-9144-16CFD2061607}" name="Sconto" dataDxfId="9"/>
    <tableColumn id="11" xr3:uid="{40E04AEC-E52A-4159-8B03-DFF973980FAB}" name="Prezzo" dataDxfId="8">
      <calculatedColumnFormula>SimpleInvoice34[[#This Row],[Qta]]*SimpleInvoice34[[#This Row],[Prezzo unità]]*(1-SimpleInvoice34[[#This Row],[Sconto]])</calculatedColumnFormula>
    </tableColumn>
  </tableColumns>
  <tableStyleInfo name="Invoice" showFirstColumn="1" showLastColumn="0" showRowStripes="0" showColumnStripes="0"/>
  <extLst>
    <ext xmlns:x14="http://schemas.microsoft.com/office/spreadsheetml/2009/9/main" uri="{504A1905-F514-4f6f-8877-14C23A59335A}">
      <x14:table altTextSummary="Invoice list with item #, description, quantity, unit price, discount and pric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958AA9E-AA39-498A-B4EA-802693AFABF1}" name="SimpleInvoice36" displayName="SimpleInvoice36" ref="L83:Q97" totalsRowShown="0" headerRowDxfId="7" dataDxfId="6">
  <autoFilter ref="L83:Q97" xr:uid="{6958AA9E-AA39-498A-B4EA-802693AFABF1}"/>
  <tableColumns count="6">
    <tableColumn id="1" xr3:uid="{3ED93AFB-6E73-4711-B607-25744F035C18}" name="Cat. Oggetto" dataDxfId="5"/>
    <tableColumn id="2" xr3:uid="{D203506E-7F9C-492F-AB43-AF9B317C38CD}" name="Descrizione" dataDxfId="4"/>
    <tableColumn id="7" xr3:uid="{85E0E363-9689-49FB-A373-C5DE85FF0EF9}" name="Qta" dataDxfId="3"/>
    <tableColumn id="8" xr3:uid="{D97C67B8-7274-48CD-A23A-F9AD4E7ABA16}" name="Prezzo unità" dataDxfId="2"/>
    <tableColumn id="10" xr3:uid="{4BDFE05C-F0B0-4C9E-AE0B-636055A8DDDE}" name="Sconto" dataDxfId="1"/>
    <tableColumn id="11" xr3:uid="{5CB71B5D-786E-4B53-AC05-F760A01D7561}" name="Prezzo" dataDxfId="0">
      <calculatedColumnFormula>SimpleInvoice36[[#This Row],[Qta]]*SimpleInvoice36[[#This Row],[Prezzo unità]]*(1-SimpleInvoice36[[#This Row],[Sconto]])</calculatedColumnFormula>
    </tableColumn>
  </tableColumns>
  <tableStyleInfo name="Invoice" showFirstColumn="1" showLastColumn="0" showRowStripes="0" showColumnStripes="0"/>
  <extLst>
    <ext xmlns:x14="http://schemas.microsoft.com/office/spreadsheetml/2009/9/main" uri="{504A1905-F514-4f6f-8877-14C23A59335A}">
      <x14:table altTextSummary="Invoice list with item #, description, quantity, unit price, discount and price"/>
    </ext>
  </extLst>
</table>
</file>

<file path=xl/theme/theme1.xml><?xml version="1.0" encoding="utf-8"?>
<a:theme xmlns:a="http://schemas.openxmlformats.org/drawingml/2006/main" name="Office Theme">
  <a:themeElements>
    <a:clrScheme name="TM03987161">
      <a:dk1>
        <a:srgbClr val="000000"/>
      </a:dk1>
      <a:lt1>
        <a:srgbClr val="FFFFFF"/>
      </a:lt1>
      <a:dk2>
        <a:srgbClr val="DDF4F9"/>
      </a:dk2>
      <a:lt2>
        <a:srgbClr val="E7E6E6"/>
      </a:lt2>
      <a:accent1>
        <a:srgbClr val="2DA2BF"/>
      </a:accent1>
      <a:accent2>
        <a:srgbClr val="D91F27"/>
      </a:accent2>
      <a:accent3>
        <a:srgbClr val="EB631A"/>
      </a:accent3>
      <a:accent4>
        <a:srgbClr val="39639D"/>
      </a:accent4>
      <a:accent5>
        <a:srgbClr val="474B78"/>
      </a:accent5>
      <a:accent6>
        <a:srgbClr val="7D3C49"/>
      </a:accent6>
      <a:hlink>
        <a:srgbClr val="0563C1"/>
      </a:hlink>
      <a:folHlink>
        <a:srgbClr val="954F72"/>
      </a:folHlink>
    </a:clrScheme>
    <a:fontScheme name="Custom 34">
      <a:majorFont>
        <a:latin typeface="Tw Cen MT"/>
        <a:ea typeface=""/>
        <a:cs typeface=""/>
      </a:majorFont>
      <a:minorFont>
        <a:latin typeface="Garamond"/>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qualcosa@pec.eu" TargetMode="External"/><Relationship Id="rId13" Type="http://schemas.openxmlformats.org/officeDocument/2006/relationships/table" Target="../tables/table3.xml"/><Relationship Id="rId3" Type="http://schemas.openxmlformats.org/officeDocument/2006/relationships/hyperlink" Target="mailto:francescodestefanis@pec-mail.it" TargetMode="External"/><Relationship Id="rId7" Type="http://schemas.openxmlformats.org/officeDocument/2006/relationships/hyperlink" Target="mailto:francescodestefanis@pec-mail.it" TargetMode="External"/><Relationship Id="rId12" Type="http://schemas.openxmlformats.org/officeDocument/2006/relationships/table" Target="../tables/table2.xml"/><Relationship Id="rId2" Type="http://schemas.openxmlformats.org/officeDocument/2006/relationships/hyperlink" Target="mailto:qualcosa@pec.eu" TargetMode="External"/><Relationship Id="rId1" Type="http://schemas.openxmlformats.org/officeDocument/2006/relationships/hyperlink" Target="mailto:francescodestefanis@pec-mail.it" TargetMode="External"/><Relationship Id="rId6" Type="http://schemas.openxmlformats.org/officeDocument/2006/relationships/hyperlink" Target="mailto:qualcosa@pec.eu" TargetMode="External"/><Relationship Id="rId11" Type="http://schemas.openxmlformats.org/officeDocument/2006/relationships/table" Target="../tables/table1.xml"/><Relationship Id="rId5" Type="http://schemas.openxmlformats.org/officeDocument/2006/relationships/hyperlink" Target="mailto:francescodestefanis@pec-mail.it" TargetMode="External"/><Relationship Id="rId10" Type="http://schemas.openxmlformats.org/officeDocument/2006/relationships/drawing" Target="../drawings/drawing1.xml"/><Relationship Id="rId4" Type="http://schemas.openxmlformats.org/officeDocument/2006/relationships/hyperlink" Target="mailto:qualcosa@pec.eu" TargetMode="External"/><Relationship Id="rId9" Type="http://schemas.openxmlformats.org/officeDocument/2006/relationships/printerSettings" Target="../printerSettings/printerSettings1.bin"/><Relationship Id="rId1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499984740745262"/>
    <pageSetUpPr autoPageBreaks="0" fitToPage="1"/>
  </sheetPr>
  <dimension ref="A1:R118"/>
  <sheetViews>
    <sheetView showGridLines="0" tabSelected="1" topLeftCell="A77" zoomScale="55" zoomScaleNormal="55" workbookViewId="0">
      <selection activeCell="L55" sqref="L55"/>
    </sheetView>
  </sheetViews>
  <sheetFormatPr defaultColWidth="9" defaultRowHeight="33.950000000000003" customHeight="1" x14ac:dyDescent="0.25"/>
  <cols>
    <col min="1" max="1" width="8.28515625" style="2" customWidth="1"/>
    <col min="2" max="2" width="26.85546875" style="2" customWidth="1"/>
    <col min="3" max="3" width="56.7109375" style="2" customWidth="1"/>
    <col min="4" max="4" width="18.5703125" style="2" customWidth="1"/>
    <col min="5" max="5" width="20.42578125" style="2" customWidth="1"/>
    <col min="6" max="6" width="50" style="2" customWidth="1"/>
    <col min="7" max="7" width="43.5703125" style="2" customWidth="1"/>
    <col min="8" max="8" width="6.5703125" style="2" customWidth="1"/>
    <col min="9" max="9" width="4" style="2" customWidth="1"/>
    <col min="10" max="10" width="3.5703125" style="2" customWidth="1"/>
    <col min="11" max="11" width="9" style="2" customWidth="1"/>
    <col min="12" max="12" width="39.5703125" style="2" customWidth="1"/>
    <col min="13" max="13" width="79.140625" style="2" customWidth="1"/>
    <col min="14" max="14" width="8.7109375" style="2" customWidth="1"/>
    <col min="15" max="15" width="20.42578125" style="2" bestFit="1" customWidth="1"/>
    <col min="16" max="16" width="29.28515625" style="2" bestFit="1" customWidth="1"/>
    <col min="17" max="17" width="46.85546875" style="2" customWidth="1"/>
    <col min="18" max="18" width="6.140625" style="2" customWidth="1"/>
    <col min="19" max="16384" width="9" style="2"/>
  </cols>
  <sheetData>
    <row r="1" spans="1:18" ht="29.25" customHeight="1" x14ac:dyDescent="0.25">
      <c r="A1" s="1"/>
      <c r="B1" s="1"/>
      <c r="C1" s="1"/>
      <c r="D1" s="1"/>
      <c r="E1" s="1"/>
      <c r="F1" s="1"/>
      <c r="G1" s="1"/>
      <c r="H1" s="1"/>
      <c r="K1" s="1"/>
      <c r="L1" s="1"/>
      <c r="M1" s="1"/>
      <c r="N1" s="1"/>
      <c r="O1" s="1"/>
      <c r="P1" s="1"/>
      <c r="Q1" s="1"/>
      <c r="R1" s="1"/>
    </row>
    <row r="2" spans="1:18" ht="57.95" customHeight="1" x14ac:dyDescent="0.9">
      <c r="A2" s="1"/>
      <c r="B2" s="3"/>
      <c r="C2" s="96" t="s">
        <v>4</v>
      </c>
      <c r="D2" s="96"/>
      <c r="E2" s="4"/>
      <c r="F2" s="5"/>
      <c r="G2" s="65" t="s">
        <v>33</v>
      </c>
      <c r="H2" s="6"/>
      <c r="K2" s="1"/>
      <c r="L2" s="3"/>
      <c r="M2" s="96" t="s">
        <v>4</v>
      </c>
      <c r="N2" s="96"/>
      <c r="O2" s="4"/>
      <c r="P2" s="5"/>
      <c r="Q2" s="65" t="s">
        <v>72</v>
      </c>
      <c r="R2" s="6"/>
    </row>
    <row r="3" spans="1:18" ht="36" customHeight="1" x14ac:dyDescent="0.25">
      <c r="A3" s="1"/>
      <c r="B3" s="7"/>
      <c r="C3" s="98" t="s">
        <v>5</v>
      </c>
      <c r="D3" s="98"/>
      <c r="E3" s="8"/>
      <c r="F3" s="60" t="s">
        <v>35</v>
      </c>
      <c r="G3" s="8" t="s">
        <v>145</v>
      </c>
      <c r="H3" s="10"/>
      <c r="K3" s="1"/>
      <c r="L3" s="7"/>
      <c r="M3" s="98" t="s">
        <v>5</v>
      </c>
      <c r="N3" s="98"/>
      <c r="O3" s="8"/>
      <c r="P3" s="60" t="s">
        <v>44</v>
      </c>
      <c r="Q3" s="8"/>
      <c r="R3" s="10"/>
    </row>
    <row r="4" spans="1:18" ht="15.95" customHeight="1" x14ac:dyDescent="0.25">
      <c r="A4" s="1"/>
      <c r="B4" s="11" t="s">
        <v>0</v>
      </c>
      <c r="C4" s="98"/>
      <c r="D4" s="98"/>
      <c r="E4" s="12"/>
      <c r="F4" s="37" t="s">
        <v>1</v>
      </c>
      <c r="G4" s="9">
        <v>101</v>
      </c>
      <c r="H4" s="10"/>
      <c r="K4" s="1"/>
      <c r="L4" s="11" t="s">
        <v>0</v>
      </c>
      <c r="M4" s="98"/>
      <c r="N4" s="98"/>
      <c r="O4" s="12"/>
      <c r="P4" s="37" t="s">
        <v>1</v>
      </c>
      <c r="Q4" s="9" t="s">
        <v>65</v>
      </c>
      <c r="R4" s="10"/>
    </row>
    <row r="5" spans="1:18" ht="15.95" customHeight="1" x14ac:dyDescent="0.25">
      <c r="A5" s="1"/>
      <c r="B5" s="14"/>
      <c r="C5" s="15"/>
      <c r="D5" s="15"/>
      <c r="E5" s="16"/>
      <c r="F5" s="38" t="s">
        <v>2</v>
      </c>
      <c r="G5" s="13">
        <v>45657</v>
      </c>
      <c r="H5" s="17"/>
      <c r="K5" s="1"/>
      <c r="L5" s="14"/>
      <c r="M5" s="15"/>
      <c r="N5" s="15"/>
      <c r="O5" s="16"/>
      <c r="P5" s="38" t="s">
        <v>2</v>
      </c>
      <c r="Q5" s="13">
        <v>46022</v>
      </c>
      <c r="R5" s="17"/>
    </row>
    <row r="6" spans="1:18" ht="60" customHeight="1" x14ac:dyDescent="0.25">
      <c r="A6" s="1"/>
      <c r="B6" s="18"/>
      <c r="C6" s="18"/>
      <c r="D6" s="8"/>
      <c r="E6" s="8"/>
      <c r="F6" s="39" t="s">
        <v>3</v>
      </c>
      <c r="G6" s="55" t="s">
        <v>34</v>
      </c>
      <c r="H6" s="10"/>
      <c r="K6" s="1"/>
      <c r="L6" s="18"/>
      <c r="M6" s="18"/>
      <c r="N6" s="8"/>
      <c r="O6" s="8"/>
      <c r="P6" s="39" t="s">
        <v>3</v>
      </c>
      <c r="Q6" s="55" t="s">
        <v>34</v>
      </c>
      <c r="R6" s="10"/>
    </row>
    <row r="7" spans="1:18" ht="15.95" customHeight="1" x14ac:dyDescent="0.25">
      <c r="A7" s="1"/>
      <c r="B7" s="18" t="s">
        <v>22</v>
      </c>
      <c r="C7" s="19"/>
      <c r="D7" s="20"/>
      <c r="E7" s="20"/>
      <c r="F7" s="40" t="s">
        <v>14</v>
      </c>
      <c r="G7" s="21" t="s">
        <v>140</v>
      </c>
      <c r="H7" s="22"/>
      <c r="K7" s="1"/>
      <c r="L7" s="18" t="s">
        <v>22</v>
      </c>
      <c r="M7" s="19"/>
      <c r="N7" s="20"/>
      <c r="O7" s="20"/>
      <c r="P7" s="40" t="s">
        <v>14</v>
      </c>
      <c r="Q7" s="21" t="s">
        <v>140</v>
      </c>
      <c r="R7" s="22"/>
    </row>
    <row r="8" spans="1:18" ht="15.95" customHeight="1" x14ac:dyDescent="0.25">
      <c r="A8" s="1"/>
      <c r="B8" s="19">
        <v>40129</v>
      </c>
      <c r="C8" s="19"/>
      <c r="D8" s="23"/>
      <c r="E8" s="23"/>
      <c r="F8" s="41" t="s">
        <v>15</v>
      </c>
      <c r="G8" s="24" t="s">
        <v>23</v>
      </c>
      <c r="H8" s="22"/>
      <c r="K8" s="1"/>
      <c r="L8" s="19">
        <v>40129</v>
      </c>
      <c r="M8" s="19"/>
      <c r="N8" s="23"/>
      <c r="O8" s="23"/>
      <c r="P8" s="41" t="s">
        <v>15</v>
      </c>
      <c r="Q8" s="24" t="s">
        <v>23</v>
      </c>
      <c r="R8" s="22"/>
    </row>
    <row r="9" spans="1:18" ht="15.95" customHeight="1" x14ac:dyDescent="0.25">
      <c r="A9" s="1"/>
      <c r="B9" s="19" t="s">
        <v>11</v>
      </c>
      <c r="C9" s="25"/>
      <c r="D9" s="20"/>
      <c r="E9" s="20"/>
      <c r="F9" s="40"/>
      <c r="G9" s="26" t="s">
        <v>141</v>
      </c>
      <c r="H9" s="22"/>
      <c r="K9" s="1"/>
      <c r="L9" s="19" t="s">
        <v>11</v>
      </c>
      <c r="M9" s="25"/>
      <c r="N9" s="20"/>
      <c r="O9" s="20"/>
      <c r="P9" s="40"/>
      <c r="Q9" s="26" t="s">
        <v>141</v>
      </c>
      <c r="R9" s="22"/>
    </row>
    <row r="10" spans="1:18" ht="15.95" customHeight="1" x14ac:dyDescent="0.25">
      <c r="A10" s="1"/>
      <c r="B10" s="19" t="s">
        <v>13</v>
      </c>
      <c r="C10" s="19"/>
      <c r="D10" s="23"/>
      <c r="E10" s="23"/>
      <c r="F10" s="41" t="s">
        <v>16</v>
      </c>
      <c r="G10" s="27" t="s">
        <v>142</v>
      </c>
      <c r="H10" s="22"/>
      <c r="K10" s="1"/>
      <c r="L10" s="19" t="s">
        <v>13</v>
      </c>
      <c r="M10" s="19"/>
      <c r="N10" s="23"/>
      <c r="O10" s="23"/>
      <c r="P10" s="41" t="s">
        <v>16</v>
      </c>
      <c r="Q10" s="27" t="s">
        <v>142</v>
      </c>
      <c r="R10" s="22"/>
    </row>
    <row r="11" spans="1:18" ht="25.5" customHeight="1" x14ac:dyDescent="0.25">
      <c r="A11" s="1"/>
      <c r="B11" s="49" t="s">
        <v>12</v>
      </c>
      <c r="C11" s="23"/>
      <c r="D11" s="20"/>
      <c r="E11" s="20"/>
      <c r="F11" s="40" t="s">
        <v>17</v>
      </c>
      <c r="G11" s="50" t="s">
        <v>143</v>
      </c>
      <c r="H11" s="22"/>
      <c r="K11" s="1"/>
      <c r="L11" s="49" t="s">
        <v>12</v>
      </c>
      <c r="M11" s="23"/>
      <c r="N11" s="20"/>
      <c r="O11" s="20"/>
      <c r="P11" s="40" t="s">
        <v>17</v>
      </c>
      <c r="Q11" s="50" t="s">
        <v>143</v>
      </c>
      <c r="R11" s="22"/>
    </row>
    <row r="12" spans="1:18" ht="60.95" customHeight="1" x14ac:dyDescent="0.25">
      <c r="A12" s="1"/>
      <c r="B12" s="28"/>
      <c r="C12" s="15"/>
      <c r="D12" s="15"/>
      <c r="E12" s="15"/>
      <c r="F12" s="15"/>
      <c r="G12" s="15"/>
      <c r="H12" s="17"/>
      <c r="K12" s="1"/>
      <c r="L12" s="28"/>
      <c r="M12" s="15"/>
      <c r="N12" s="15"/>
      <c r="O12" s="15"/>
      <c r="P12" s="15"/>
      <c r="Q12" s="15"/>
      <c r="R12" s="17"/>
    </row>
    <row r="13" spans="1:18" ht="26.1" customHeight="1" x14ac:dyDescent="0.25">
      <c r="A13" s="1"/>
      <c r="B13" s="42" t="s">
        <v>54</v>
      </c>
      <c r="C13" s="42" t="s">
        <v>6</v>
      </c>
      <c r="D13" s="43" t="s">
        <v>7</v>
      </c>
      <c r="E13" s="43" t="s">
        <v>8</v>
      </c>
      <c r="F13" s="43" t="s">
        <v>9</v>
      </c>
      <c r="G13" s="43" t="s">
        <v>10</v>
      </c>
      <c r="H13" s="29"/>
      <c r="K13" s="1"/>
      <c r="L13" s="42" t="s">
        <v>54</v>
      </c>
      <c r="M13" s="42" t="s">
        <v>6</v>
      </c>
      <c r="N13" s="43" t="s">
        <v>7</v>
      </c>
      <c r="O13" s="43" t="s">
        <v>8</v>
      </c>
      <c r="P13" s="43" t="s">
        <v>9</v>
      </c>
      <c r="Q13" s="43" t="s">
        <v>10</v>
      </c>
      <c r="R13" s="29"/>
    </row>
    <row r="14" spans="1:18" ht="26.1" customHeight="1" x14ac:dyDescent="0.25">
      <c r="A14" s="1"/>
      <c r="B14" s="42" t="s">
        <v>147</v>
      </c>
      <c r="C14" s="42" t="s">
        <v>24</v>
      </c>
      <c r="D14" s="44">
        <v>1</v>
      </c>
      <c r="E14" s="46">
        <v>500</v>
      </c>
      <c r="F14" s="56">
        <v>0.5</v>
      </c>
      <c r="G14" s="46">
        <f>SimpleInvoice[[#This Row],[Qta]]*SimpleInvoice[[#This Row],[Prezzo unità]]*(1-SimpleInvoice[[#This Row],[Sconto]])</f>
        <v>250</v>
      </c>
      <c r="H14" s="29"/>
      <c r="K14" s="1"/>
      <c r="L14" s="42" t="s">
        <v>147</v>
      </c>
      <c r="M14" s="42" t="s">
        <v>58</v>
      </c>
      <c r="N14" s="44">
        <v>0</v>
      </c>
      <c r="O14" s="46">
        <v>50</v>
      </c>
      <c r="P14" s="56">
        <v>0.4</v>
      </c>
      <c r="Q14" s="46">
        <f>SimpleInvoice34[[#This Row],[Qta]]*SimpleInvoice34[[#This Row],[Prezzo unità]]*(1-SimpleInvoice34[[#This Row],[Sconto]])</f>
        <v>0</v>
      </c>
      <c r="R14" s="29"/>
    </row>
    <row r="15" spans="1:18" ht="26.1" customHeight="1" x14ac:dyDescent="0.25">
      <c r="A15" s="1"/>
      <c r="B15" s="42" t="s">
        <v>147</v>
      </c>
      <c r="C15" s="42" t="s">
        <v>38</v>
      </c>
      <c r="D15" s="44">
        <v>10</v>
      </c>
      <c r="E15" s="46">
        <v>50</v>
      </c>
      <c r="F15" s="56">
        <v>0.5</v>
      </c>
      <c r="G15" s="46">
        <f>SimpleInvoice[[#This Row],[Qta]]*SimpleInvoice[[#This Row],[Prezzo unità]]*(1-SimpleInvoice[[#This Row],[Sconto]])</f>
        <v>250</v>
      </c>
      <c r="H15" s="29"/>
      <c r="K15" s="1"/>
      <c r="L15" s="42" t="s">
        <v>148</v>
      </c>
      <c r="M15" s="42" t="s">
        <v>59</v>
      </c>
      <c r="N15" s="44">
        <v>0</v>
      </c>
      <c r="O15" s="45">
        <v>500</v>
      </c>
      <c r="P15" s="59">
        <v>0.4</v>
      </c>
      <c r="Q15" s="46">
        <f>SimpleInvoice34[[#This Row],[Qta]]*SimpleInvoice34[[#This Row],[Prezzo unità]]*(1-SimpleInvoice34[[#This Row],[Sconto]])</f>
        <v>0</v>
      </c>
      <c r="R15" s="29"/>
    </row>
    <row r="16" spans="1:18" ht="26.1" customHeight="1" x14ac:dyDescent="0.25">
      <c r="A16" s="1"/>
      <c r="B16" s="42" t="s">
        <v>148</v>
      </c>
      <c r="C16" s="42" t="s">
        <v>27</v>
      </c>
      <c r="D16" s="44">
        <v>10</v>
      </c>
      <c r="E16" s="46">
        <v>20</v>
      </c>
      <c r="F16" s="56">
        <v>0.5</v>
      </c>
      <c r="G16" s="46">
        <f>SimpleInvoice[[#This Row],[Qta]]*SimpleInvoice[[#This Row],[Prezzo unità]]*(1-SimpleInvoice[[#This Row],[Sconto]])</f>
        <v>100</v>
      </c>
      <c r="H16" s="29"/>
      <c r="K16" s="1"/>
      <c r="L16" s="42" t="s">
        <v>149</v>
      </c>
      <c r="M16" s="42" t="s">
        <v>60</v>
      </c>
      <c r="N16" s="44">
        <v>0</v>
      </c>
      <c r="O16" s="45">
        <v>200</v>
      </c>
      <c r="P16" s="59">
        <v>0.4</v>
      </c>
      <c r="Q16" s="46">
        <f>SimpleInvoice34[[#This Row],[Qta]]*SimpleInvoice34[[#This Row],[Prezzo unità]]*(1-SimpleInvoice34[[#This Row],[Sconto]])</f>
        <v>0</v>
      </c>
      <c r="R16" s="29"/>
    </row>
    <row r="17" spans="1:18" ht="26.1" customHeight="1" x14ac:dyDescent="0.25">
      <c r="A17" s="1"/>
      <c r="B17" s="42" t="s">
        <v>148</v>
      </c>
      <c r="C17" s="42" t="s">
        <v>25</v>
      </c>
      <c r="D17" s="44">
        <v>2</v>
      </c>
      <c r="E17" s="45">
        <v>500</v>
      </c>
      <c r="F17" s="56">
        <v>0.5</v>
      </c>
      <c r="G17" s="46">
        <f>SimpleInvoice[[#This Row],[Qta]]*SimpleInvoice[[#This Row],[Prezzo unità]]*(1-SimpleInvoice[[#This Row],[Sconto]])</f>
        <v>500</v>
      </c>
      <c r="H17" s="29"/>
      <c r="K17" s="1"/>
      <c r="L17" s="42" t="s">
        <v>147</v>
      </c>
      <c r="M17" s="42" t="s">
        <v>61</v>
      </c>
      <c r="N17" s="44">
        <v>0</v>
      </c>
      <c r="O17" s="45">
        <v>100</v>
      </c>
      <c r="P17" s="59">
        <v>0.1</v>
      </c>
      <c r="Q17" s="46">
        <f>SimpleInvoice34[[#This Row],[Qta]]*SimpleInvoice34[[#This Row],[Prezzo unità]]*(1-SimpleInvoice34[[#This Row],[Sconto]])</f>
        <v>0</v>
      </c>
      <c r="R17" s="29"/>
    </row>
    <row r="18" spans="1:18" ht="26.1" customHeight="1" x14ac:dyDescent="0.25">
      <c r="A18" s="1"/>
      <c r="B18" s="42" t="s">
        <v>149</v>
      </c>
      <c r="C18" s="42" t="s">
        <v>26</v>
      </c>
      <c r="D18" s="44">
        <v>2</v>
      </c>
      <c r="E18" s="45">
        <v>200</v>
      </c>
      <c r="F18" s="56">
        <v>0.5</v>
      </c>
      <c r="G18" s="46">
        <f>SimpleInvoice[[#This Row],[Qta]]*SimpleInvoice[[#This Row],[Prezzo unità]]*(1-SimpleInvoice[[#This Row],[Sconto]])</f>
        <v>200</v>
      </c>
      <c r="H18" s="29"/>
      <c r="K18" s="1"/>
      <c r="L18" s="42" t="s">
        <v>148</v>
      </c>
      <c r="M18" s="42" t="s">
        <v>63</v>
      </c>
      <c r="N18" s="44">
        <v>88</v>
      </c>
      <c r="O18" s="45">
        <v>9</v>
      </c>
      <c r="P18" s="59">
        <v>0.4</v>
      </c>
      <c r="Q18" s="46">
        <f>SimpleInvoice34[[#This Row],[Qta]]*SimpleInvoice34[[#This Row],[Prezzo unità]]*(1-SimpleInvoice34[[#This Row],[Sconto]])</f>
        <v>475.2</v>
      </c>
      <c r="R18" s="29"/>
    </row>
    <row r="19" spans="1:18" ht="26.1" customHeight="1" x14ac:dyDescent="0.25">
      <c r="A19" s="1"/>
      <c r="B19" s="42" t="s">
        <v>147</v>
      </c>
      <c r="C19" s="42" t="s">
        <v>28</v>
      </c>
      <c r="D19" s="44">
        <v>1</v>
      </c>
      <c r="E19" s="45">
        <v>100</v>
      </c>
      <c r="F19" s="56">
        <v>0.2</v>
      </c>
      <c r="G19" s="46">
        <f>SimpleInvoice[[#This Row],[Qta]]*SimpleInvoice[[#This Row],[Prezzo unità]]*(1-SimpleInvoice[[#This Row],[Sconto]])</f>
        <v>80</v>
      </c>
      <c r="H19" s="29"/>
      <c r="K19" s="1"/>
      <c r="L19" s="42" t="s">
        <v>147</v>
      </c>
      <c r="M19" s="42" t="s">
        <v>47</v>
      </c>
      <c r="N19" s="44">
        <v>1</v>
      </c>
      <c r="O19" s="45">
        <v>20</v>
      </c>
      <c r="P19" s="59">
        <v>0.1</v>
      </c>
      <c r="Q19" s="46">
        <f>SimpleInvoice34[[#This Row],[Qta]]*SimpleInvoice34[[#This Row],[Prezzo unità]]*(1-SimpleInvoice34[[#This Row],[Sconto]])</f>
        <v>18</v>
      </c>
      <c r="R19" s="29"/>
    </row>
    <row r="20" spans="1:18" ht="26.1" customHeight="1" x14ac:dyDescent="0.25">
      <c r="A20" s="1"/>
      <c r="B20" s="42" t="s">
        <v>148</v>
      </c>
      <c r="C20" s="42" t="s">
        <v>37</v>
      </c>
      <c r="D20" s="44">
        <v>160</v>
      </c>
      <c r="E20" s="45">
        <v>9</v>
      </c>
      <c r="F20" s="56">
        <v>0.5</v>
      </c>
      <c r="G20" s="46">
        <f>SimpleInvoice[[#This Row],[Qta]]*SimpleInvoice[[#This Row],[Prezzo unità]]*(1-SimpleInvoice[[#This Row],[Sconto]])</f>
        <v>720</v>
      </c>
      <c r="H20" s="29"/>
      <c r="K20" s="1"/>
      <c r="L20" s="42" t="s">
        <v>147</v>
      </c>
      <c r="M20" s="54" t="s">
        <v>40</v>
      </c>
      <c r="N20" s="44">
        <v>12</v>
      </c>
      <c r="O20" s="45">
        <v>20</v>
      </c>
      <c r="P20" s="59">
        <v>0.4</v>
      </c>
      <c r="Q20" s="46">
        <f>SimpleInvoice34[[#This Row],[Qta]]*SimpleInvoice34[[#This Row],[Prezzo unità]]*(1-SimpleInvoice34[[#This Row],[Sconto]])</f>
        <v>144</v>
      </c>
      <c r="R20" s="29"/>
    </row>
    <row r="21" spans="1:18" ht="26.1" customHeight="1" x14ac:dyDescent="0.25">
      <c r="A21" s="1"/>
      <c r="B21" s="42" t="s">
        <v>147</v>
      </c>
      <c r="C21" s="42" t="s">
        <v>36</v>
      </c>
      <c r="D21" s="44">
        <v>1</v>
      </c>
      <c r="E21" s="45">
        <v>150</v>
      </c>
      <c r="F21" s="56">
        <v>0.2</v>
      </c>
      <c r="G21" s="46">
        <f>SimpleInvoice[[#This Row],[Qta]]*SimpleInvoice[[#This Row],[Prezzo unità]]*(1-SimpleInvoice[[#This Row],[Sconto]])</f>
        <v>120</v>
      </c>
      <c r="H21" s="29"/>
      <c r="K21" s="1"/>
      <c r="L21" s="42" t="s">
        <v>149</v>
      </c>
      <c r="M21" s="54" t="s">
        <v>45</v>
      </c>
      <c r="N21" s="44">
        <v>11</v>
      </c>
      <c r="O21" s="45">
        <v>50</v>
      </c>
      <c r="P21" s="59">
        <v>0.4</v>
      </c>
      <c r="Q21" s="46">
        <f>SimpleInvoice34[[#This Row],[Qta]]*SimpleInvoice34[[#This Row],[Prezzo unità]]*(1-SimpleInvoice34[[#This Row],[Sconto]])</f>
        <v>330</v>
      </c>
      <c r="R21" s="29"/>
    </row>
    <row r="22" spans="1:18" ht="28.5" customHeight="1" x14ac:dyDescent="0.25">
      <c r="A22" s="1"/>
      <c r="B22" s="42" t="s">
        <v>147</v>
      </c>
      <c r="C22" s="42" t="s">
        <v>39</v>
      </c>
      <c r="D22" s="44">
        <v>1</v>
      </c>
      <c r="E22" s="45">
        <v>20</v>
      </c>
      <c r="F22" s="56">
        <v>0.2</v>
      </c>
      <c r="G22" s="46">
        <f>SimpleInvoice[[#This Row],[Qta]]*SimpleInvoice[[#This Row],[Prezzo unità]]*(1-SimpleInvoice[[#This Row],[Sconto]])</f>
        <v>16</v>
      </c>
      <c r="H22" s="29"/>
      <c r="K22" s="1"/>
      <c r="L22" s="42" t="s">
        <v>147</v>
      </c>
      <c r="M22" s="54" t="s">
        <v>53</v>
      </c>
      <c r="N22" s="44">
        <v>11</v>
      </c>
      <c r="O22" s="45">
        <v>50</v>
      </c>
      <c r="P22" s="59">
        <v>0.4</v>
      </c>
      <c r="Q22" s="46">
        <f>SimpleInvoice34[[#This Row],[Qta]]*SimpleInvoice34[[#This Row],[Prezzo unità]]*(1-SimpleInvoice34[[#This Row],[Sconto]])</f>
        <v>330</v>
      </c>
      <c r="R22" s="29"/>
    </row>
    <row r="23" spans="1:18" ht="26.1" customHeight="1" x14ac:dyDescent="0.25">
      <c r="A23" s="1"/>
      <c r="B23" s="42" t="s">
        <v>147</v>
      </c>
      <c r="C23" s="54" t="s">
        <v>40</v>
      </c>
      <c r="D23" s="44">
        <v>1</v>
      </c>
      <c r="E23" s="45">
        <v>20</v>
      </c>
      <c r="F23" s="56">
        <v>0.5</v>
      </c>
      <c r="G23" s="46">
        <f>SimpleInvoice[[#This Row],[Qta]]*SimpleInvoice[[#This Row],[Prezzo unità]]*(1-SimpleInvoice[[#This Row],[Sconto]])</f>
        <v>10</v>
      </c>
      <c r="H23" s="29"/>
      <c r="K23" s="1"/>
      <c r="L23" s="42" t="s">
        <v>148</v>
      </c>
      <c r="M23" s="54" t="s">
        <v>62</v>
      </c>
      <c r="N23" s="44">
        <v>0</v>
      </c>
      <c r="O23" s="45">
        <v>50</v>
      </c>
      <c r="P23" s="59">
        <v>0.4</v>
      </c>
      <c r="Q23" s="46">
        <f>SimpleInvoice34[[#This Row],[Qta]]*SimpleInvoice34[[#This Row],[Prezzo unità]]*(1-SimpleInvoice34[[#This Row],[Sconto]])</f>
        <v>0</v>
      </c>
      <c r="R23" s="29"/>
    </row>
    <row r="24" spans="1:18" ht="26.1" customHeight="1" x14ac:dyDescent="0.25">
      <c r="A24" s="1"/>
      <c r="B24" s="30"/>
      <c r="C24" s="30"/>
      <c r="D24" s="15"/>
      <c r="E24" s="15"/>
      <c r="F24" s="64"/>
      <c r="G24" s="64"/>
      <c r="H24" s="29"/>
      <c r="K24" s="1"/>
      <c r="L24" s="30"/>
      <c r="M24" s="30"/>
      <c r="N24" s="15"/>
      <c r="O24" s="15"/>
      <c r="P24" s="64"/>
      <c r="Q24" s="64"/>
      <c r="R24" s="29"/>
    </row>
    <row r="25" spans="1:18" ht="26.1" customHeight="1" x14ac:dyDescent="0.25">
      <c r="A25" s="1"/>
      <c r="B25" s="51" t="s">
        <v>51</v>
      </c>
      <c r="C25" s="30"/>
      <c r="D25" s="15"/>
      <c r="E25" s="15"/>
      <c r="F25" s="58" t="s">
        <v>18</v>
      </c>
      <c r="G25" s="57">
        <f>SUM(SimpleInvoice[Prezzo])</f>
        <v>2246</v>
      </c>
      <c r="H25" s="29"/>
      <c r="K25" s="1"/>
      <c r="L25" s="51" t="s">
        <v>50</v>
      </c>
      <c r="M25" s="30"/>
      <c r="N25" s="15"/>
      <c r="O25" s="15"/>
      <c r="P25" s="58" t="s">
        <v>18</v>
      </c>
      <c r="Q25" s="57">
        <f>SUM(SimpleInvoice34[Prezzo])</f>
        <v>1297.2</v>
      </c>
      <c r="R25" s="29"/>
    </row>
    <row r="26" spans="1:18" ht="26.1" customHeight="1" x14ac:dyDescent="0.25">
      <c r="A26" s="1"/>
      <c r="B26" s="51" t="s">
        <v>29</v>
      </c>
      <c r="C26" s="30"/>
      <c r="D26" s="15"/>
      <c r="E26" s="15"/>
      <c r="F26" s="31" t="s">
        <v>19</v>
      </c>
      <c r="G26" s="48">
        <v>0.22</v>
      </c>
      <c r="H26" s="29"/>
      <c r="K26" s="1"/>
      <c r="L26" s="51" t="s">
        <v>49</v>
      </c>
      <c r="M26" s="30"/>
      <c r="N26" s="15"/>
      <c r="O26" s="15"/>
      <c r="P26" s="31" t="s">
        <v>19</v>
      </c>
      <c r="Q26" s="48">
        <v>0.22</v>
      </c>
      <c r="R26" s="29"/>
    </row>
    <row r="27" spans="1:18" ht="26.1" customHeight="1" x14ac:dyDescent="0.25">
      <c r="A27" s="1"/>
      <c r="B27" s="52" t="s">
        <v>52</v>
      </c>
      <c r="C27" s="32"/>
      <c r="D27" s="32"/>
      <c r="E27" s="33"/>
      <c r="F27" s="31" t="s">
        <v>20</v>
      </c>
      <c r="G27" s="47">
        <f>IFERROR(G25*G26,"")</f>
        <v>494.12</v>
      </c>
      <c r="H27" s="29"/>
      <c r="K27" s="1"/>
      <c r="L27" s="52" t="s">
        <v>52</v>
      </c>
      <c r="M27" s="32"/>
      <c r="N27" s="32"/>
      <c r="O27" s="33"/>
      <c r="P27" s="31" t="s">
        <v>20</v>
      </c>
      <c r="Q27" s="47">
        <f>IFERROR(Q25*Q26,"")</f>
        <v>285.38400000000001</v>
      </c>
      <c r="R27" s="29"/>
    </row>
    <row r="28" spans="1:18" ht="26.1" customHeight="1" x14ac:dyDescent="0.25">
      <c r="A28" s="1"/>
      <c r="B28" s="53" t="s">
        <v>30</v>
      </c>
      <c r="C28" s="34"/>
      <c r="D28" s="34"/>
      <c r="E28" s="35"/>
      <c r="F28" s="36" t="s">
        <v>21</v>
      </c>
      <c r="G28" s="69">
        <f>SUM(G25+G27)</f>
        <v>2740.12</v>
      </c>
      <c r="H28" s="17"/>
      <c r="K28" s="1"/>
      <c r="L28" s="53" t="s">
        <v>30</v>
      </c>
      <c r="M28" s="34"/>
      <c r="N28" s="34"/>
      <c r="O28" s="35"/>
      <c r="P28" s="36" t="s">
        <v>21</v>
      </c>
      <c r="Q28" s="69">
        <f>SUM(Q25+Q27)</f>
        <v>1582.5840000000001</v>
      </c>
      <c r="R28" s="17"/>
    </row>
    <row r="29" spans="1:18" ht="26.1" customHeight="1" x14ac:dyDescent="0.25">
      <c r="A29" s="1"/>
      <c r="B29" s="51" t="s">
        <v>31</v>
      </c>
      <c r="C29" s="34"/>
      <c r="D29" s="34"/>
      <c r="E29" s="35"/>
      <c r="F29" s="63"/>
      <c r="G29" s="62"/>
      <c r="H29" s="17"/>
      <c r="K29" s="1"/>
      <c r="L29" s="51" t="s">
        <v>66</v>
      </c>
      <c r="M29" s="34"/>
      <c r="N29" s="34"/>
      <c r="O29" s="35"/>
      <c r="P29" s="63"/>
      <c r="Q29" s="62"/>
      <c r="R29" s="17"/>
    </row>
    <row r="30" spans="1:18" ht="50.1" customHeight="1" x14ac:dyDescent="0.25">
      <c r="A30" s="1"/>
      <c r="B30" s="61" t="s">
        <v>43</v>
      </c>
      <c r="C30" s="30"/>
      <c r="D30" s="30"/>
      <c r="E30" s="30"/>
      <c r="F30" s="30"/>
      <c r="G30" s="30"/>
      <c r="H30" s="1"/>
      <c r="K30" s="1"/>
      <c r="L30" s="61" t="s">
        <v>32</v>
      </c>
      <c r="M30" s="30"/>
      <c r="N30" s="30"/>
      <c r="O30" s="30"/>
      <c r="P30" s="68" t="s">
        <v>70</v>
      </c>
      <c r="Q30" s="71">
        <f>Q28/12</f>
        <v>131.88200000000001</v>
      </c>
      <c r="R30" s="1"/>
    </row>
    <row r="31" spans="1:18" ht="15" customHeight="1" x14ac:dyDescent="0.25">
      <c r="A31" s="1"/>
      <c r="B31" s="97" t="str">
        <f>"Per favore rendere tutti i pagamenti disponibili a " &amp; C2 &amp; IF(C3="",""," " &amp; C3) &amp; "."</f>
        <v>Per favore rendere tutti i pagamenti disponibili a The Miracle Studios.</v>
      </c>
      <c r="C31" s="97"/>
      <c r="D31" s="97"/>
      <c r="E31" s="97"/>
      <c r="F31" s="97"/>
      <c r="G31" s="97"/>
      <c r="H31" s="1"/>
      <c r="K31" s="1"/>
      <c r="L31" s="97" t="str">
        <f>"Per favore rendere tutti i pagamenti disponibili a " &amp; M2 &amp; IF(M3="",""," " &amp; M3) &amp; "."</f>
        <v>Per favore rendere tutti i pagamenti disponibili a The Miracle Studios.</v>
      </c>
      <c r="M31" s="97"/>
      <c r="N31" s="97"/>
      <c r="O31" s="97"/>
      <c r="P31" s="97"/>
      <c r="Q31" s="97"/>
      <c r="R31" s="1"/>
    </row>
    <row r="32" spans="1:18" ht="15" customHeight="1" x14ac:dyDescent="0.25">
      <c r="A32" s="1"/>
      <c r="B32" s="97" t="s">
        <v>41</v>
      </c>
      <c r="C32" s="97"/>
      <c r="D32" s="97"/>
      <c r="E32" s="97"/>
      <c r="F32" s="97"/>
      <c r="G32" s="97"/>
      <c r="H32" s="1"/>
      <c r="K32" s="1"/>
      <c r="L32" s="97" t="s">
        <v>41</v>
      </c>
      <c r="M32" s="97"/>
      <c r="N32" s="97"/>
      <c r="O32" s="97"/>
      <c r="P32" s="97"/>
      <c r="Q32" s="97"/>
      <c r="R32" s="1"/>
    </row>
    <row r="33" spans="1:18" ht="15.95" customHeight="1" x14ac:dyDescent="0.25">
      <c r="A33" s="1"/>
      <c r="B33" s="97" t="s">
        <v>42</v>
      </c>
      <c r="C33" s="97"/>
      <c r="D33" s="97"/>
      <c r="E33" s="97"/>
      <c r="F33" s="97"/>
      <c r="G33" s="97"/>
      <c r="H33" s="1"/>
      <c r="K33" s="1"/>
      <c r="L33" s="97" t="s">
        <v>42</v>
      </c>
      <c r="M33" s="97"/>
      <c r="N33" s="97"/>
      <c r="O33" s="97"/>
      <c r="P33" s="97"/>
      <c r="Q33" s="97"/>
      <c r="R33" s="1"/>
    </row>
    <row r="34" spans="1:18" ht="36.75" customHeight="1" x14ac:dyDescent="0.25">
      <c r="A34" s="1"/>
      <c r="B34" s="1"/>
      <c r="C34" s="1"/>
      <c r="D34" s="1"/>
      <c r="E34" s="1"/>
      <c r="F34" s="1"/>
      <c r="G34" s="67" t="s">
        <v>67</v>
      </c>
      <c r="H34" s="1"/>
      <c r="K34" s="1"/>
      <c r="L34" s="1"/>
      <c r="M34" s="1"/>
      <c r="N34" s="1"/>
      <c r="O34" s="1"/>
      <c r="P34" s="1"/>
      <c r="Q34" s="67" t="s">
        <v>69</v>
      </c>
      <c r="R34" s="1"/>
    </row>
    <row r="35" spans="1:18" ht="33.950000000000003" customHeight="1" x14ac:dyDescent="0.25">
      <c r="B35" s="66" t="s">
        <v>71</v>
      </c>
      <c r="L35" s="66" t="s">
        <v>96</v>
      </c>
    </row>
    <row r="36" spans="1:18" ht="33.950000000000003" customHeight="1" x14ac:dyDescent="0.25">
      <c r="K36" s="1"/>
      <c r="L36" s="1"/>
      <c r="M36" s="1"/>
      <c r="N36" s="1"/>
      <c r="O36" s="1"/>
      <c r="P36" s="1"/>
      <c r="Q36" s="1"/>
      <c r="R36" s="1"/>
    </row>
    <row r="37" spans="1:18" ht="33.950000000000003" customHeight="1" x14ac:dyDescent="0.9">
      <c r="B37" s="73" t="s">
        <v>68</v>
      </c>
      <c r="C37" s="74"/>
      <c r="K37" s="1"/>
      <c r="L37" s="3"/>
      <c r="M37" s="96" t="s">
        <v>4</v>
      </c>
      <c r="N37" s="96"/>
      <c r="O37" s="4"/>
      <c r="P37" s="5"/>
      <c r="Q37" s="65" t="s">
        <v>72</v>
      </c>
      <c r="R37" s="6"/>
    </row>
    <row r="38" spans="1:18" ht="33.950000000000003" customHeight="1" x14ac:dyDescent="0.25">
      <c r="B38" s="76"/>
      <c r="C38" s="77"/>
      <c r="D38" s="77"/>
      <c r="E38" s="77"/>
      <c r="F38" s="77"/>
      <c r="G38" s="78"/>
      <c r="K38" s="1"/>
      <c r="L38" s="7"/>
      <c r="M38" s="98" t="s">
        <v>5</v>
      </c>
      <c r="N38" s="98"/>
      <c r="O38" s="8"/>
      <c r="P38" s="60" t="s">
        <v>44</v>
      </c>
      <c r="Q38" s="8"/>
      <c r="R38" s="10"/>
    </row>
    <row r="39" spans="1:18" ht="33.950000000000003" customHeight="1" x14ac:dyDescent="0.25">
      <c r="B39" s="79" t="s">
        <v>97</v>
      </c>
      <c r="C39" s="80"/>
      <c r="D39" s="80"/>
      <c r="E39" s="80"/>
      <c r="F39" s="80"/>
      <c r="G39" s="81"/>
      <c r="K39" s="1"/>
      <c r="L39" s="11" t="s">
        <v>0</v>
      </c>
      <c r="M39" s="98"/>
      <c r="N39" s="98"/>
      <c r="O39" s="12"/>
      <c r="P39" s="37" t="s">
        <v>1</v>
      </c>
      <c r="Q39" s="9" t="s">
        <v>64</v>
      </c>
      <c r="R39" s="10"/>
    </row>
    <row r="40" spans="1:18" ht="33.950000000000003" customHeight="1" x14ac:dyDescent="0.25">
      <c r="B40" s="82" t="s">
        <v>98</v>
      </c>
      <c r="C40" s="80"/>
      <c r="D40" s="80"/>
      <c r="E40" s="80"/>
      <c r="F40" s="80"/>
      <c r="G40" s="81"/>
      <c r="K40" s="1"/>
      <c r="L40" s="14"/>
      <c r="M40" s="15"/>
      <c r="N40" s="15"/>
      <c r="O40" s="16"/>
      <c r="P40" s="38" t="s">
        <v>2</v>
      </c>
      <c r="Q40" s="13">
        <v>46022</v>
      </c>
      <c r="R40" s="17"/>
    </row>
    <row r="41" spans="1:18" ht="33.950000000000003" customHeight="1" x14ac:dyDescent="0.25">
      <c r="B41" s="83" t="s">
        <v>73</v>
      </c>
      <c r="C41" s="80"/>
      <c r="D41" s="80"/>
      <c r="E41" s="80"/>
      <c r="F41" s="80"/>
      <c r="G41" s="81"/>
      <c r="K41" s="1"/>
      <c r="L41" s="18"/>
      <c r="M41" s="18"/>
      <c r="N41" s="8"/>
      <c r="O41" s="8"/>
      <c r="P41" s="39" t="s">
        <v>3</v>
      </c>
      <c r="Q41" s="55" t="s">
        <v>34</v>
      </c>
      <c r="R41" s="10"/>
    </row>
    <row r="42" spans="1:18" ht="33.950000000000003" customHeight="1" x14ac:dyDescent="0.25">
      <c r="B42" s="84" t="s">
        <v>144</v>
      </c>
      <c r="C42" s="80"/>
      <c r="D42" s="95"/>
      <c r="E42" s="80"/>
      <c r="F42" s="80"/>
      <c r="G42" s="81"/>
      <c r="K42" s="1"/>
      <c r="L42" s="18" t="s">
        <v>22</v>
      </c>
      <c r="M42" s="19"/>
      <c r="N42" s="20"/>
      <c r="O42" s="20"/>
      <c r="P42" s="40" t="s">
        <v>14</v>
      </c>
      <c r="Q42" s="21" t="s">
        <v>140</v>
      </c>
      <c r="R42" s="22"/>
    </row>
    <row r="43" spans="1:18" ht="33.950000000000003" customHeight="1" x14ac:dyDescent="0.25">
      <c r="B43" s="88" t="s">
        <v>100</v>
      </c>
      <c r="C43" s="80"/>
      <c r="D43" s="80"/>
      <c r="E43" s="80"/>
      <c r="F43" s="80"/>
      <c r="G43" s="81"/>
      <c r="K43" s="1"/>
      <c r="L43" s="19">
        <v>40129</v>
      </c>
      <c r="M43" s="19"/>
      <c r="N43" s="23"/>
      <c r="O43" s="23"/>
      <c r="P43" s="41" t="s">
        <v>15</v>
      </c>
      <c r="Q43" s="24" t="s">
        <v>23</v>
      </c>
      <c r="R43" s="22"/>
    </row>
    <row r="44" spans="1:18" ht="33.950000000000003" customHeight="1" x14ac:dyDescent="0.25">
      <c r="B44" s="84" t="s">
        <v>99</v>
      </c>
      <c r="C44" s="80"/>
      <c r="D44" s="80"/>
      <c r="E44" s="80"/>
      <c r="F44" s="80"/>
      <c r="G44" s="81"/>
      <c r="K44" s="1"/>
      <c r="L44" s="19" t="s">
        <v>11</v>
      </c>
      <c r="M44" s="25"/>
      <c r="N44" s="20"/>
      <c r="O44" s="20"/>
      <c r="P44" s="40"/>
      <c r="Q44" s="26" t="s">
        <v>141</v>
      </c>
      <c r="R44" s="22"/>
    </row>
    <row r="45" spans="1:18" ht="33.950000000000003" customHeight="1" x14ac:dyDescent="0.25">
      <c r="B45" s="83" t="s">
        <v>74</v>
      </c>
      <c r="C45" s="80"/>
      <c r="D45" s="80"/>
      <c r="E45" s="80"/>
      <c r="F45" s="80"/>
      <c r="G45" s="81"/>
      <c r="K45" s="1"/>
      <c r="L45" s="19" t="s">
        <v>13</v>
      </c>
      <c r="M45" s="19"/>
      <c r="N45" s="23"/>
      <c r="O45" s="23"/>
      <c r="P45" s="41" t="s">
        <v>16</v>
      </c>
      <c r="Q45" s="27" t="s">
        <v>142</v>
      </c>
      <c r="R45" s="22"/>
    </row>
    <row r="46" spans="1:18" ht="33.950000000000003" customHeight="1" x14ac:dyDescent="0.25">
      <c r="B46" s="84" t="s">
        <v>101</v>
      </c>
      <c r="C46" s="80"/>
      <c r="D46" s="80"/>
      <c r="E46" s="80"/>
      <c r="F46" s="80"/>
      <c r="G46" s="81"/>
      <c r="K46" s="1"/>
      <c r="L46" s="49" t="s">
        <v>12</v>
      </c>
      <c r="M46" s="23"/>
      <c r="N46" s="20"/>
      <c r="O46" s="20"/>
      <c r="P46" s="40" t="s">
        <v>17</v>
      </c>
      <c r="Q46" s="50" t="s">
        <v>143</v>
      </c>
      <c r="R46" s="22"/>
    </row>
    <row r="47" spans="1:18" ht="33.950000000000003" customHeight="1" x14ac:dyDescent="0.25">
      <c r="B47" s="83" t="s">
        <v>75</v>
      </c>
      <c r="C47" s="80"/>
      <c r="D47" s="80"/>
      <c r="E47" s="80"/>
      <c r="F47" s="80"/>
      <c r="G47" s="81"/>
      <c r="K47" s="1"/>
      <c r="L47" s="28"/>
      <c r="M47" s="15"/>
      <c r="N47" s="15"/>
      <c r="O47" s="15"/>
      <c r="P47" s="15"/>
      <c r="Q47" s="15"/>
      <c r="R47" s="17"/>
    </row>
    <row r="48" spans="1:18" ht="33.950000000000003" customHeight="1" x14ac:dyDescent="0.25">
      <c r="B48" s="84" t="s">
        <v>76</v>
      </c>
      <c r="C48" s="80"/>
      <c r="D48" s="80"/>
      <c r="E48" s="80"/>
      <c r="F48" s="80"/>
      <c r="G48" s="81"/>
      <c r="K48" s="1"/>
      <c r="L48" s="42" t="s">
        <v>54</v>
      </c>
      <c r="M48" s="42" t="s">
        <v>6</v>
      </c>
      <c r="N48" s="43" t="s">
        <v>7</v>
      </c>
      <c r="O48" s="43" t="s">
        <v>8</v>
      </c>
      <c r="P48" s="43" t="s">
        <v>9</v>
      </c>
      <c r="Q48" s="43" t="s">
        <v>10</v>
      </c>
      <c r="R48" s="29"/>
    </row>
    <row r="49" spans="2:18" ht="33.950000000000003" customHeight="1" x14ac:dyDescent="0.25">
      <c r="B49" s="84" t="s">
        <v>103</v>
      </c>
      <c r="C49" s="80"/>
      <c r="D49" s="80"/>
      <c r="E49" s="80"/>
      <c r="F49" s="80"/>
      <c r="G49" s="81"/>
      <c r="K49" s="1"/>
      <c r="L49" s="42" t="s">
        <v>147</v>
      </c>
      <c r="M49" s="42" t="s">
        <v>46</v>
      </c>
      <c r="N49" s="44">
        <v>10</v>
      </c>
      <c r="O49" s="46">
        <v>50</v>
      </c>
      <c r="P49" s="56">
        <v>0.4</v>
      </c>
      <c r="Q49" s="46">
        <f>SimpleInvoice3[[#This Row],[Qta]]*SimpleInvoice3[[#This Row],[Prezzo unità]]*(1-SimpleInvoice3[[#This Row],[Sconto]])</f>
        <v>300</v>
      </c>
      <c r="R49" s="29"/>
    </row>
    <row r="50" spans="2:18" ht="33.950000000000003" customHeight="1" x14ac:dyDescent="0.25">
      <c r="B50" s="84" t="s">
        <v>102</v>
      </c>
      <c r="C50" s="80"/>
      <c r="D50" s="80"/>
      <c r="E50" s="80"/>
      <c r="F50" s="80"/>
      <c r="G50" s="81"/>
      <c r="K50" s="1"/>
      <c r="L50" s="42" t="s">
        <v>148</v>
      </c>
      <c r="M50" s="42" t="s">
        <v>55</v>
      </c>
      <c r="N50" s="44">
        <v>4</v>
      </c>
      <c r="O50" s="45">
        <v>500</v>
      </c>
      <c r="P50" s="59">
        <v>0.4</v>
      </c>
      <c r="Q50" s="46">
        <f>SimpleInvoice3[[#This Row],[Qta]]*SimpleInvoice3[[#This Row],[Prezzo unità]]*(1-SimpleInvoice3[[#This Row],[Sconto]])</f>
        <v>1200</v>
      </c>
      <c r="R50" s="29"/>
    </row>
    <row r="51" spans="2:18" ht="33.950000000000003" customHeight="1" x14ac:dyDescent="0.25">
      <c r="B51" s="84" t="s">
        <v>77</v>
      </c>
      <c r="C51" s="80"/>
      <c r="D51" s="80"/>
      <c r="E51" s="80"/>
      <c r="F51" s="80"/>
      <c r="G51" s="81"/>
      <c r="K51" s="1"/>
      <c r="L51" s="42" t="s">
        <v>149</v>
      </c>
      <c r="M51" s="42" t="s">
        <v>56</v>
      </c>
      <c r="N51" s="44">
        <v>4</v>
      </c>
      <c r="O51" s="45">
        <v>200</v>
      </c>
      <c r="P51" s="59">
        <v>0.4</v>
      </c>
      <c r="Q51" s="46">
        <f>SimpleInvoice3[[#This Row],[Qta]]*SimpleInvoice3[[#This Row],[Prezzo unità]]*(1-SimpleInvoice3[[#This Row],[Sconto]])</f>
        <v>480</v>
      </c>
      <c r="R51" s="29"/>
    </row>
    <row r="52" spans="2:18" ht="33.950000000000003" customHeight="1" x14ac:dyDescent="0.25">
      <c r="B52" s="84" t="s">
        <v>78</v>
      </c>
      <c r="C52" s="80"/>
      <c r="D52" s="80"/>
      <c r="E52" s="80"/>
      <c r="F52" s="80"/>
      <c r="G52" s="81"/>
      <c r="K52" s="1"/>
      <c r="L52" s="42" t="s">
        <v>147</v>
      </c>
      <c r="M52" s="42" t="s">
        <v>48</v>
      </c>
      <c r="N52" s="44">
        <v>2</v>
      </c>
      <c r="O52" s="45">
        <v>100</v>
      </c>
      <c r="P52" s="59">
        <v>0.1</v>
      </c>
      <c r="Q52" s="46">
        <f>SimpleInvoice3[[#This Row],[Qta]]*SimpleInvoice3[[#This Row],[Prezzo unità]]*(1-SimpleInvoice3[[#This Row],[Sconto]])</f>
        <v>180</v>
      </c>
      <c r="R52" s="29"/>
    </row>
    <row r="53" spans="2:18" ht="33.950000000000003" customHeight="1" x14ac:dyDescent="0.25">
      <c r="B53" s="88" t="s">
        <v>104</v>
      </c>
      <c r="C53" s="80"/>
      <c r="D53" s="80"/>
      <c r="E53" s="80"/>
      <c r="F53" s="80"/>
      <c r="G53" s="81"/>
      <c r="K53" s="1"/>
      <c r="L53" s="42" t="s">
        <v>148</v>
      </c>
      <c r="M53" s="42" t="s">
        <v>133</v>
      </c>
      <c r="N53" s="44">
        <v>880</v>
      </c>
      <c r="O53" s="45">
        <v>9</v>
      </c>
      <c r="P53" s="59">
        <v>0.4</v>
      </c>
      <c r="Q53" s="46">
        <f>SimpleInvoice3[[#This Row],[Qta]]*SimpleInvoice3[[#This Row],[Prezzo unità]]*(1-SimpleInvoice3[[#This Row],[Sconto]])</f>
        <v>4752</v>
      </c>
      <c r="R53" s="29"/>
    </row>
    <row r="54" spans="2:18" ht="33.950000000000003" customHeight="1" x14ac:dyDescent="0.25">
      <c r="B54" s="83" t="s">
        <v>79</v>
      </c>
      <c r="C54" s="80"/>
      <c r="D54" s="80"/>
      <c r="E54" s="80"/>
      <c r="F54" s="80"/>
      <c r="G54" s="81"/>
      <c r="K54" s="1"/>
      <c r="L54" s="42" t="s">
        <v>147</v>
      </c>
      <c r="M54" s="42" t="s">
        <v>47</v>
      </c>
      <c r="N54" s="44">
        <v>1</v>
      </c>
      <c r="O54" s="45">
        <v>20</v>
      </c>
      <c r="P54" s="59">
        <v>0.1</v>
      </c>
      <c r="Q54" s="46">
        <f>SimpleInvoice3[[#This Row],[Qta]]*SimpleInvoice3[[#This Row],[Prezzo unità]]*(1-SimpleInvoice3[[#This Row],[Sconto]])</f>
        <v>18</v>
      </c>
      <c r="R54" s="29"/>
    </row>
    <row r="55" spans="2:18" ht="33.950000000000003" customHeight="1" x14ac:dyDescent="0.25">
      <c r="B55" s="84" t="s">
        <v>105</v>
      </c>
      <c r="C55" s="80"/>
      <c r="D55" s="80"/>
      <c r="E55" s="80"/>
      <c r="F55" s="80"/>
      <c r="G55" s="81"/>
      <c r="K55" s="1"/>
      <c r="L55" s="42" t="s">
        <v>147</v>
      </c>
      <c r="M55" s="54" t="s">
        <v>40</v>
      </c>
      <c r="N55" s="44">
        <v>12</v>
      </c>
      <c r="O55" s="45">
        <v>20</v>
      </c>
      <c r="P55" s="59">
        <v>0.4</v>
      </c>
      <c r="Q55" s="46">
        <f>SimpleInvoice3[[#This Row],[Qta]]*SimpleInvoice3[[#This Row],[Prezzo unità]]*(1-SimpleInvoice3[[#This Row],[Sconto]])</f>
        <v>144</v>
      </c>
      <c r="R55" s="29"/>
    </row>
    <row r="56" spans="2:18" ht="33.950000000000003" customHeight="1" x14ac:dyDescent="0.25">
      <c r="B56" s="88" t="s">
        <v>106</v>
      </c>
      <c r="C56" s="80"/>
      <c r="D56" s="80"/>
      <c r="E56" s="80"/>
      <c r="F56" s="80"/>
      <c r="G56" s="81"/>
      <c r="K56" s="1"/>
      <c r="L56" s="42" t="s">
        <v>149</v>
      </c>
      <c r="M56" s="54" t="s">
        <v>45</v>
      </c>
      <c r="N56" s="44">
        <v>11</v>
      </c>
      <c r="O56" s="45">
        <v>50</v>
      </c>
      <c r="P56" s="59">
        <v>0.4</v>
      </c>
      <c r="Q56" s="46">
        <f>SimpleInvoice3[[#This Row],[Qta]]*SimpleInvoice3[[#This Row],[Prezzo unità]]*(1-SimpleInvoice3[[#This Row],[Sconto]])</f>
        <v>330</v>
      </c>
      <c r="R56" s="29"/>
    </row>
    <row r="57" spans="2:18" ht="33.950000000000003" customHeight="1" x14ac:dyDescent="0.25">
      <c r="B57" s="83" t="s">
        <v>80</v>
      </c>
      <c r="C57" s="80"/>
      <c r="D57" s="80"/>
      <c r="E57" s="80"/>
      <c r="F57" s="80"/>
      <c r="G57" s="81"/>
      <c r="K57" s="1"/>
      <c r="L57" s="42" t="s">
        <v>147</v>
      </c>
      <c r="M57" s="54" t="s">
        <v>53</v>
      </c>
      <c r="N57" s="44">
        <v>11</v>
      </c>
      <c r="O57" s="45">
        <v>50</v>
      </c>
      <c r="P57" s="59">
        <v>0.4</v>
      </c>
      <c r="Q57" s="46">
        <f>SimpleInvoice3[[#This Row],[Qta]]*SimpleInvoice3[[#This Row],[Prezzo unità]]*(1-SimpleInvoice3[[#This Row],[Sconto]])</f>
        <v>330</v>
      </c>
      <c r="R57" s="29"/>
    </row>
    <row r="58" spans="2:18" ht="33.950000000000003" customHeight="1" x14ac:dyDescent="0.25">
      <c r="B58" s="84" t="s">
        <v>81</v>
      </c>
      <c r="C58" s="80"/>
      <c r="D58" s="80"/>
      <c r="E58" s="80"/>
      <c r="F58" s="80"/>
      <c r="G58" s="81"/>
      <c r="K58" s="1"/>
      <c r="L58" s="42" t="s">
        <v>148</v>
      </c>
      <c r="M58" s="54" t="s">
        <v>57</v>
      </c>
      <c r="N58" s="44">
        <v>4</v>
      </c>
      <c r="O58" s="45">
        <v>50</v>
      </c>
      <c r="P58" s="59">
        <v>0.4</v>
      </c>
      <c r="Q58" s="46">
        <f>SimpleInvoice3[[#This Row],[Qta]]*SimpleInvoice3[[#This Row],[Prezzo unità]]*(1-SimpleInvoice3[[#This Row],[Sconto]])</f>
        <v>120</v>
      </c>
      <c r="R58" s="29"/>
    </row>
    <row r="59" spans="2:18" ht="33.950000000000003" customHeight="1" x14ac:dyDescent="0.25">
      <c r="B59" s="84" t="s">
        <v>82</v>
      </c>
      <c r="C59" s="80"/>
      <c r="D59" s="80"/>
      <c r="E59" s="80"/>
      <c r="F59" s="80"/>
      <c r="G59" s="81"/>
      <c r="K59" s="1"/>
      <c r="L59" s="30"/>
      <c r="M59" s="30"/>
      <c r="N59" s="15"/>
      <c r="O59" s="15"/>
      <c r="P59" s="64"/>
      <c r="Q59" s="64"/>
      <c r="R59" s="29"/>
    </row>
    <row r="60" spans="2:18" ht="33.950000000000003" customHeight="1" x14ac:dyDescent="0.25">
      <c r="B60" s="84" t="s">
        <v>107</v>
      </c>
      <c r="C60" s="80"/>
      <c r="D60" s="80"/>
      <c r="E60" s="80"/>
      <c r="F60" s="80"/>
      <c r="G60" s="81"/>
      <c r="K60" s="1"/>
      <c r="L60" s="51" t="s">
        <v>50</v>
      </c>
      <c r="M60" s="30"/>
      <c r="N60" s="15"/>
      <c r="O60" s="15"/>
      <c r="P60" s="58" t="s">
        <v>18</v>
      </c>
      <c r="Q60" s="57">
        <f>SUM(SimpleInvoice3[Prezzo])</f>
        <v>7854</v>
      </c>
      <c r="R60" s="29"/>
    </row>
    <row r="61" spans="2:18" ht="33.950000000000003" customHeight="1" x14ac:dyDescent="0.25">
      <c r="B61" s="84" t="s">
        <v>83</v>
      </c>
      <c r="C61" s="80"/>
      <c r="D61" s="80"/>
      <c r="E61" s="80"/>
      <c r="F61" s="80"/>
      <c r="G61" s="81"/>
      <c r="K61" s="1"/>
      <c r="L61" s="51" t="s">
        <v>49</v>
      </c>
      <c r="M61" s="30"/>
      <c r="N61" s="15"/>
      <c r="O61" s="15"/>
      <c r="P61" s="31" t="s">
        <v>19</v>
      </c>
      <c r="Q61" s="48">
        <v>0.22</v>
      </c>
      <c r="R61" s="29"/>
    </row>
    <row r="62" spans="2:18" ht="33.950000000000003" customHeight="1" x14ac:dyDescent="0.25">
      <c r="B62" s="84" t="s">
        <v>84</v>
      </c>
      <c r="C62" s="80"/>
      <c r="D62" s="80"/>
      <c r="E62" s="80"/>
      <c r="F62" s="80"/>
      <c r="G62" s="81"/>
      <c r="K62" s="1"/>
      <c r="L62" s="52" t="s">
        <v>52</v>
      </c>
      <c r="M62" s="32"/>
      <c r="N62" s="32"/>
      <c r="O62" s="33"/>
      <c r="P62" s="31" t="s">
        <v>20</v>
      </c>
      <c r="Q62" s="47">
        <f>IFERROR(Q60*Q61,"")</f>
        <v>1727.88</v>
      </c>
      <c r="R62" s="29"/>
    </row>
    <row r="63" spans="2:18" ht="33.950000000000003" customHeight="1" x14ac:dyDescent="0.25">
      <c r="B63" s="83" t="s">
        <v>85</v>
      </c>
      <c r="C63" s="80"/>
      <c r="D63" s="80"/>
      <c r="E63" s="80"/>
      <c r="F63" s="80"/>
      <c r="G63" s="81"/>
      <c r="K63" s="1"/>
      <c r="L63" s="53" t="s">
        <v>30</v>
      </c>
      <c r="M63" s="34"/>
      <c r="N63" s="34"/>
      <c r="O63" s="35"/>
      <c r="P63" s="36" t="s">
        <v>21</v>
      </c>
      <c r="Q63" s="70">
        <f>SUM(Q60+Q62)</f>
        <v>9581.880000000001</v>
      </c>
      <c r="R63" s="17"/>
    </row>
    <row r="64" spans="2:18" ht="33.950000000000003" customHeight="1" x14ac:dyDescent="0.25">
      <c r="B64" s="84" t="s">
        <v>108</v>
      </c>
      <c r="C64" s="80"/>
      <c r="D64" s="80"/>
      <c r="E64" s="80"/>
      <c r="F64" s="80"/>
      <c r="G64" s="81"/>
      <c r="K64" s="1"/>
      <c r="L64" s="51" t="s">
        <v>66</v>
      </c>
      <c r="M64" s="34"/>
      <c r="N64" s="34"/>
      <c r="O64" s="35"/>
      <c r="P64" s="63"/>
      <c r="Q64" s="62"/>
      <c r="R64" s="17"/>
    </row>
    <row r="65" spans="2:18" ht="33.950000000000003" customHeight="1" x14ac:dyDescent="0.25">
      <c r="B65" s="84" t="s">
        <v>109</v>
      </c>
      <c r="C65" s="80"/>
      <c r="D65" s="80"/>
      <c r="E65" s="80"/>
      <c r="F65" s="80"/>
      <c r="G65" s="81"/>
      <c r="K65" s="1"/>
      <c r="L65" s="61" t="s">
        <v>32</v>
      </c>
      <c r="M65" s="30"/>
      <c r="N65" s="30"/>
      <c r="O65" s="30"/>
      <c r="P65" s="68" t="s">
        <v>70</v>
      </c>
      <c r="Q65" s="71">
        <f>Q63/12</f>
        <v>798.49000000000012</v>
      </c>
      <c r="R65" s="1"/>
    </row>
    <row r="66" spans="2:18" ht="33.950000000000003" customHeight="1" x14ac:dyDescent="0.25">
      <c r="B66" s="83" t="s">
        <v>86</v>
      </c>
      <c r="C66" s="80"/>
      <c r="D66" s="80"/>
      <c r="E66" s="80"/>
      <c r="F66" s="80"/>
      <c r="G66" s="81"/>
      <c r="K66" s="1"/>
      <c r="L66" s="97" t="str">
        <f>"Per favore rendere tutti i pagamenti disponibili a " &amp; M37 &amp; IF(M38="",""," " &amp; M38) &amp; "."</f>
        <v>Per favore rendere tutti i pagamenti disponibili a The Miracle Studios.</v>
      </c>
      <c r="M66" s="97"/>
      <c r="N66" s="97"/>
      <c r="O66" s="97"/>
      <c r="P66" s="97"/>
      <c r="Q66" s="97"/>
      <c r="R66" s="1"/>
    </row>
    <row r="67" spans="2:18" ht="33.950000000000003" customHeight="1" x14ac:dyDescent="0.25">
      <c r="B67" s="84" t="s">
        <v>110</v>
      </c>
      <c r="C67" s="80"/>
      <c r="D67" s="80"/>
      <c r="E67" s="80"/>
      <c r="F67" s="80"/>
      <c r="G67" s="81"/>
      <c r="K67" s="1"/>
      <c r="L67" s="97" t="s">
        <v>41</v>
      </c>
      <c r="M67" s="97"/>
      <c r="N67" s="97"/>
      <c r="O67" s="97"/>
      <c r="P67" s="97"/>
      <c r="Q67" s="97"/>
      <c r="R67" s="1"/>
    </row>
    <row r="68" spans="2:18" ht="33.950000000000003" customHeight="1" x14ac:dyDescent="0.25">
      <c r="B68" s="88" t="s">
        <v>111</v>
      </c>
      <c r="C68" s="80"/>
      <c r="D68" s="80"/>
      <c r="E68" s="80"/>
      <c r="F68" s="80"/>
      <c r="G68" s="81"/>
      <c r="K68" s="1"/>
      <c r="L68" s="97" t="s">
        <v>42</v>
      </c>
      <c r="M68" s="97"/>
      <c r="N68" s="97"/>
      <c r="O68" s="97"/>
      <c r="P68" s="97"/>
      <c r="Q68" s="97"/>
      <c r="R68" s="1"/>
    </row>
    <row r="69" spans="2:18" ht="33.950000000000003" customHeight="1" x14ac:dyDescent="0.25">
      <c r="B69" s="88" t="s">
        <v>112</v>
      </c>
      <c r="C69" s="80"/>
      <c r="D69" s="80"/>
      <c r="E69" s="80"/>
      <c r="F69" s="80"/>
      <c r="G69" s="81"/>
      <c r="K69" s="1"/>
      <c r="L69" s="1"/>
      <c r="M69" s="1"/>
      <c r="N69" s="1"/>
      <c r="O69" s="1"/>
      <c r="P69" s="1"/>
      <c r="Q69" s="67" t="s">
        <v>69</v>
      </c>
      <c r="R69" s="1"/>
    </row>
    <row r="70" spans="2:18" ht="33.950000000000003" customHeight="1" x14ac:dyDescent="0.25">
      <c r="B70" s="88" t="s">
        <v>113</v>
      </c>
      <c r="C70" s="80"/>
      <c r="D70" s="80"/>
      <c r="E70" s="80"/>
      <c r="F70" s="80"/>
      <c r="G70" s="81"/>
      <c r="L70" s="66" t="s">
        <v>134</v>
      </c>
    </row>
    <row r="71" spans="2:18" ht="33.950000000000003" customHeight="1" x14ac:dyDescent="0.25">
      <c r="B71" s="83" t="s">
        <v>87</v>
      </c>
      <c r="C71" s="80"/>
      <c r="D71" s="80"/>
      <c r="E71" s="80"/>
      <c r="F71" s="80"/>
      <c r="G71" s="81"/>
      <c r="K71" s="1"/>
      <c r="L71" s="1"/>
      <c r="M71" s="1"/>
      <c r="N71" s="1"/>
      <c r="O71" s="1"/>
      <c r="P71" s="1"/>
      <c r="Q71" s="1"/>
      <c r="R71" s="1"/>
    </row>
    <row r="72" spans="2:18" ht="33.950000000000003" customHeight="1" x14ac:dyDescent="0.9">
      <c r="B72" s="84" t="s">
        <v>88</v>
      </c>
      <c r="C72" s="80"/>
      <c r="D72" s="80"/>
      <c r="E72" s="80"/>
      <c r="F72" s="80"/>
      <c r="G72" s="81"/>
      <c r="K72" s="1"/>
      <c r="L72" s="3"/>
      <c r="M72" s="96" t="s">
        <v>4</v>
      </c>
      <c r="N72" s="96"/>
      <c r="O72" s="4"/>
      <c r="P72" s="5"/>
      <c r="Q72" s="65" t="s">
        <v>72</v>
      </c>
      <c r="R72" s="6"/>
    </row>
    <row r="73" spans="2:18" ht="33.950000000000003" customHeight="1" x14ac:dyDescent="0.25">
      <c r="B73" s="84" t="s">
        <v>117</v>
      </c>
      <c r="C73" s="80"/>
      <c r="D73" s="80"/>
      <c r="E73" s="80"/>
      <c r="F73" s="80"/>
      <c r="G73" s="81"/>
      <c r="K73" s="1"/>
      <c r="L73" s="7"/>
      <c r="M73" s="98" t="s">
        <v>5</v>
      </c>
      <c r="N73" s="98"/>
      <c r="O73" s="8"/>
      <c r="P73" s="60" t="s">
        <v>44</v>
      </c>
      <c r="Q73" s="8"/>
      <c r="R73" s="10"/>
    </row>
    <row r="74" spans="2:18" ht="33.950000000000003" customHeight="1" x14ac:dyDescent="0.25">
      <c r="B74" s="89" t="s">
        <v>116</v>
      </c>
      <c r="C74" s="80"/>
      <c r="D74" s="80"/>
      <c r="E74" s="80"/>
      <c r="F74" s="80"/>
      <c r="G74" s="81"/>
      <c r="K74" s="1"/>
      <c r="L74" s="11" t="s">
        <v>0</v>
      </c>
      <c r="M74" s="98"/>
      <c r="N74" s="98"/>
      <c r="O74" s="12"/>
      <c r="P74" s="37" t="s">
        <v>1</v>
      </c>
      <c r="Q74" s="9" t="s">
        <v>127</v>
      </c>
      <c r="R74" s="10"/>
    </row>
    <row r="75" spans="2:18" ht="33.950000000000003" customHeight="1" x14ac:dyDescent="0.25">
      <c r="B75" s="84" t="s">
        <v>89</v>
      </c>
      <c r="C75" s="80"/>
      <c r="D75" s="80"/>
      <c r="E75" s="80"/>
      <c r="F75" s="80"/>
      <c r="G75" s="81"/>
      <c r="K75" s="1"/>
      <c r="L75" s="14"/>
      <c r="M75" s="15"/>
      <c r="N75" s="15"/>
      <c r="O75" s="16"/>
      <c r="P75" s="38" t="s">
        <v>2</v>
      </c>
      <c r="Q75" s="13">
        <v>46022</v>
      </c>
      <c r="R75" s="17"/>
    </row>
    <row r="76" spans="2:18" ht="33.950000000000003" customHeight="1" x14ac:dyDescent="0.25">
      <c r="B76" s="84" t="s">
        <v>90</v>
      </c>
      <c r="C76" s="80"/>
      <c r="D76" s="80"/>
      <c r="E76" s="80"/>
      <c r="F76" s="80"/>
      <c r="G76" s="81"/>
      <c r="K76" s="1"/>
      <c r="L76" s="18"/>
      <c r="M76" s="18"/>
      <c r="N76" s="8"/>
      <c r="O76" s="8"/>
      <c r="P76" s="39" t="s">
        <v>3</v>
      </c>
      <c r="Q76" s="55" t="s">
        <v>34</v>
      </c>
      <c r="R76" s="10"/>
    </row>
    <row r="77" spans="2:18" ht="33.950000000000003" customHeight="1" x14ac:dyDescent="0.25">
      <c r="B77" s="84" t="s">
        <v>114</v>
      </c>
      <c r="C77" s="80"/>
      <c r="D77" s="80"/>
      <c r="E77" s="80"/>
      <c r="F77" s="80"/>
      <c r="G77" s="81"/>
      <c r="K77" s="1"/>
      <c r="L77" s="18" t="s">
        <v>22</v>
      </c>
      <c r="M77" s="19"/>
      <c r="N77" s="20"/>
      <c r="O77" s="20"/>
      <c r="P77" s="40" t="s">
        <v>14</v>
      </c>
      <c r="Q77" s="21" t="s">
        <v>140</v>
      </c>
      <c r="R77" s="22"/>
    </row>
    <row r="78" spans="2:18" ht="33.950000000000003" customHeight="1" x14ac:dyDescent="0.25">
      <c r="B78" s="84" t="s">
        <v>115</v>
      </c>
      <c r="C78" s="80"/>
      <c r="D78" s="80"/>
      <c r="E78" s="80"/>
      <c r="F78" s="80"/>
      <c r="G78" s="81"/>
      <c r="K78" s="1"/>
      <c r="L78" s="19">
        <v>40129</v>
      </c>
      <c r="M78" s="19"/>
      <c r="N78" s="23"/>
      <c r="O78" s="23"/>
      <c r="P78" s="41" t="s">
        <v>15</v>
      </c>
      <c r="Q78" s="24" t="s">
        <v>23</v>
      </c>
      <c r="R78" s="22"/>
    </row>
    <row r="79" spans="2:18" ht="33.950000000000003" customHeight="1" x14ac:dyDescent="0.25">
      <c r="B79" s="88" t="s">
        <v>121</v>
      </c>
      <c r="C79" s="80"/>
      <c r="D79" s="80"/>
      <c r="E79" s="80"/>
      <c r="F79" s="80"/>
      <c r="G79" s="81"/>
      <c r="K79" s="1"/>
      <c r="L79" s="19" t="s">
        <v>11</v>
      </c>
      <c r="M79" s="25"/>
      <c r="N79" s="20"/>
      <c r="O79" s="20"/>
      <c r="P79" s="40"/>
      <c r="Q79" s="26" t="s">
        <v>141</v>
      </c>
      <c r="R79" s="22"/>
    </row>
    <row r="80" spans="2:18" ht="33.950000000000003" customHeight="1" x14ac:dyDescent="0.25">
      <c r="B80" s="88" t="s">
        <v>120</v>
      </c>
      <c r="C80" s="80"/>
      <c r="D80" s="80"/>
      <c r="E80" s="80"/>
      <c r="F80" s="80"/>
      <c r="G80" s="81"/>
      <c r="K80" s="1"/>
      <c r="L80" s="19" t="s">
        <v>13</v>
      </c>
      <c r="M80" s="19"/>
      <c r="N80" s="23"/>
      <c r="O80" s="23"/>
      <c r="P80" s="41" t="s">
        <v>16</v>
      </c>
      <c r="Q80" s="27" t="s">
        <v>142</v>
      </c>
      <c r="R80" s="22"/>
    </row>
    <row r="81" spans="2:18" ht="33.950000000000003" customHeight="1" x14ac:dyDescent="0.25">
      <c r="B81" s="83" t="s">
        <v>91</v>
      </c>
      <c r="C81" s="80"/>
      <c r="D81" s="80"/>
      <c r="E81" s="80"/>
      <c r="F81" s="80"/>
      <c r="G81" s="81"/>
      <c r="K81" s="1"/>
      <c r="L81" s="49" t="s">
        <v>12</v>
      </c>
      <c r="M81" s="23"/>
      <c r="N81" s="20"/>
      <c r="O81" s="20"/>
      <c r="P81" s="40" t="s">
        <v>17</v>
      </c>
      <c r="Q81" s="50" t="s">
        <v>143</v>
      </c>
      <c r="R81" s="22"/>
    </row>
    <row r="82" spans="2:18" ht="33.950000000000003" customHeight="1" x14ac:dyDescent="0.25">
      <c r="B82" s="84" t="s">
        <v>125</v>
      </c>
      <c r="C82" s="80"/>
      <c r="D82" s="80"/>
      <c r="E82" s="80"/>
      <c r="F82" s="80"/>
      <c r="G82" s="81"/>
      <c r="K82" s="1"/>
      <c r="L82" s="28"/>
      <c r="M82" s="15"/>
      <c r="N82" s="15"/>
      <c r="O82" s="15"/>
      <c r="P82" s="15"/>
      <c r="Q82" s="15"/>
      <c r="R82" s="17"/>
    </row>
    <row r="83" spans="2:18" ht="33.950000000000003" customHeight="1" x14ac:dyDescent="0.25">
      <c r="B83" s="88" t="s">
        <v>124</v>
      </c>
      <c r="C83" s="80"/>
      <c r="D83" s="80"/>
      <c r="E83" s="80"/>
      <c r="F83" s="80"/>
      <c r="G83" s="81"/>
      <c r="K83" s="1"/>
      <c r="L83" s="42" t="s">
        <v>54</v>
      </c>
      <c r="M83" s="42" t="s">
        <v>6</v>
      </c>
      <c r="N83" s="43" t="s">
        <v>7</v>
      </c>
      <c r="O83" s="43" t="s">
        <v>8</v>
      </c>
      <c r="P83" s="43" t="s">
        <v>9</v>
      </c>
      <c r="Q83" s="43" t="s">
        <v>10</v>
      </c>
      <c r="R83" s="29"/>
    </row>
    <row r="84" spans="2:18" ht="33.950000000000003" customHeight="1" x14ac:dyDescent="0.25">
      <c r="B84" s="83" t="s">
        <v>92</v>
      </c>
      <c r="C84" s="80"/>
      <c r="D84" s="80"/>
      <c r="E84" s="80"/>
      <c r="F84" s="80"/>
      <c r="G84" s="81"/>
      <c r="K84" s="1"/>
      <c r="L84" s="42" t="s">
        <v>147</v>
      </c>
      <c r="M84" s="42" t="s">
        <v>128</v>
      </c>
      <c r="N84" s="44">
        <v>30</v>
      </c>
      <c r="O84" s="46">
        <v>50</v>
      </c>
      <c r="P84" s="56">
        <v>0.4</v>
      </c>
      <c r="Q84" s="46">
        <f>SimpleInvoice36[[#This Row],[Qta]]*SimpleInvoice36[[#This Row],[Prezzo unità]]*(1-SimpleInvoice36[[#This Row],[Sconto]])</f>
        <v>900</v>
      </c>
      <c r="R84" s="29"/>
    </row>
    <row r="85" spans="2:18" ht="33.950000000000003" customHeight="1" x14ac:dyDescent="0.25">
      <c r="B85" s="84" t="s">
        <v>119</v>
      </c>
      <c r="C85" s="80"/>
      <c r="D85" s="80"/>
      <c r="E85" s="80"/>
      <c r="F85" s="80"/>
      <c r="G85" s="81"/>
      <c r="K85" s="1"/>
      <c r="L85" s="42" t="s">
        <v>148</v>
      </c>
      <c r="M85" s="42" t="s">
        <v>129</v>
      </c>
      <c r="N85" s="44">
        <v>10</v>
      </c>
      <c r="O85" s="45">
        <v>500</v>
      </c>
      <c r="P85" s="59">
        <v>0.4</v>
      </c>
      <c r="Q85" s="46">
        <f>SimpleInvoice36[[#This Row],[Qta]]*SimpleInvoice36[[#This Row],[Prezzo unità]]*(1-SimpleInvoice36[[#This Row],[Sconto]])</f>
        <v>3000</v>
      </c>
      <c r="R85" s="29"/>
    </row>
    <row r="86" spans="2:18" ht="33.950000000000003" customHeight="1" x14ac:dyDescent="0.25">
      <c r="B86" s="83" t="s">
        <v>93</v>
      </c>
      <c r="C86" s="80"/>
      <c r="D86" s="80"/>
      <c r="E86" s="80"/>
      <c r="F86" s="80"/>
      <c r="G86" s="81"/>
      <c r="K86" s="1"/>
      <c r="L86" s="42" t="s">
        <v>149</v>
      </c>
      <c r="M86" s="42" t="s">
        <v>130</v>
      </c>
      <c r="N86" s="44">
        <v>10</v>
      </c>
      <c r="O86" s="45">
        <v>200</v>
      </c>
      <c r="P86" s="59">
        <v>0.4</v>
      </c>
      <c r="Q86" s="46">
        <f>SimpleInvoice36[[#This Row],[Qta]]*SimpleInvoice36[[#This Row],[Prezzo unità]]*(1-SimpleInvoice36[[#This Row],[Sconto]])</f>
        <v>1200</v>
      </c>
      <c r="R86" s="29"/>
    </row>
    <row r="87" spans="2:18" ht="33.950000000000003" customHeight="1" x14ac:dyDescent="0.25">
      <c r="B87" s="84" t="s">
        <v>118</v>
      </c>
      <c r="C87" s="80"/>
      <c r="D87" s="80"/>
      <c r="E87" s="80"/>
      <c r="F87" s="80"/>
      <c r="G87" s="81"/>
      <c r="K87" s="1"/>
      <c r="L87" s="42" t="s">
        <v>147</v>
      </c>
      <c r="M87" s="42" t="s">
        <v>131</v>
      </c>
      <c r="N87" s="44">
        <v>5</v>
      </c>
      <c r="O87" s="45">
        <v>100</v>
      </c>
      <c r="P87" s="59">
        <v>0.1</v>
      </c>
      <c r="Q87" s="46">
        <f>SimpleInvoice36[[#This Row],[Qta]]*SimpleInvoice36[[#This Row],[Prezzo unità]]*(1-SimpleInvoice36[[#This Row],[Sconto]])</f>
        <v>450</v>
      </c>
      <c r="R87" s="29"/>
    </row>
    <row r="88" spans="2:18" ht="33.950000000000003" customHeight="1" x14ac:dyDescent="0.25">
      <c r="B88" s="85"/>
      <c r="C88" s="80"/>
      <c r="D88" s="80"/>
      <c r="E88" s="80"/>
      <c r="F88" s="80"/>
      <c r="G88" s="81"/>
      <c r="K88" s="1"/>
      <c r="L88" s="42" t="s">
        <v>148</v>
      </c>
      <c r="M88" s="42" t="s">
        <v>132</v>
      </c>
      <c r="N88" s="44">
        <v>1760</v>
      </c>
      <c r="O88" s="45">
        <v>9</v>
      </c>
      <c r="P88" s="59">
        <v>0.4</v>
      </c>
      <c r="Q88" s="46">
        <f>SimpleInvoice36[[#This Row],[Qta]]*SimpleInvoice36[[#This Row],[Prezzo unità]]*(1-SimpleInvoice36[[#This Row],[Sconto]])</f>
        <v>9504</v>
      </c>
      <c r="R88" s="29"/>
    </row>
    <row r="89" spans="2:18" ht="33.950000000000003" customHeight="1" x14ac:dyDescent="0.25">
      <c r="B89" s="90" t="s">
        <v>94</v>
      </c>
      <c r="C89" s="80"/>
      <c r="D89" s="91" t="s">
        <v>95</v>
      </c>
      <c r="E89" s="80"/>
      <c r="F89" s="80"/>
      <c r="G89" s="81"/>
      <c r="K89" s="1"/>
      <c r="L89" s="42" t="s">
        <v>147</v>
      </c>
      <c r="M89" s="42" t="s">
        <v>47</v>
      </c>
      <c r="N89" s="44">
        <v>1</v>
      </c>
      <c r="O89" s="45">
        <v>20</v>
      </c>
      <c r="P89" s="59">
        <v>0.1</v>
      </c>
      <c r="Q89" s="46">
        <f>SimpleInvoice36[[#This Row],[Qta]]*SimpleInvoice36[[#This Row],[Prezzo unità]]*(1-SimpleInvoice36[[#This Row],[Sconto]])</f>
        <v>18</v>
      </c>
      <c r="R89" s="29"/>
    </row>
    <row r="90" spans="2:18" ht="33.950000000000003" customHeight="1" x14ac:dyDescent="0.25">
      <c r="B90" s="75" t="s">
        <v>140</v>
      </c>
      <c r="C90" s="80"/>
      <c r="D90" s="75" t="s">
        <v>22</v>
      </c>
      <c r="E90" s="94"/>
      <c r="F90" s="80"/>
      <c r="G90" s="81"/>
      <c r="K90" s="1"/>
      <c r="L90" s="42" t="s">
        <v>147</v>
      </c>
      <c r="M90" s="54" t="s">
        <v>40</v>
      </c>
      <c r="N90" s="44">
        <v>12</v>
      </c>
      <c r="O90" s="45">
        <v>20</v>
      </c>
      <c r="P90" s="59">
        <v>0.4</v>
      </c>
      <c r="Q90" s="46">
        <f>SimpleInvoice36[[#This Row],[Qta]]*SimpleInvoice36[[#This Row],[Prezzo unità]]*(1-SimpleInvoice36[[#This Row],[Sconto]])</f>
        <v>144</v>
      </c>
      <c r="R90" s="29"/>
    </row>
    <row r="91" spans="2:18" ht="33.950000000000003" customHeight="1" x14ac:dyDescent="0.25">
      <c r="B91" s="93" t="s">
        <v>123</v>
      </c>
      <c r="C91" s="86"/>
      <c r="D91" s="92" t="s">
        <v>122</v>
      </c>
      <c r="E91" s="86"/>
      <c r="F91" s="86"/>
      <c r="G91" s="87"/>
      <c r="K91" s="1"/>
      <c r="L91" s="42" t="s">
        <v>149</v>
      </c>
      <c r="M91" s="54" t="s">
        <v>45</v>
      </c>
      <c r="N91" s="44">
        <v>11</v>
      </c>
      <c r="O91" s="45">
        <v>50</v>
      </c>
      <c r="P91" s="59">
        <v>0.4</v>
      </c>
      <c r="Q91" s="46">
        <f>SimpleInvoice36[[#This Row],[Qta]]*SimpleInvoice36[[#This Row],[Prezzo unità]]*(1-SimpleInvoice36[[#This Row],[Sconto]])</f>
        <v>330</v>
      </c>
      <c r="R91" s="29"/>
    </row>
    <row r="92" spans="2:18" ht="33.950000000000003" customHeight="1" x14ac:dyDescent="0.25">
      <c r="K92" s="1"/>
      <c r="L92" s="42" t="s">
        <v>147</v>
      </c>
      <c r="M92" s="54" t="s">
        <v>53</v>
      </c>
      <c r="N92" s="44">
        <v>11</v>
      </c>
      <c r="O92" s="45">
        <v>50</v>
      </c>
      <c r="P92" s="59">
        <v>0.4</v>
      </c>
      <c r="Q92" s="46">
        <f>SimpleInvoice36[[#This Row],[Qta]]*SimpleInvoice36[[#This Row],[Prezzo unità]]*(1-SimpleInvoice36[[#This Row],[Sconto]])</f>
        <v>330</v>
      </c>
      <c r="R92" s="29"/>
    </row>
    <row r="93" spans="2:18" ht="33.950000000000003" customHeight="1" x14ac:dyDescent="0.25">
      <c r="K93" s="1"/>
      <c r="L93" s="42" t="s">
        <v>148</v>
      </c>
      <c r="M93" s="54" t="s">
        <v>135</v>
      </c>
      <c r="N93" s="44">
        <v>10</v>
      </c>
      <c r="O93" s="45">
        <v>50</v>
      </c>
      <c r="P93" s="59">
        <v>0.4</v>
      </c>
      <c r="Q93" s="46">
        <f>SimpleInvoice36[[#This Row],[Qta]]*SimpleInvoice36[[#This Row],[Prezzo unità]]*(1-SimpleInvoice36[[#This Row],[Sconto]])</f>
        <v>300</v>
      </c>
      <c r="R93" s="29"/>
    </row>
    <row r="94" spans="2:18" ht="33.950000000000003" customHeight="1" x14ac:dyDescent="0.25">
      <c r="K94" s="1"/>
      <c r="L94" s="42" t="s">
        <v>149</v>
      </c>
      <c r="M94" s="54" t="s">
        <v>136</v>
      </c>
      <c r="N94" s="44">
        <v>5</v>
      </c>
      <c r="O94" s="45">
        <v>200</v>
      </c>
      <c r="P94" s="59">
        <v>0.4</v>
      </c>
      <c r="Q94" s="46">
        <f>SimpleInvoice36[[#This Row],[Qta]]*SimpleInvoice36[[#This Row],[Prezzo unità]]*(1-SimpleInvoice36[[#This Row],[Sconto]])</f>
        <v>600</v>
      </c>
      <c r="R94" s="29"/>
    </row>
    <row r="95" spans="2:18" ht="33.950000000000003" customHeight="1" x14ac:dyDescent="0.25">
      <c r="C95" s="76" t="s">
        <v>146</v>
      </c>
      <c r="D95" s="78"/>
      <c r="K95" s="1"/>
      <c r="L95" s="42" t="s">
        <v>148</v>
      </c>
      <c r="M95" s="54" t="s">
        <v>138</v>
      </c>
      <c r="N95" s="44">
        <v>5</v>
      </c>
      <c r="O95" s="45">
        <v>350</v>
      </c>
      <c r="P95" s="59">
        <v>0.4</v>
      </c>
      <c r="Q95" s="46">
        <f>SimpleInvoice36[[#This Row],[Qta]]*SimpleInvoice36[[#This Row],[Prezzo unità]]*(1-SimpleInvoice36[[#This Row],[Sconto]])</f>
        <v>1050</v>
      </c>
      <c r="R95" s="29"/>
    </row>
    <row r="96" spans="2:18" ht="33.950000000000003" customHeight="1" x14ac:dyDescent="0.25">
      <c r="C96" s="85" t="s">
        <v>147</v>
      </c>
      <c r="D96" s="81" t="s">
        <v>150</v>
      </c>
      <c r="K96" s="1"/>
      <c r="L96" s="42" t="s">
        <v>148</v>
      </c>
      <c r="M96" s="54" t="s">
        <v>139</v>
      </c>
      <c r="N96" s="44">
        <v>5</v>
      </c>
      <c r="O96" s="45">
        <v>400</v>
      </c>
      <c r="P96" s="59">
        <v>0.4</v>
      </c>
      <c r="Q96" s="46">
        <f>SimpleInvoice36[[#This Row],[Qta]]*SimpleInvoice36[[#This Row],[Prezzo unità]]*(1-SimpleInvoice36[[#This Row],[Sconto]])</f>
        <v>1200</v>
      </c>
      <c r="R96" s="29"/>
    </row>
    <row r="97" spans="2:18" ht="33.950000000000003" customHeight="1" x14ac:dyDescent="0.25">
      <c r="C97" s="85" t="s">
        <v>148</v>
      </c>
      <c r="D97" s="81" t="s">
        <v>151</v>
      </c>
      <c r="K97" s="1"/>
      <c r="L97" s="42" t="s">
        <v>149</v>
      </c>
      <c r="M97" s="54" t="s">
        <v>137</v>
      </c>
      <c r="N97" s="44">
        <v>5</v>
      </c>
      <c r="O97" s="45">
        <v>50</v>
      </c>
      <c r="P97" s="59">
        <v>0.4</v>
      </c>
      <c r="Q97" s="46">
        <f>SimpleInvoice36[[#This Row],[Qta]]*SimpleInvoice36[[#This Row],[Prezzo unità]]*(1-SimpleInvoice36[[#This Row],[Sconto]])</f>
        <v>150</v>
      </c>
      <c r="R97" s="29"/>
    </row>
    <row r="98" spans="2:18" ht="33.950000000000003" customHeight="1" x14ac:dyDescent="0.25">
      <c r="B98" s="72"/>
      <c r="C98" s="99" t="s">
        <v>149</v>
      </c>
      <c r="D98" s="87" t="s">
        <v>152</v>
      </c>
      <c r="K98" s="1"/>
      <c r="L98" s="30"/>
      <c r="M98" s="30"/>
      <c r="N98" s="15"/>
      <c r="O98" s="15"/>
      <c r="P98" s="64"/>
      <c r="Q98" s="64"/>
      <c r="R98" s="29"/>
    </row>
    <row r="99" spans="2:18" ht="33.950000000000003" customHeight="1" x14ac:dyDescent="0.25">
      <c r="K99" s="1"/>
      <c r="L99" s="51" t="s">
        <v>50</v>
      </c>
      <c r="M99" s="30"/>
      <c r="N99" s="15"/>
      <c r="O99" s="15"/>
      <c r="P99" s="58" t="s">
        <v>18</v>
      </c>
      <c r="Q99" s="57">
        <f>SUM(SimpleInvoice36[Prezzo])</f>
        <v>19176</v>
      </c>
      <c r="R99" s="29"/>
    </row>
    <row r="100" spans="2:18" ht="33.950000000000003" customHeight="1" x14ac:dyDescent="0.25">
      <c r="B100" s="72"/>
      <c r="K100" s="1"/>
      <c r="L100" s="51" t="s">
        <v>49</v>
      </c>
      <c r="M100" s="30"/>
      <c r="N100" s="15"/>
      <c r="O100" s="15"/>
      <c r="P100" s="31" t="s">
        <v>19</v>
      </c>
      <c r="Q100" s="48">
        <v>0.22</v>
      </c>
      <c r="R100" s="29"/>
    </row>
    <row r="101" spans="2:18" ht="33.950000000000003" customHeight="1" x14ac:dyDescent="0.25">
      <c r="K101" s="1"/>
      <c r="L101" s="52" t="s">
        <v>52</v>
      </c>
      <c r="M101" s="32"/>
      <c r="N101" s="32"/>
      <c r="O101" s="33"/>
      <c r="P101" s="31" t="s">
        <v>20</v>
      </c>
      <c r="Q101" s="47">
        <f>IFERROR(Q99*Q100,"")</f>
        <v>4218.72</v>
      </c>
      <c r="R101" s="29"/>
    </row>
    <row r="102" spans="2:18" ht="33.950000000000003" customHeight="1" x14ac:dyDescent="0.25">
      <c r="B102" s="72"/>
      <c r="K102" s="1"/>
      <c r="L102" s="53" t="s">
        <v>30</v>
      </c>
      <c r="M102" s="34"/>
      <c r="N102" s="34"/>
      <c r="O102" s="35"/>
      <c r="P102" s="36" t="s">
        <v>21</v>
      </c>
      <c r="Q102" s="70">
        <f>SUM(Q99+Q101)</f>
        <v>23394.720000000001</v>
      </c>
      <c r="R102" s="17"/>
    </row>
    <row r="103" spans="2:18" ht="33.950000000000003" customHeight="1" x14ac:dyDescent="0.25">
      <c r="K103" s="1"/>
      <c r="L103" s="51" t="s">
        <v>66</v>
      </c>
      <c r="M103" s="34"/>
      <c r="N103" s="34"/>
      <c r="O103" s="35"/>
      <c r="P103" s="63"/>
      <c r="Q103" s="62"/>
      <c r="R103" s="17"/>
    </row>
    <row r="104" spans="2:18" ht="33.950000000000003" customHeight="1" x14ac:dyDescent="0.25">
      <c r="B104" s="72"/>
      <c r="K104" s="1"/>
      <c r="L104" s="61" t="s">
        <v>32</v>
      </c>
      <c r="M104" s="30"/>
      <c r="N104" s="30"/>
      <c r="O104" s="30"/>
      <c r="P104" s="68" t="s">
        <v>70</v>
      </c>
      <c r="Q104" s="71">
        <f>Q102/12</f>
        <v>1949.5600000000002</v>
      </c>
      <c r="R104" s="1"/>
    </row>
    <row r="105" spans="2:18" ht="33.950000000000003" customHeight="1" x14ac:dyDescent="0.25">
      <c r="K105" s="1"/>
      <c r="L105" s="97" t="str">
        <f>"Per favore rendere tutti i pagamenti disponibili a " &amp; M72 &amp; IF(M73="",""," " &amp; M73) &amp; "."</f>
        <v>Per favore rendere tutti i pagamenti disponibili a The Miracle Studios.</v>
      </c>
      <c r="M105" s="97"/>
      <c r="N105" s="97"/>
      <c r="O105" s="97"/>
      <c r="P105" s="97"/>
      <c r="Q105" s="97"/>
      <c r="R105" s="1"/>
    </row>
    <row r="106" spans="2:18" ht="33.950000000000003" customHeight="1" x14ac:dyDescent="0.25">
      <c r="B106" s="72"/>
      <c r="K106" s="1"/>
      <c r="L106" s="97" t="s">
        <v>41</v>
      </c>
      <c r="M106" s="97"/>
      <c r="N106" s="97"/>
      <c r="O106" s="97"/>
      <c r="P106" s="97"/>
      <c r="Q106" s="97"/>
      <c r="R106" s="1"/>
    </row>
    <row r="107" spans="2:18" ht="33.950000000000003" customHeight="1" x14ac:dyDescent="0.25">
      <c r="B107" s="72"/>
      <c r="K107" s="1"/>
      <c r="L107" s="97" t="s">
        <v>42</v>
      </c>
      <c r="M107" s="97"/>
      <c r="N107" s="97"/>
      <c r="O107" s="97"/>
      <c r="P107" s="97"/>
      <c r="Q107" s="97"/>
      <c r="R107" s="1"/>
    </row>
    <row r="108" spans="2:18" ht="33.950000000000003" customHeight="1" x14ac:dyDescent="0.25">
      <c r="B108" s="72"/>
      <c r="K108" s="1"/>
      <c r="L108" s="1"/>
      <c r="M108" s="1"/>
      <c r="N108" s="1"/>
      <c r="O108" s="1"/>
      <c r="P108" s="1"/>
      <c r="Q108" s="67" t="s">
        <v>69</v>
      </c>
      <c r="R108" s="1"/>
    </row>
    <row r="109" spans="2:18" ht="33.950000000000003" customHeight="1" x14ac:dyDescent="0.25">
      <c r="L109" s="66" t="s">
        <v>126</v>
      </c>
    </row>
    <row r="112" spans="2:18" ht="33.950000000000003" customHeight="1" x14ac:dyDescent="0.25">
      <c r="B112" s="72"/>
    </row>
    <row r="116" spans="2:2" ht="33.950000000000003" customHeight="1" x14ac:dyDescent="0.25">
      <c r="B116" s="72"/>
    </row>
    <row r="117" spans="2:2" ht="33.950000000000003" customHeight="1" x14ac:dyDescent="0.25">
      <c r="B117" s="72"/>
    </row>
    <row r="118" spans="2:2" ht="33.950000000000003" customHeight="1" x14ac:dyDescent="0.25">
      <c r="B118" s="72"/>
    </row>
  </sheetData>
  <sheetProtection formatCells="0" formatColumns="0" formatRows="0" selectLockedCells="1" sort="0"/>
  <mergeCells count="20">
    <mergeCell ref="M72:N72"/>
    <mergeCell ref="M73:N74"/>
    <mergeCell ref="L105:Q105"/>
    <mergeCell ref="L106:Q106"/>
    <mergeCell ref="L107:Q107"/>
    <mergeCell ref="M2:N2"/>
    <mergeCell ref="M3:N4"/>
    <mergeCell ref="L31:Q31"/>
    <mergeCell ref="L32:Q32"/>
    <mergeCell ref="L33:Q33"/>
    <mergeCell ref="M37:N37"/>
    <mergeCell ref="M38:N39"/>
    <mergeCell ref="L66:Q66"/>
    <mergeCell ref="L67:Q67"/>
    <mergeCell ref="L68:Q68"/>
    <mergeCell ref="C2:D2"/>
    <mergeCell ref="B33:G33"/>
    <mergeCell ref="B31:G31"/>
    <mergeCell ref="B32:G32"/>
    <mergeCell ref="C3:D4"/>
  </mergeCells>
  <phoneticPr fontId="1" type="noConversion"/>
  <dataValidations xWindow="760" yWindow="637" count="34">
    <dataValidation allowBlank="1" showInputMessage="1" showErrorMessage="1" prompt="The total amount is automatically calculated in this cell" sqref="G28:G29 Q63:Q64 Q28:Q29 Q102:Q103" xr:uid="{00000000-0002-0000-0000-000000000000}"/>
    <dataValidation allowBlank="1" showInputMessage="1" showErrorMessage="1" prompt="The sales tax is automatically calculated in this cell" sqref="G27 Q62 Q27 Q101" xr:uid="{00000000-0002-0000-0000-000003000000}"/>
    <dataValidation allowBlank="1" showInputMessage="1" showErrorMessage="1" prompt="Enter tax rate in this cell" sqref="G26 Q61 Q26 Q100" xr:uid="{00000000-0002-0000-0000-000004000000}"/>
    <dataValidation allowBlank="1" showInputMessage="1" showErrorMessage="1" prompt="The subtotal amount is automatically calculated in this cell" sqref="G25 Q60 Q25 Q99" xr:uid="{00000000-0002-0000-0000-000005000000}"/>
    <dataValidation allowBlank="1" showInputMessage="1" showErrorMessage="1" prompt="Price is auto calculated under this heading" sqref="G13 Q48 Q13 Q83" xr:uid="{00000000-0002-0000-0000-000006000000}"/>
    <dataValidation allowBlank="1" showInputMessage="1" showErrorMessage="1" prompt="Enter Discount in this column under this heading" sqref="F13 P48 P13 P83" xr:uid="{00000000-0002-0000-0000-000007000000}"/>
    <dataValidation allowBlank="1" showInputMessage="1" showErrorMessage="1" prompt="Enter Unit Price in this column under this heading" sqref="E13 O48 O13 O83" xr:uid="{00000000-0002-0000-0000-000008000000}"/>
    <dataValidation allowBlank="1" showInputMessage="1" showErrorMessage="1" prompt="Enter Quantity in this column under this heading" sqref="D13 N48 N13 N83" xr:uid="{00000000-0002-0000-0000-000009000000}"/>
    <dataValidation allowBlank="1" showInputMessage="1" showErrorMessage="1" prompt="Enter Description in this column under this heading" sqref="C13 M48 M13 M83" xr:uid="{00000000-0002-0000-0000-00000A000000}"/>
    <dataValidation allowBlank="1" showInputMessage="1" showErrorMessage="1" prompt="Enter Item number in this column under this heading" sqref="B13 L48 L13 L83" xr:uid="{00000000-0002-0000-0000-00000B000000}"/>
    <dataValidation allowBlank="1" showInputMessage="1" showErrorMessage="1" prompt="Enter customer fax number in the cell at right" sqref="F11 P11 P46 P81" xr:uid="{00000000-0002-0000-0000-00000E000000}"/>
    <dataValidation allowBlank="1" showInputMessage="1" showErrorMessage="1" prompt="Enter customer fax number in this cell" sqref="G11 Q11 Q46 Q81" xr:uid="{00000000-0002-0000-0000-00000F000000}"/>
    <dataValidation allowBlank="1" showInputMessage="1" showErrorMessage="1" prompt="Enter company phone number in this cell" sqref="B10 L10 L45 L80" xr:uid="{00000000-0002-0000-0000-000011000000}"/>
    <dataValidation allowBlank="1" showInputMessage="1" showErrorMessage="1" prompt="Create a simple invoice in this worksheet" sqref="A1 K36 K1 K71" xr:uid="{00000000-0002-0000-0000-000018000000}"/>
    <dataValidation allowBlank="1" showInputMessage="1" showErrorMessage="1" prompt="Enter invoice date in this cell" sqref="G5 Q40 Q5 Q75" xr:uid="{00000000-0002-0000-0000-00001D000000}"/>
    <dataValidation allowBlank="1" showInputMessage="1" showErrorMessage="1" prompt="Enter invoice # in the cell at right" sqref="F4 P39 P4 P74" xr:uid="{83A624A0-C412-42C5-B209-AF4807490BE9}"/>
    <dataValidation allowBlank="1" showInputMessage="1" showErrorMessage="1" prompt="Enter invoice # in this cell" sqref="G4 Q39 Q4 Q74" xr:uid="{F621686B-821D-410B-9321-DAD7BEDBAC49}"/>
    <dataValidation allowBlank="1" showInputMessage="1" showErrorMessage="1" prompt="Enter job type in the cell at right" sqref="F6 P6 P41 P76" xr:uid="{35BF3B7D-2E6B-4A9D-8F8F-F083E5880A3C}"/>
    <dataValidation allowBlank="1" showInputMessage="1" showErrorMessage="1" prompt="Enter job type in this cell" sqref="G6 Q6 Q41 Q76" xr:uid="{575431E7-7DC3-4301-B07A-F199F3654CAA}"/>
    <dataValidation allowBlank="1" showInputMessage="1" showErrorMessage="1" prompt="Enter your company street address in this cell" sqref="B8 L8 L43 L78" xr:uid="{82E06D46-C535-4215-ABE2-50F137A2D4A6}"/>
    <dataValidation allowBlank="1" showInputMessage="1" showErrorMessage="1" prompt="Enter invoice date in the cell at right" sqref="F5 P40 P5 P75" xr:uid="{B3062644-4D1F-4F79-AC3C-010ED2EB5990}"/>
    <dataValidation allowBlank="1" showInputMessage="1" showErrorMessage="1" prompt="Enter company's city, state, and ZIP in this cell" sqref="B9 L9 L44 L79" xr:uid="{18D822BA-1A05-41AF-B262-8D5E95B0B335}"/>
    <dataValidation allowBlank="1" showInputMessage="1" showErrorMessage="1" prompt="Enter company fax number in this cell" sqref="B11 L11 L46 L81" xr:uid="{71BB0314-38F3-4163-AAC1-3B2187A87818}"/>
    <dataValidation allowBlank="1" showInputMessage="1" showErrorMessage="1" prompt="Enter customer name in the cell at right" sqref="F7 P7 P42 P77" xr:uid="{4CF19155-F4AD-4522-BFEA-753FADFA88F2}"/>
    <dataValidation allowBlank="1" showInputMessage="1" showErrorMessage="1" prompt="Enter customer name in this cell" sqref="G7 Q7 Q42 Q77" xr:uid="{64F47341-C48E-4FA0-85F3-B2E61C2DF71A}"/>
    <dataValidation allowBlank="1" showInputMessage="1" showErrorMessage="1" prompt="Enter customer address in the cell at right" sqref="F8 P8 P43 P78" xr:uid="{0E26DF2A-779B-464B-9E11-AB344ECBCC45}"/>
    <dataValidation allowBlank="1" showInputMessage="1" showErrorMessage="1" prompt="Enter customer street address in this cell" sqref="G8 Q8 Q43 Q78" xr:uid="{44D7B560-86A6-416B-93FB-02CCC4D45216}"/>
    <dataValidation allowBlank="1" showInputMessage="1" showErrorMessage="1" prompt="Enter customer phone number in the cell at right" sqref="F10 P10 P45 P80" xr:uid="{B5FAD08C-605F-4F22-B83D-E2A4AF3A5206}"/>
    <dataValidation allowBlank="1" showInputMessage="1" showErrorMessage="1" prompt="Enter customer phone number in this cell" sqref="G10 Q10 Q45 Q80" xr:uid="{C81B61FA-185A-40AB-B138-AD6125ACA2B9}"/>
    <dataValidation allowBlank="1" showInputMessage="1" showErrorMessage="1" prompt="Enter customer city, state, and ZIP in this cell" sqref="G9 Q9 Q44 Q79" xr:uid="{0837AB85-7C6D-4219-95BE-21B09C16AEEB}"/>
    <dataValidation allowBlank="1" showInputMessage="1" showErrorMessage="1" prompt="Update this cell with your company's email address and website" sqref="B33:G33 L68:Q68 L33:Q33 L107:Q107" xr:uid="{B4B0F608-2AB4-49B8-95A2-7208F3B9FDCF}"/>
    <dataValidation allowBlank="1" showInputMessage="1" showErrorMessage="1" prompt="Modify company name in this cell and the cell below. Enter company address, phone, fax, and email in cells B7 to B11. Enter Billing details in cells G3 to G11." sqref="C2:D2 M37:N37 M2:N2 M72:N72" xr:uid="{502B3778-4707-431F-B253-84B137ED09B1}"/>
    <dataValidation allowBlank="1" showInputMessage="1" showErrorMessage="1" prompt="Replace the number of days in which the balance is due and service charge percent per month in this cell" sqref="B32:G32 L67:Q67 L32:Q32 L106:Q106" xr:uid="{A2CA9311-E750-4E5F-9BEF-8636778AB2B4}"/>
    <dataValidation allowBlank="1" showInputMessage="1" showErrorMessage="1" prompt="Company name is automatically appended in this cell" sqref="B31:G31 L66:Q66 L31:Q31 L105:Q105" xr:uid="{9B688D8E-66C4-4708-A180-A107D02C7D6E}"/>
  </dataValidations>
  <hyperlinks>
    <hyperlink ref="B11" r:id="rId1" xr:uid="{E942BFD8-EA5F-46E4-B776-F297CE5D9316}"/>
    <hyperlink ref="G11" r:id="rId2" xr:uid="{CFC55033-5190-4E02-9A1B-1433222175EC}"/>
    <hyperlink ref="L11" r:id="rId3" xr:uid="{0FC33B2D-FD70-4D6F-A23D-04B4A67D7F0D}"/>
    <hyperlink ref="Q11" r:id="rId4" xr:uid="{C011F831-03E7-44FD-B713-F7269CEAB2D4}"/>
    <hyperlink ref="L46" r:id="rId5" xr:uid="{27C9B48D-B236-4F94-83EF-6B0F4F8DC359}"/>
    <hyperlink ref="Q46" r:id="rId6" xr:uid="{F4075C3D-FFC3-4C7B-9537-5EAADAC5B9FC}"/>
    <hyperlink ref="L81" r:id="rId7" xr:uid="{7955E8E5-299E-4DC8-9464-10315E022D3C}"/>
    <hyperlink ref="Q81" r:id="rId8" xr:uid="{AF996018-BD3A-41B1-B9BF-C952C0FC47E6}"/>
  </hyperlinks>
  <printOptions horizontalCentered="1"/>
  <pageMargins left="0.25" right="0.25" top="0.75" bottom="0.75" header="0.3" footer="0.3"/>
  <pageSetup scale="82" fitToHeight="0" orientation="portrait" horizontalDpi="300" verticalDpi="300" r:id="rId9"/>
  <headerFooter differentFirst="1" alignWithMargins="0">
    <oddFooter>Page &amp;P of &amp;N</oddFooter>
  </headerFooter>
  <drawing r:id="rId10"/>
  <tableParts count="4">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339199-89B4-4D89-B804-0058AC96CA42}">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3FF0F6D8-810E-4212-9EE6-9586F0C08C27}">
  <ds:schemaRefs>
    <ds:schemaRef ds:uri="http://schemas.microsoft.com/sharepoint/v3/contenttype/forms"/>
  </ds:schemaRefs>
</ds:datastoreItem>
</file>

<file path=customXml/itemProps3.xml><?xml version="1.0" encoding="utf-8"?>
<ds:datastoreItem xmlns:ds="http://schemas.openxmlformats.org/officeDocument/2006/customXml" ds:itemID="{1E5C5DE4-DDC2-49C6-A326-5A02D73C4C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TM03987161</Templat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FATTURA ANNO 2024</vt:lpstr>
      <vt:lpstr>'FATTURA ANNO 2024'!Titoli_stampa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2023-09-06T10:30:21Z</dcterms:created>
  <dcterms:modified xsi:type="dcterms:W3CDTF">2024-12-31T17:11:38Z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