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K\Desktop\블로그\"/>
    </mc:Choice>
  </mc:AlternateContent>
  <xr:revisionPtr revIDLastSave="0" documentId="13_ncr:1_{F011D42C-3B9A-40F9-A7BE-84535817AD5E}" xr6:coauthVersionLast="47" xr6:coauthVersionMax="47" xr10:uidLastSave="{00000000-0000-0000-0000-000000000000}"/>
  <bookViews>
    <workbookView xWindow="-120" yWindow="-120" windowWidth="29040" windowHeight="15840" xr2:uid="{9FD37886-A183-444C-8E27-8304257E144C}"/>
  </bookViews>
  <sheets>
    <sheet name="당월현황" sheetId="2" r:id="rId1"/>
    <sheet name="연차관리" sheetId="4" r:id="rId2"/>
    <sheet name="연차" sheetId="3" r:id="rId3"/>
  </sheets>
  <definedNames>
    <definedName name="_xlnm._FilterDatabase" localSheetId="2" hidden="1">연차!$B$2:$M$47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6" i="3" l="1"/>
  <c r="H126" i="3"/>
  <c r="G126" i="3"/>
  <c r="I126" i="3" s="1"/>
  <c r="F126" i="3"/>
  <c r="E126" i="3"/>
  <c r="M125" i="3"/>
  <c r="H125" i="3"/>
  <c r="G125" i="3"/>
  <c r="I125" i="3" s="1"/>
  <c r="F125" i="3"/>
  <c r="E125" i="3"/>
  <c r="M124" i="3"/>
  <c r="H124" i="3"/>
  <c r="J124" i="3" s="1"/>
  <c r="G124" i="3"/>
  <c r="F124" i="3"/>
  <c r="E124" i="3"/>
  <c r="M123" i="3"/>
  <c r="H123" i="3"/>
  <c r="G123" i="3"/>
  <c r="F123" i="3"/>
  <c r="E123" i="3"/>
  <c r="M122" i="3"/>
  <c r="H122" i="3"/>
  <c r="G122" i="3"/>
  <c r="F122" i="3"/>
  <c r="E122" i="3"/>
  <c r="M121" i="3"/>
  <c r="H121" i="3"/>
  <c r="G121" i="3"/>
  <c r="I121" i="3" s="1"/>
  <c r="F121" i="3"/>
  <c r="E121" i="3"/>
  <c r="M120" i="3"/>
  <c r="H120" i="3"/>
  <c r="J120" i="3" s="1"/>
  <c r="G120" i="3"/>
  <c r="F120" i="3"/>
  <c r="E120" i="3"/>
  <c r="M119" i="3"/>
  <c r="H119" i="3"/>
  <c r="G119" i="3"/>
  <c r="F119" i="3"/>
  <c r="E119" i="3"/>
  <c r="M118" i="3"/>
  <c r="H118" i="3"/>
  <c r="G118" i="3"/>
  <c r="F118" i="3"/>
  <c r="E118" i="3"/>
  <c r="M117" i="3"/>
  <c r="H117" i="3"/>
  <c r="G117" i="3"/>
  <c r="I117" i="3" s="1"/>
  <c r="F117" i="3"/>
  <c r="E117" i="3"/>
  <c r="M116" i="3"/>
  <c r="H116" i="3"/>
  <c r="J116" i="3" s="1"/>
  <c r="G116" i="3"/>
  <c r="F116" i="3"/>
  <c r="E116" i="3"/>
  <c r="M115" i="3"/>
  <c r="H115" i="3"/>
  <c r="G115" i="3"/>
  <c r="F115" i="3"/>
  <c r="E115" i="3"/>
  <c r="M114" i="3"/>
  <c r="H114" i="3"/>
  <c r="G114" i="3"/>
  <c r="F114" i="3"/>
  <c r="E114" i="3"/>
  <c r="M113" i="3"/>
  <c r="J113" i="3"/>
  <c r="H113" i="3"/>
  <c r="L113" i="3" s="1"/>
  <c r="G113" i="3"/>
  <c r="I113" i="3" s="1"/>
  <c r="F113" i="3"/>
  <c r="E113" i="3"/>
  <c r="M112" i="3"/>
  <c r="H112" i="3"/>
  <c r="J112" i="3" s="1"/>
  <c r="G112" i="3"/>
  <c r="I114" i="3" s="1"/>
  <c r="F112" i="3"/>
  <c r="E112" i="3"/>
  <c r="M111" i="3"/>
  <c r="H111" i="3"/>
  <c r="J125" i="3" s="1"/>
  <c r="G111" i="3"/>
  <c r="F111" i="3"/>
  <c r="E111" i="3"/>
  <c r="M110" i="3"/>
  <c r="J110" i="3"/>
  <c r="I110" i="3"/>
  <c r="H110" i="3"/>
  <c r="L110" i="3" s="1"/>
  <c r="G110" i="3"/>
  <c r="K110" i="3" s="1"/>
  <c r="F110" i="3"/>
  <c r="E110" i="3"/>
  <c r="M109" i="3"/>
  <c r="H109" i="3"/>
  <c r="G109" i="3"/>
  <c r="I122" i="3" s="1"/>
  <c r="F109" i="3"/>
  <c r="E109" i="3"/>
  <c r="M108" i="3"/>
  <c r="H108" i="3"/>
  <c r="G108" i="3"/>
  <c r="F108" i="3"/>
  <c r="E108" i="3"/>
  <c r="M107" i="3"/>
  <c r="H107" i="3"/>
  <c r="G107" i="3"/>
  <c r="F107" i="3"/>
  <c r="E107" i="3"/>
  <c r="M106" i="3"/>
  <c r="H106" i="3"/>
  <c r="G106" i="3"/>
  <c r="F106" i="3"/>
  <c r="E106" i="3"/>
  <c r="M105" i="3"/>
  <c r="H105" i="3"/>
  <c r="G105" i="3"/>
  <c r="F105" i="3"/>
  <c r="E105" i="3"/>
  <c r="M104" i="3"/>
  <c r="H104" i="3"/>
  <c r="G104" i="3"/>
  <c r="F104" i="3"/>
  <c r="E104" i="3"/>
  <c r="M103" i="3"/>
  <c r="H103" i="3"/>
  <c r="G103" i="3"/>
  <c r="F103" i="3"/>
  <c r="E103" i="3"/>
  <c r="M102" i="3"/>
  <c r="H102" i="3"/>
  <c r="G102" i="3"/>
  <c r="F102" i="3"/>
  <c r="E102" i="3"/>
  <c r="M101" i="3"/>
  <c r="H101" i="3"/>
  <c r="G101" i="3"/>
  <c r="F101" i="3"/>
  <c r="E101" i="3"/>
  <c r="M100" i="3"/>
  <c r="H100" i="3"/>
  <c r="G100" i="3"/>
  <c r="F100" i="3"/>
  <c r="E100" i="3"/>
  <c r="M99" i="3"/>
  <c r="H99" i="3"/>
  <c r="G99" i="3"/>
  <c r="F99" i="3"/>
  <c r="E99" i="3"/>
  <c r="M98" i="3"/>
  <c r="H98" i="3"/>
  <c r="G98" i="3"/>
  <c r="F98" i="3"/>
  <c r="E98" i="3"/>
  <c r="M97" i="3"/>
  <c r="H97" i="3"/>
  <c r="G97" i="3"/>
  <c r="F97" i="3"/>
  <c r="E97" i="3"/>
  <c r="M96" i="3"/>
  <c r="H96" i="3"/>
  <c r="G96" i="3"/>
  <c r="F96" i="3"/>
  <c r="E96" i="3"/>
  <c r="M95" i="3"/>
  <c r="H95" i="3"/>
  <c r="G95" i="3"/>
  <c r="F95" i="3"/>
  <c r="E95" i="3"/>
  <c r="M94" i="3"/>
  <c r="H94" i="3"/>
  <c r="G94" i="3"/>
  <c r="F94" i="3"/>
  <c r="E94" i="3"/>
  <c r="M93" i="3"/>
  <c r="H93" i="3"/>
  <c r="G93" i="3"/>
  <c r="F93" i="3"/>
  <c r="E93" i="3"/>
  <c r="M92" i="3"/>
  <c r="H92" i="3"/>
  <c r="G92" i="3"/>
  <c r="F92" i="3"/>
  <c r="E92" i="3"/>
  <c r="M91" i="3"/>
  <c r="H91" i="3"/>
  <c r="G91" i="3"/>
  <c r="F91" i="3"/>
  <c r="E91" i="3"/>
  <c r="M90" i="3"/>
  <c r="H90" i="3"/>
  <c r="G90" i="3"/>
  <c r="F90" i="3"/>
  <c r="E90" i="3"/>
  <c r="M89" i="3"/>
  <c r="H89" i="3"/>
  <c r="G89" i="3"/>
  <c r="F89" i="3"/>
  <c r="E89" i="3"/>
  <c r="M88" i="3"/>
  <c r="H88" i="3"/>
  <c r="G88" i="3"/>
  <c r="F88" i="3"/>
  <c r="E88" i="3"/>
  <c r="M87" i="3"/>
  <c r="H87" i="3"/>
  <c r="G87" i="3"/>
  <c r="F87" i="3"/>
  <c r="E87" i="3"/>
  <c r="M86" i="3"/>
  <c r="H86" i="3"/>
  <c r="G86" i="3"/>
  <c r="F86" i="3"/>
  <c r="E86" i="3"/>
  <c r="M85" i="3"/>
  <c r="H85" i="3"/>
  <c r="G85" i="3"/>
  <c r="F85" i="3"/>
  <c r="E85" i="3"/>
  <c r="M84" i="3"/>
  <c r="H84" i="3"/>
  <c r="G84" i="3"/>
  <c r="F84" i="3"/>
  <c r="E84" i="3"/>
  <c r="M83" i="3"/>
  <c r="H83" i="3"/>
  <c r="G83" i="3"/>
  <c r="F83" i="3"/>
  <c r="E83" i="3"/>
  <c r="M82" i="3"/>
  <c r="H82" i="3"/>
  <c r="G82" i="3"/>
  <c r="F82" i="3"/>
  <c r="E82" i="3"/>
  <c r="M81" i="3"/>
  <c r="H81" i="3"/>
  <c r="G81" i="3"/>
  <c r="F81" i="3"/>
  <c r="E81" i="3"/>
  <c r="M80" i="3"/>
  <c r="H80" i="3"/>
  <c r="G80" i="3"/>
  <c r="F80" i="3"/>
  <c r="E80" i="3"/>
  <c r="M79" i="3"/>
  <c r="H79" i="3"/>
  <c r="G79" i="3"/>
  <c r="F79" i="3"/>
  <c r="E79" i="3"/>
  <c r="M78" i="3"/>
  <c r="H78" i="3"/>
  <c r="G78" i="3"/>
  <c r="F78" i="3"/>
  <c r="E78" i="3"/>
  <c r="M77" i="3"/>
  <c r="H77" i="3"/>
  <c r="G77" i="3"/>
  <c r="F77" i="3"/>
  <c r="E77" i="3"/>
  <c r="M76" i="3"/>
  <c r="H76" i="3"/>
  <c r="G76" i="3"/>
  <c r="F76" i="3"/>
  <c r="E76" i="3"/>
  <c r="M75" i="3"/>
  <c r="H75" i="3"/>
  <c r="G75" i="3"/>
  <c r="F75" i="3"/>
  <c r="E75" i="3"/>
  <c r="M74" i="3"/>
  <c r="H74" i="3"/>
  <c r="G74" i="3"/>
  <c r="F74" i="3"/>
  <c r="E74" i="3"/>
  <c r="M73" i="3"/>
  <c r="H73" i="3"/>
  <c r="G73" i="3"/>
  <c r="F73" i="3"/>
  <c r="E73" i="3"/>
  <c r="M72" i="3"/>
  <c r="H72" i="3"/>
  <c r="G72" i="3"/>
  <c r="F72" i="3"/>
  <c r="E72" i="3"/>
  <c r="M71" i="3"/>
  <c r="H71" i="3"/>
  <c r="G71" i="3"/>
  <c r="F71" i="3"/>
  <c r="E71" i="3"/>
  <c r="M70" i="3"/>
  <c r="H70" i="3"/>
  <c r="G70" i="3"/>
  <c r="F70" i="3"/>
  <c r="E70" i="3"/>
  <c r="M69" i="3"/>
  <c r="H69" i="3"/>
  <c r="G69" i="3"/>
  <c r="F69" i="3"/>
  <c r="E69" i="3"/>
  <c r="M68" i="3"/>
  <c r="H68" i="3"/>
  <c r="G68" i="3"/>
  <c r="F68" i="3"/>
  <c r="E68" i="3"/>
  <c r="M67" i="3"/>
  <c r="H67" i="3"/>
  <c r="G67" i="3"/>
  <c r="F67" i="3"/>
  <c r="E67" i="3"/>
  <c r="M66" i="3"/>
  <c r="H66" i="3"/>
  <c r="G66" i="3"/>
  <c r="F66" i="3"/>
  <c r="E66" i="3"/>
  <c r="M65" i="3"/>
  <c r="H65" i="3"/>
  <c r="G65" i="3"/>
  <c r="F65" i="3"/>
  <c r="E65" i="3"/>
  <c r="M64" i="3"/>
  <c r="H64" i="3"/>
  <c r="G64" i="3"/>
  <c r="F64" i="3"/>
  <c r="E64" i="3"/>
  <c r="M63" i="3"/>
  <c r="H63" i="3"/>
  <c r="G63" i="3"/>
  <c r="F63" i="3"/>
  <c r="E63" i="3"/>
  <c r="M62" i="3"/>
  <c r="I62" i="3"/>
  <c r="H62" i="3"/>
  <c r="G62" i="3"/>
  <c r="F62" i="3"/>
  <c r="E62" i="3"/>
  <c r="M61" i="3"/>
  <c r="H61" i="3"/>
  <c r="G61" i="3"/>
  <c r="I61" i="3" s="1"/>
  <c r="F61" i="3"/>
  <c r="E61" i="3"/>
  <c r="M60" i="3"/>
  <c r="H60" i="3"/>
  <c r="G60" i="3"/>
  <c r="F60" i="3"/>
  <c r="E60" i="3"/>
  <c r="M59" i="3"/>
  <c r="H59" i="3"/>
  <c r="G59" i="3"/>
  <c r="F59" i="3"/>
  <c r="E59" i="3"/>
  <c r="M58" i="3"/>
  <c r="I58" i="3"/>
  <c r="H58" i="3"/>
  <c r="G58" i="3"/>
  <c r="F58" i="3"/>
  <c r="E58" i="3"/>
  <c r="M57" i="3"/>
  <c r="H57" i="3"/>
  <c r="G57" i="3"/>
  <c r="I57" i="3" s="1"/>
  <c r="F57" i="3"/>
  <c r="E57" i="3"/>
  <c r="M56" i="3"/>
  <c r="H56" i="3"/>
  <c r="G56" i="3"/>
  <c r="F56" i="3"/>
  <c r="E56" i="3"/>
  <c r="M55" i="3"/>
  <c r="H55" i="3"/>
  <c r="G55" i="3"/>
  <c r="F55" i="3"/>
  <c r="E55" i="3"/>
  <c r="M54" i="3"/>
  <c r="I54" i="3"/>
  <c r="H54" i="3"/>
  <c r="G54" i="3"/>
  <c r="F54" i="3"/>
  <c r="E54" i="3"/>
  <c r="M53" i="3"/>
  <c r="H53" i="3"/>
  <c r="G53" i="3"/>
  <c r="I53" i="3" s="1"/>
  <c r="F53" i="3"/>
  <c r="E53" i="3"/>
  <c r="M52" i="3"/>
  <c r="K52" i="3"/>
  <c r="H52" i="3"/>
  <c r="G52" i="3"/>
  <c r="I52" i="3" s="1"/>
  <c r="F52" i="3"/>
  <c r="E52" i="3"/>
  <c r="M51" i="3"/>
  <c r="H51" i="3"/>
  <c r="G51" i="3"/>
  <c r="F51" i="3"/>
  <c r="E51" i="3"/>
  <c r="M50" i="3"/>
  <c r="I50" i="3"/>
  <c r="H50" i="3"/>
  <c r="G50" i="3"/>
  <c r="F50" i="3"/>
  <c r="E50" i="3"/>
  <c r="M49" i="3"/>
  <c r="H49" i="3"/>
  <c r="G49" i="3"/>
  <c r="I106" i="3" s="1"/>
  <c r="F49" i="3"/>
  <c r="E49" i="3"/>
  <c r="M48" i="3"/>
  <c r="H48" i="3"/>
  <c r="J109" i="3" s="1"/>
  <c r="G48" i="3"/>
  <c r="I48" i="3" s="1"/>
  <c r="F48" i="3"/>
  <c r="E48" i="3"/>
  <c r="C2" i="2"/>
  <c r="I55" i="2"/>
  <c r="H55" i="2"/>
  <c r="G55" i="2"/>
  <c r="F55" i="2"/>
  <c r="E55" i="2"/>
  <c r="D55" i="2"/>
  <c r="I54" i="2"/>
  <c r="H54" i="2"/>
  <c r="G54" i="2"/>
  <c r="F54" i="2"/>
  <c r="E54" i="2"/>
  <c r="D54" i="2"/>
  <c r="I53" i="2"/>
  <c r="H53" i="2"/>
  <c r="G53" i="2"/>
  <c r="F53" i="2"/>
  <c r="E53" i="2"/>
  <c r="D53" i="2"/>
  <c r="C55" i="2"/>
  <c r="C54" i="2"/>
  <c r="C53" i="2"/>
  <c r="I47" i="2"/>
  <c r="H47" i="2"/>
  <c r="G47" i="2"/>
  <c r="F47" i="2"/>
  <c r="I46" i="2"/>
  <c r="H46" i="2"/>
  <c r="G46" i="2"/>
  <c r="F46" i="2"/>
  <c r="I45" i="2"/>
  <c r="H45" i="2"/>
  <c r="G45" i="2"/>
  <c r="F45" i="2"/>
  <c r="I52" i="2"/>
  <c r="H52" i="2"/>
  <c r="G52" i="2"/>
  <c r="F52" i="2"/>
  <c r="E52" i="2"/>
  <c r="D52" i="2"/>
  <c r="C52" i="2"/>
  <c r="I51" i="2"/>
  <c r="H51" i="2"/>
  <c r="G51" i="2"/>
  <c r="F51" i="2"/>
  <c r="E51" i="2"/>
  <c r="D51" i="2"/>
  <c r="C51" i="2"/>
  <c r="I50" i="2"/>
  <c r="H50" i="2"/>
  <c r="G50" i="2"/>
  <c r="F50" i="2"/>
  <c r="E50" i="2"/>
  <c r="D50" i="2"/>
  <c r="C50" i="2"/>
  <c r="I44" i="2"/>
  <c r="H44" i="2"/>
  <c r="G44" i="2"/>
  <c r="F44" i="2"/>
  <c r="I43" i="2"/>
  <c r="H43" i="2"/>
  <c r="G43" i="2"/>
  <c r="F43" i="2"/>
  <c r="I42" i="2"/>
  <c r="H42" i="2"/>
  <c r="G42" i="2"/>
  <c r="F42" i="2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3" i="3"/>
  <c r="G3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F6" i="4"/>
  <c r="G6" i="4" s="1"/>
  <c r="C7" i="2"/>
  <c r="D16" i="2"/>
  <c r="D24" i="2" s="1"/>
  <c r="D32" i="2" s="1"/>
  <c r="D40" i="2" s="1"/>
  <c r="D48" i="2" s="1"/>
  <c r="I16" i="2"/>
  <c r="I24" i="2" s="1"/>
  <c r="I32" i="2" s="1"/>
  <c r="I40" i="2" s="1"/>
  <c r="I48" i="2" s="1"/>
  <c r="H16" i="2"/>
  <c r="H24" i="2" s="1"/>
  <c r="H32" i="2" s="1"/>
  <c r="H40" i="2" s="1"/>
  <c r="H48" i="2" s="1"/>
  <c r="G16" i="2"/>
  <c r="G24" i="2" s="1"/>
  <c r="G32" i="2" s="1"/>
  <c r="G40" i="2" s="1"/>
  <c r="G48" i="2" s="1"/>
  <c r="F16" i="2"/>
  <c r="F24" i="2" s="1"/>
  <c r="F32" i="2" s="1"/>
  <c r="F40" i="2" s="1"/>
  <c r="F48" i="2" s="1"/>
  <c r="E16" i="2"/>
  <c r="E24" i="2" s="1"/>
  <c r="E32" i="2" s="1"/>
  <c r="E40" i="2" s="1"/>
  <c r="E48" i="2" s="1"/>
  <c r="C16" i="2"/>
  <c r="C24" i="2" s="1"/>
  <c r="C32" i="2" s="1"/>
  <c r="C40" i="2" s="1"/>
  <c r="C48" i="2" s="1"/>
  <c r="C9" i="2"/>
  <c r="D9" i="2" s="1"/>
  <c r="K114" i="3" l="1"/>
  <c r="K122" i="3"/>
  <c r="L125" i="3"/>
  <c r="K120" i="3"/>
  <c r="K112" i="3"/>
  <c r="K113" i="3"/>
  <c r="J122" i="3"/>
  <c r="L122" i="3" s="1"/>
  <c r="J126" i="3"/>
  <c r="L126" i="3" s="1"/>
  <c r="J111" i="3"/>
  <c r="L111" i="3" s="1"/>
  <c r="I112" i="3"/>
  <c r="J115" i="3"/>
  <c r="L115" i="3" s="1"/>
  <c r="I116" i="3"/>
  <c r="K116" i="3" s="1"/>
  <c r="J119" i="3"/>
  <c r="L119" i="3" s="1"/>
  <c r="I120" i="3"/>
  <c r="J123" i="3"/>
  <c r="L123" i="3" s="1"/>
  <c r="I124" i="3"/>
  <c r="K124" i="3" s="1"/>
  <c r="K126" i="3"/>
  <c r="I111" i="3"/>
  <c r="K111" i="3" s="1"/>
  <c r="L112" i="3"/>
  <c r="J114" i="3"/>
  <c r="L114" i="3" s="1"/>
  <c r="I115" i="3"/>
  <c r="K115" i="3" s="1"/>
  <c r="L116" i="3"/>
  <c r="K117" i="3"/>
  <c r="J118" i="3"/>
  <c r="L118" i="3" s="1"/>
  <c r="I119" i="3"/>
  <c r="K119" i="3" s="1"/>
  <c r="L120" i="3"/>
  <c r="K121" i="3"/>
  <c r="I123" i="3"/>
  <c r="K123" i="3" s="1"/>
  <c r="L124" i="3"/>
  <c r="K125" i="3"/>
  <c r="J117" i="3"/>
  <c r="L117" i="3" s="1"/>
  <c r="I118" i="3"/>
  <c r="K118" i="3" s="1"/>
  <c r="J121" i="3"/>
  <c r="L121" i="3" s="1"/>
  <c r="I65" i="3"/>
  <c r="I66" i="3"/>
  <c r="I69" i="3"/>
  <c r="I70" i="3"/>
  <c r="I73" i="3"/>
  <c r="I74" i="3"/>
  <c r="I77" i="3"/>
  <c r="I78" i="3"/>
  <c r="I81" i="3"/>
  <c r="I82" i="3"/>
  <c r="I85" i="3"/>
  <c r="I86" i="3"/>
  <c r="I89" i="3"/>
  <c r="I90" i="3"/>
  <c r="I93" i="3"/>
  <c r="I94" i="3"/>
  <c r="I97" i="3"/>
  <c r="I98" i="3"/>
  <c r="I101" i="3"/>
  <c r="I102" i="3"/>
  <c r="I105" i="3"/>
  <c r="I109" i="3"/>
  <c r="J49" i="3"/>
  <c r="J51" i="3"/>
  <c r="L51" i="3" s="1"/>
  <c r="J55" i="3"/>
  <c r="L55" i="3" s="1"/>
  <c r="J59" i="3"/>
  <c r="L59" i="3" s="1"/>
  <c r="J63" i="3"/>
  <c r="L63" i="3" s="1"/>
  <c r="J67" i="3"/>
  <c r="L67" i="3" s="1"/>
  <c r="J71" i="3"/>
  <c r="L71" i="3" s="1"/>
  <c r="J75" i="3"/>
  <c r="L75" i="3" s="1"/>
  <c r="J79" i="3"/>
  <c r="L79" i="3" s="1"/>
  <c r="J83" i="3"/>
  <c r="L83" i="3" s="1"/>
  <c r="J87" i="3"/>
  <c r="L87" i="3" s="1"/>
  <c r="J91" i="3"/>
  <c r="L91" i="3" s="1"/>
  <c r="J95" i="3"/>
  <c r="L95" i="3" s="1"/>
  <c r="J99" i="3"/>
  <c r="L99" i="3" s="1"/>
  <c r="J103" i="3"/>
  <c r="L103" i="3" s="1"/>
  <c r="J107" i="3"/>
  <c r="L107" i="3" s="1"/>
  <c r="L109" i="3"/>
  <c r="J53" i="3"/>
  <c r="L53" i="3" s="1"/>
  <c r="K54" i="3"/>
  <c r="I60" i="3"/>
  <c r="K60" i="3" s="1"/>
  <c r="J61" i="3"/>
  <c r="L61" i="3" s="1"/>
  <c r="K62" i="3"/>
  <c r="I68" i="3"/>
  <c r="K68" i="3" s="1"/>
  <c r="J69" i="3"/>
  <c r="L69" i="3" s="1"/>
  <c r="K70" i="3"/>
  <c r="J73" i="3"/>
  <c r="L73" i="3" s="1"/>
  <c r="K74" i="3"/>
  <c r="I76" i="3"/>
  <c r="K76" i="3" s="1"/>
  <c r="J77" i="3"/>
  <c r="L77" i="3" s="1"/>
  <c r="K78" i="3"/>
  <c r="I80" i="3"/>
  <c r="K80" i="3" s="1"/>
  <c r="J81" i="3"/>
  <c r="L81" i="3" s="1"/>
  <c r="K82" i="3"/>
  <c r="I84" i="3"/>
  <c r="K84" i="3" s="1"/>
  <c r="J85" i="3"/>
  <c r="L85" i="3" s="1"/>
  <c r="K86" i="3"/>
  <c r="I88" i="3"/>
  <c r="K88" i="3" s="1"/>
  <c r="J89" i="3"/>
  <c r="L89" i="3" s="1"/>
  <c r="K90" i="3"/>
  <c r="I92" i="3"/>
  <c r="K92" i="3" s="1"/>
  <c r="J93" i="3"/>
  <c r="L93" i="3" s="1"/>
  <c r="K94" i="3"/>
  <c r="I96" i="3"/>
  <c r="K96" i="3" s="1"/>
  <c r="J97" i="3"/>
  <c r="L97" i="3" s="1"/>
  <c r="K98" i="3"/>
  <c r="I100" i="3"/>
  <c r="K100" i="3" s="1"/>
  <c r="J101" i="3"/>
  <c r="L101" i="3" s="1"/>
  <c r="K102" i="3"/>
  <c r="I104" i="3"/>
  <c r="K104" i="3" s="1"/>
  <c r="J105" i="3"/>
  <c r="L105" i="3" s="1"/>
  <c r="K106" i="3"/>
  <c r="I108" i="3"/>
  <c r="K108" i="3" s="1"/>
  <c r="L49" i="3"/>
  <c r="J102" i="3"/>
  <c r="J74" i="3"/>
  <c r="J70" i="3"/>
  <c r="J94" i="3"/>
  <c r="J90" i="3"/>
  <c r="J78" i="3"/>
  <c r="J66" i="3"/>
  <c r="J62" i="3"/>
  <c r="J58" i="3"/>
  <c r="J54" i="3"/>
  <c r="J50" i="3"/>
  <c r="J106" i="3"/>
  <c r="J98" i="3"/>
  <c r="J86" i="3"/>
  <c r="J82" i="3"/>
  <c r="K50" i="3"/>
  <c r="I56" i="3"/>
  <c r="K56" i="3" s="1"/>
  <c r="J57" i="3"/>
  <c r="L57" i="3" s="1"/>
  <c r="K58" i="3"/>
  <c r="I64" i="3"/>
  <c r="K64" i="3" s="1"/>
  <c r="J65" i="3"/>
  <c r="L65" i="3" s="1"/>
  <c r="K66" i="3"/>
  <c r="I72" i="3"/>
  <c r="K72" i="3" s="1"/>
  <c r="J48" i="3"/>
  <c r="L48" i="3" s="1"/>
  <c r="I49" i="3"/>
  <c r="K49" i="3" s="1"/>
  <c r="I95" i="3"/>
  <c r="K95" i="3" s="1"/>
  <c r="I87" i="3"/>
  <c r="K87" i="3" s="1"/>
  <c r="I79" i="3"/>
  <c r="K79" i="3" s="1"/>
  <c r="I63" i="3"/>
  <c r="K63" i="3" s="1"/>
  <c r="I59" i="3"/>
  <c r="K59" i="3" s="1"/>
  <c r="I55" i="3"/>
  <c r="K55" i="3" s="1"/>
  <c r="I51" i="3"/>
  <c r="K51" i="3" s="1"/>
  <c r="I99" i="3"/>
  <c r="K99" i="3" s="1"/>
  <c r="I83" i="3"/>
  <c r="K83" i="3" s="1"/>
  <c r="I71" i="3"/>
  <c r="K71" i="3" s="1"/>
  <c r="I107" i="3"/>
  <c r="K107" i="3" s="1"/>
  <c r="I103" i="3"/>
  <c r="K103" i="3" s="1"/>
  <c r="I91" i="3"/>
  <c r="K91" i="3" s="1"/>
  <c r="I75" i="3"/>
  <c r="K75" i="3" s="1"/>
  <c r="I67" i="3"/>
  <c r="K67" i="3" s="1"/>
  <c r="L50" i="3"/>
  <c r="J52" i="3"/>
  <c r="L52" i="3" s="1"/>
  <c r="L54" i="3"/>
  <c r="J56" i="3"/>
  <c r="L56" i="3" s="1"/>
  <c r="L58" i="3"/>
  <c r="J60" i="3"/>
  <c r="L60" i="3" s="1"/>
  <c r="L62" i="3"/>
  <c r="J64" i="3"/>
  <c r="L64" i="3" s="1"/>
  <c r="L66" i="3"/>
  <c r="J68" i="3"/>
  <c r="L68" i="3" s="1"/>
  <c r="L70" i="3"/>
  <c r="J72" i="3"/>
  <c r="L72" i="3" s="1"/>
  <c r="L74" i="3"/>
  <c r="J76" i="3"/>
  <c r="L76" i="3" s="1"/>
  <c r="L78" i="3"/>
  <c r="J80" i="3"/>
  <c r="L80" i="3" s="1"/>
  <c r="L82" i="3"/>
  <c r="J84" i="3"/>
  <c r="L84" i="3" s="1"/>
  <c r="L86" i="3"/>
  <c r="J88" i="3"/>
  <c r="L88" i="3" s="1"/>
  <c r="L90" i="3"/>
  <c r="J92" i="3"/>
  <c r="L92" i="3" s="1"/>
  <c r="L94" i="3"/>
  <c r="J96" i="3"/>
  <c r="L96" i="3" s="1"/>
  <c r="L98" i="3"/>
  <c r="J100" i="3"/>
  <c r="L100" i="3" s="1"/>
  <c r="L102" i="3"/>
  <c r="J104" i="3"/>
  <c r="L104" i="3" s="1"/>
  <c r="L106" i="3"/>
  <c r="J108" i="3"/>
  <c r="L108" i="3" s="1"/>
  <c r="K69" i="3"/>
  <c r="K77" i="3"/>
  <c r="K93" i="3"/>
  <c r="K105" i="3"/>
  <c r="K109" i="3"/>
  <c r="K73" i="3"/>
  <c r="K85" i="3"/>
  <c r="K101" i="3"/>
  <c r="J50" i="2"/>
  <c r="J53" i="2"/>
  <c r="K53" i="3"/>
  <c r="K57" i="3"/>
  <c r="K61" i="3"/>
  <c r="K65" i="3"/>
  <c r="K81" i="3"/>
  <c r="K89" i="3"/>
  <c r="K97" i="3"/>
  <c r="K48" i="3"/>
  <c r="J52" i="2"/>
  <c r="J54" i="2"/>
  <c r="J51" i="2"/>
  <c r="J55" i="2"/>
  <c r="J36" i="3"/>
  <c r="L36" i="3" s="1"/>
  <c r="J3" i="3"/>
  <c r="J17" i="3"/>
  <c r="J18" i="3"/>
  <c r="L18" i="3" s="1"/>
  <c r="J34" i="3"/>
  <c r="L34" i="3" s="1"/>
  <c r="L3" i="3"/>
  <c r="L17" i="3"/>
  <c r="J9" i="3"/>
  <c r="L9" i="3" s="1"/>
  <c r="J25" i="3"/>
  <c r="L25" i="3" s="1"/>
  <c r="J45" i="3"/>
  <c r="L45" i="3" s="1"/>
  <c r="I8" i="3"/>
  <c r="K8" i="3" s="1"/>
  <c r="J10" i="3"/>
  <c r="L10" i="3" s="1"/>
  <c r="J26" i="3"/>
  <c r="L26" i="3" s="1"/>
  <c r="J46" i="3"/>
  <c r="L46" i="3" s="1"/>
  <c r="J33" i="3"/>
  <c r="L33" i="3" s="1"/>
  <c r="J6" i="3"/>
  <c r="L6" i="3" s="1"/>
  <c r="J8" i="3"/>
  <c r="L8" i="3" s="1"/>
  <c r="J14" i="3"/>
  <c r="L14" i="3" s="1"/>
  <c r="J22" i="3"/>
  <c r="L22" i="3" s="1"/>
  <c r="J30" i="3"/>
  <c r="L30" i="3" s="1"/>
  <c r="J40" i="3"/>
  <c r="L40" i="3" s="1"/>
  <c r="J12" i="3"/>
  <c r="L12" i="3" s="1"/>
  <c r="J24" i="3"/>
  <c r="L24" i="3" s="1"/>
  <c r="J32" i="3"/>
  <c r="L32" i="3" s="1"/>
  <c r="J42" i="3"/>
  <c r="L42" i="3" s="1"/>
  <c r="J5" i="3"/>
  <c r="L5" i="3" s="1"/>
  <c r="J13" i="3"/>
  <c r="L13" i="3" s="1"/>
  <c r="J21" i="3"/>
  <c r="L21" i="3" s="1"/>
  <c r="J29" i="3"/>
  <c r="L29" i="3" s="1"/>
  <c r="J16" i="3"/>
  <c r="L16" i="3" s="1"/>
  <c r="J20" i="3"/>
  <c r="L20" i="3" s="1"/>
  <c r="J28" i="3"/>
  <c r="L28" i="3" s="1"/>
  <c r="J38" i="3"/>
  <c r="L38" i="3" s="1"/>
  <c r="J44" i="3"/>
  <c r="L44" i="3" s="1"/>
  <c r="J41" i="3"/>
  <c r="L41" i="3" s="1"/>
  <c r="I4" i="3"/>
  <c r="K4" i="3" s="1"/>
  <c r="J7" i="3"/>
  <c r="L7" i="3" s="1"/>
  <c r="J11" i="3"/>
  <c r="L11" i="3" s="1"/>
  <c r="J15" i="3"/>
  <c r="L15" i="3" s="1"/>
  <c r="J19" i="3"/>
  <c r="L19" i="3" s="1"/>
  <c r="J23" i="3"/>
  <c r="L23" i="3" s="1"/>
  <c r="J27" i="3"/>
  <c r="L27" i="3" s="1"/>
  <c r="J37" i="3"/>
  <c r="L37" i="3" s="1"/>
  <c r="J4" i="3"/>
  <c r="L4" i="3" s="1"/>
  <c r="J47" i="3"/>
  <c r="L47" i="3" s="1"/>
  <c r="J31" i="3"/>
  <c r="L31" i="3" s="1"/>
  <c r="J35" i="3"/>
  <c r="L35" i="3" s="1"/>
  <c r="J39" i="3"/>
  <c r="L39" i="3" s="1"/>
  <c r="J43" i="3"/>
  <c r="L43" i="3" s="1"/>
  <c r="I3" i="3"/>
  <c r="K3" i="3" s="1"/>
  <c r="I12" i="3"/>
  <c r="K12" i="3" s="1"/>
  <c r="I24" i="3"/>
  <c r="K24" i="3" s="1"/>
  <c r="I36" i="3"/>
  <c r="K36" i="3" s="1"/>
  <c r="I5" i="3"/>
  <c r="K5" i="3" s="1"/>
  <c r="I9" i="3"/>
  <c r="K9" i="3" s="1"/>
  <c r="I13" i="3"/>
  <c r="K13" i="3" s="1"/>
  <c r="I17" i="3"/>
  <c r="K17" i="3" s="1"/>
  <c r="I21" i="3"/>
  <c r="K21" i="3" s="1"/>
  <c r="I25" i="3"/>
  <c r="K25" i="3" s="1"/>
  <c r="I29" i="3"/>
  <c r="K29" i="3" s="1"/>
  <c r="I33" i="3"/>
  <c r="K33" i="3" s="1"/>
  <c r="I37" i="3"/>
  <c r="K37" i="3" s="1"/>
  <c r="I41" i="3"/>
  <c r="K41" i="3" s="1"/>
  <c r="I45" i="3"/>
  <c r="K45" i="3" s="1"/>
  <c r="I20" i="3"/>
  <c r="K20" i="3" s="1"/>
  <c r="I32" i="3"/>
  <c r="K32" i="3" s="1"/>
  <c r="I44" i="3"/>
  <c r="K44" i="3" s="1"/>
  <c r="I6" i="3"/>
  <c r="K6" i="3" s="1"/>
  <c r="I10" i="3"/>
  <c r="K10" i="3" s="1"/>
  <c r="I14" i="3"/>
  <c r="K14" i="3" s="1"/>
  <c r="I18" i="3"/>
  <c r="K18" i="3" s="1"/>
  <c r="I22" i="3"/>
  <c r="K22" i="3" s="1"/>
  <c r="I26" i="3"/>
  <c r="K26" i="3" s="1"/>
  <c r="I30" i="3"/>
  <c r="K30" i="3" s="1"/>
  <c r="I34" i="3"/>
  <c r="K34" i="3" s="1"/>
  <c r="I38" i="3"/>
  <c r="K38" i="3" s="1"/>
  <c r="I42" i="3"/>
  <c r="K42" i="3" s="1"/>
  <c r="I46" i="3"/>
  <c r="K46" i="3" s="1"/>
  <c r="I16" i="3"/>
  <c r="K16" i="3" s="1"/>
  <c r="I28" i="3"/>
  <c r="K28" i="3" s="1"/>
  <c r="I40" i="3"/>
  <c r="K40" i="3" s="1"/>
  <c r="I7" i="3"/>
  <c r="K7" i="3" s="1"/>
  <c r="I11" i="3"/>
  <c r="K11" i="3" s="1"/>
  <c r="I15" i="3"/>
  <c r="K15" i="3" s="1"/>
  <c r="I19" i="3"/>
  <c r="K19" i="3" s="1"/>
  <c r="I23" i="3"/>
  <c r="K23" i="3" s="1"/>
  <c r="I27" i="3"/>
  <c r="K27" i="3" s="1"/>
  <c r="I31" i="3"/>
  <c r="K31" i="3" s="1"/>
  <c r="I35" i="3"/>
  <c r="K35" i="3" s="1"/>
  <c r="I39" i="3"/>
  <c r="K39" i="3" s="1"/>
  <c r="I43" i="3"/>
  <c r="K43" i="3" s="1"/>
  <c r="I47" i="3"/>
  <c r="K47" i="3" s="1"/>
  <c r="Q14" i="4"/>
  <c r="I7" i="4"/>
  <c r="J7" i="4"/>
  <c r="F8" i="4"/>
  <c r="N8" i="4"/>
  <c r="J10" i="4"/>
  <c r="F11" i="4"/>
  <c r="N11" i="4"/>
  <c r="J12" i="4"/>
  <c r="F13" i="4"/>
  <c r="N13" i="4"/>
  <c r="N14" i="4"/>
  <c r="G7" i="4"/>
  <c r="K7" i="4"/>
  <c r="O7" i="4"/>
  <c r="G8" i="4"/>
  <c r="K8" i="4"/>
  <c r="O8" i="4"/>
  <c r="G9" i="4"/>
  <c r="K9" i="4"/>
  <c r="O9" i="4"/>
  <c r="G10" i="4"/>
  <c r="K10" i="4"/>
  <c r="O10" i="4"/>
  <c r="G11" i="4"/>
  <c r="K11" i="4"/>
  <c r="O11" i="4"/>
  <c r="G12" i="4"/>
  <c r="K12" i="4"/>
  <c r="O12" i="4"/>
  <c r="G13" i="4"/>
  <c r="K13" i="4"/>
  <c r="O13" i="4"/>
  <c r="G14" i="4"/>
  <c r="K14" i="4"/>
  <c r="O14" i="4"/>
  <c r="F7" i="4"/>
  <c r="N7" i="4"/>
  <c r="J8" i="4"/>
  <c r="F9" i="4"/>
  <c r="J9" i="4"/>
  <c r="N9" i="4"/>
  <c r="F10" i="4"/>
  <c r="N10" i="4"/>
  <c r="J11" i="4"/>
  <c r="F12" i="4"/>
  <c r="N12" i="4"/>
  <c r="J13" i="4"/>
  <c r="F14" i="4"/>
  <c r="J14" i="4"/>
  <c r="H7" i="4"/>
  <c r="L7" i="4"/>
  <c r="P7" i="4"/>
  <c r="H8" i="4"/>
  <c r="L8" i="4"/>
  <c r="P8" i="4"/>
  <c r="H9" i="4"/>
  <c r="L9" i="4"/>
  <c r="P9" i="4"/>
  <c r="H10" i="4"/>
  <c r="L10" i="4"/>
  <c r="P10" i="4"/>
  <c r="H11" i="4"/>
  <c r="L11" i="4"/>
  <c r="P11" i="4"/>
  <c r="H12" i="4"/>
  <c r="L12" i="4"/>
  <c r="P12" i="4"/>
  <c r="H13" i="4"/>
  <c r="L13" i="4"/>
  <c r="P13" i="4"/>
  <c r="H14" i="4"/>
  <c r="L14" i="4"/>
  <c r="P14" i="4"/>
  <c r="M7" i="4"/>
  <c r="Q7" i="4"/>
  <c r="I8" i="4"/>
  <c r="M8" i="4"/>
  <c r="Q8" i="4"/>
  <c r="I9" i="4"/>
  <c r="M9" i="4"/>
  <c r="Q9" i="4"/>
  <c r="I10" i="4"/>
  <c r="M10" i="4"/>
  <c r="Q10" i="4"/>
  <c r="I11" i="4"/>
  <c r="M11" i="4"/>
  <c r="Q11" i="4"/>
  <c r="I12" i="4"/>
  <c r="M12" i="4"/>
  <c r="Q12" i="4"/>
  <c r="I13" i="4"/>
  <c r="M13" i="4"/>
  <c r="Q13" i="4"/>
  <c r="I14" i="4"/>
  <c r="M14" i="4"/>
  <c r="H6" i="4"/>
  <c r="E9" i="2"/>
  <c r="D47" i="2" l="1"/>
  <c r="D45" i="2"/>
  <c r="I39" i="2"/>
  <c r="E39" i="2"/>
  <c r="G38" i="2"/>
  <c r="I37" i="2"/>
  <c r="E37" i="2"/>
  <c r="C37" i="2"/>
  <c r="F31" i="2"/>
  <c r="H30" i="2"/>
  <c r="D30" i="2"/>
  <c r="F29" i="2"/>
  <c r="C30" i="2"/>
  <c r="G23" i="2"/>
  <c r="I22" i="2"/>
  <c r="E22" i="2"/>
  <c r="G21" i="2"/>
  <c r="C23" i="2"/>
  <c r="C45" i="2"/>
  <c r="D38" i="2"/>
  <c r="G31" i="2"/>
  <c r="G29" i="2"/>
  <c r="D23" i="2"/>
  <c r="D21" i="2"/>
  <c r="E46" i="2"/>
  <c r="C47" i="2"/>
  <c r="H39" i="2"/>
  <c r="D39" i="2"/>
  <c r="F38" i="2"/>
  <c r="H37" i="2"/>
  <c r="D37" i="2"/>
  <c r="I31" i="2"/>
  <c r="E31" i="2"/>
  <c r="G30" i="2"/>
  <c r="I29" i="2"/>
  <c r="E29" i="2"/>
  <c r="C29" i="2"/>
  <c r="F23" i="2"/>
  <c r="H22" i="2"/>
  <c r="D22" i="2"/>
  <c r="F21" i="2"/>
  <c r="C22" i="2"/>
  <c r="E47" i="2"/>
  <c r="H38" i="2"/>
  <c r="C38" i="2"/>
  <c r="E30" i="2"/>
  <c r="H23" i="2"/>
  <c r="F22" i="2"/>
  <c r="D46" i="2"/>
  <c r="C46" i="2"/>
  <c r="G39" i="2"/>
  <c r="I38" i="2"/>
  <c r="E38" i="2"/>
  <c r="G37" i="2"/>
  <c r="C39" i="2"/>
  <c r="H31" i="2"/>
  <c r="D31" i="2"/>
  <c r="F30" i="2"/>
  <c r="H29" i="2"/>
  <c r="D29" i="2"/>
  <c r="I23" i="2"/>
  <c r="E23" i="2"/>
  <c r="G22" i="2"/>
  <c r="I21" i="2"/>
  <c r="E21" i="2"/>
  <c r="C21" i="2"/>
  <c r="E45" i="2"/>
  <c r="F39" i="2"/>
  <c r="F37" i="2"/>
  <c r="I30" i="2"/>
  <c r="C31" i="2"/>
  <c r="J31" i="2" s="1"/>
  <c r="H21" i="2"/>
  <c r="E43" i="2"/>
  <c r="C44" i="2"/>
  <c r="H36" i="2"/>
  <c r="D36" i="2"/>
  <c r="F35" i="2"/>
  <c r="H34" i="2"/>
  <c r="D34" i="2"/>
  <c r="I28" i="2"/>
  <c r="E28" i="2"/>
  <c r="G27" i="2"/>
  <c r="I26" i="2"/>
  <c r="E26" i="2"/>
  <c r="C26" i="2"/>
  <c r="F20" i="2"/>
  <c r="H19" i="2"/>
  <c r="D19" i="2"/>
  <c r="F18" i="2"/>
  <c r="C19" i="2"/>
  <c r="G12" i="2"/>
  <c r="I11" i="2"/>
  <c r="E11" i="2"/>
  <c r="G10" i="2"/>
  <c r="C12" i="2"/>
  <c r="E42" i="2"/>
  <c r="F36" i="2"/>
  <c r="H35" i="2"/>
  <c r="F34" i="2"/>
  <c r="G28" i="2"/>
  <c r="E27" i="2"/>
  <c r="C28" i="2"/>
  <c r="D20" i="2"/>
  <c r="H18" i="2"/>
  <c r="D18" i="2"/>
  <c r="E12" i="2"/>
  <c r="I10" i="2"/>
  <c r="C10" i="2"/>
  <c r="I36" i="2"/>
  <c r="G35" i="2"/>
  <c r="C34" i="2"/>
  <c r="H27" i="2"/>
  <c r="F26" i="2"/>
  <c r="G20" i="2"/>
  <c r="G18" i="2"/>
  <c r="D12" i="2"/>
  <c r="H10" i="2"/>
  <c r="D43" i="2"/>
  <c r="C43" i="2"/>
  <c r="G36" i="2"/>
  <c r="I35" i="2"/>
  <c r="E35" i="2"/>
  <c r="G34" i="2"/>
  <c r="C36" i="2"/>
  <c r="H28" i="2"/>
  <c r="D28" i="2"/>
  <c r="F27" i="2"/>
  <c r="H26" i="2"/>
  <c r="D26" i="2"/>
  <c r="I20" i="2"/>
  <c r="E20" i="2"/>
  <c r="G19" i="2"/>
  <c r="I18" i="2"/>
  <c r="E18" i="2"/>
  <c r="C18" i="2"/>
  <c r="F12" i="2"/>
  <c r="H11" i="2"/>
  <c r="D11" i="2"/>
  <c r="F10" i="2"/>
  <c r="C11" i="2"/>
  <c r="E44" i="2"/>
  <c r="C42" i="2"/>
  <c r="D35" i="2"/>
  <c r="C35" i="2"/>
  <c r="I27" i="2"/>
  <c r="G26" i="2"/>
  <c r="H20" i="2"/>
  <c r="F19" i="2"/>
  <c r="I12" i="2"/>
  <c r="G11" i="2"/>
  <c r="E10" i="2"/>
  <c r="D44" i="2"/>
  <c r="D42" i="2"/>
  <c r="E36" i="2"/>
  <c r="I34" i="2"/>
  <c r="E34" i="2"/>
  <c r="F28" i="2"/>
  <c r="D27" i="2"/>
  <c r="C27" i="2"/>
  <c r="I19" i="2"/>
  <c r="E19" i="2"/>
  <c r="H12" i="2"/>
  <c r="F11" i="2"/>
  <c r="D10" i="2"/>
  <c r="C20" i="2"/>
  <c r="I15" i="2"/>
  <c r="E15" i="2"/>
  <c r="G14" i="2"/>
  <c r="I13" i="2"/>
  <c r="E13" i="2"/>
  <c r="C13" i="2"/>
  <c r="I14" i="2"/>
  <c r="C15" i="2"/>
  <c r="F15" i="2"/>
  <c r="D14" i="2"/>
  <c r="C14" i="2"/>
  <c r="H15" i="2"/>
  <c r="D15" i="2"/>
  <c r="F14" i="2"/>
  <c r="H13" i="2"/>
  <c r="D13" i="2"/>
  <c r="G15" i="2"/>
  <c r="E14" i="2"/>
  <c r="G13" i="2"/>
  <c r="H14" i="2"/>
  <c r="F13" i="2"/>
  <c r="D12" i="4"/>
  <c r="E12" i="4" s="1"/>
  <c r="D13" i="4"/>
  <c r="E13" i="4" s="1"/>
  <c r="D14" i="4"/>
  <c r="E14" i="4" s="1"/>
  <c r="D7" i="4"/>
  <c r="E7" i="4" s="1"/>
  <c r="D9" i="4"/>
  <c r="E9" i="4" s="1"/>
  <c r="D8" i="4"/>
  <c r="E8" i="4" s="1"/>
  <c r="D10" i="4"/>
  <c r="E10" i="4" s="1"/>
  <c r="D11" i="4"/>
  <c r="E11" i="4" s="1"/>
  <c r="I6" i="4"/>
  <c r="F9" i="2"/>
  <c r="G9" i="2" s="1"/>
  <c r="H9" i="2" s="1"/>
  <c r="J43" i="2" l="1"/>
  <c r="J27" i="2"/>
  <c r="J42" i="2"/>
  <c r="J46" i="2"/>
  <c r="J13" i="2"/>
  <c r="J15" i="2"/>
  <c r="J20" i="2"/>
  <c r="J14" i="2"/>
  <c r="J35" i="2"/>
  <c r="J11" i="2"/>
  <c r="J36" i="2"/>
  <c r="J10" i="2"/>
  <c r="J37" i="2"/>
  <c r="J18" i="2"/>
  <c r="J34" i="2"/>
  <c r="J12" i="2"/>
  <c r="J39" i="2"/>
  <c r="J45" i="2"/>
  <c r="J28" i="2"/>
  <c r="J19" i="2"/>
  <c r="J44" i="2"/>
  <c r="J21" i="2"/>
  <c r="J22" i="2"/>
  <c r="J47" i="2"/>
  <c r="J23" i="2"/>
  <c r="J26" i="2"/>
  <c r="J38" i="2"/>
  <c r="J29" i="2"/>
  <c r="J30" i="2"/>
  <c r="J6" i="4"/>
  <c r="I9" i="2"/>
  <c r="C17" i="2" s="1"/>
  <c r="D17" i="2" s="1"/>
  <c r="E17" i="2" s="1"/>
  <c r="F17" i="2" s="1"/>
  <c r="G17" i="2" s="1"/>
  <c r="H17" i="2" s="1"/>
  <c r="I17" i="2" s="1"/>
  <c r="C25" i="2" s="1"/>
  <c r="D25" i="2" s="1"/>
  <c r="E25" i="2" s="1"/>
  <c r="F25" i="2" s="1"/>
  <c r="G25" i="2" s="1"/>
  <c r="H25" i="2" s="1"/>
  <c r="I25" i="2" s="1"/>
  <c r="C33" i="2" s="1"/>
  <c r="D33" i="2" s="1"/>
  <c r="E33" i="2" s="1"/>
  <c r="F33" i="2" s="1"/>
  <c r="G33" i="2" s="1"/>
  <c r="H33" i="2" s="1"/>
  <c r="I33" i="2" s="1"/>
  <c r="C41" i="2" s="1"/>
  <c r="I6" i="2" l="1"/>
  <c r="K6" i="4"/>
  <c r="D41" i="2"/>
  <c r="E41" i="2" s="1"/>
  <c r="F41" i="2" s="1"/>
  <c r="G41" i="2" s="1"/>
  <c r="H41" i="2" s="1"/>
  <c r="I41" i="2" s="1"/>
  <c r="C49" i="2" s="1"/>
  <c r="D49" i="2" s="1"/>
  <c r="E49" i="2" s="1"/>
  <c r="F49" i="2" s="1"/>
  <c r="G49" i="2" s="1"/>
  <c r="H49" i="2" s="1"/>
  <c r="I49" i="2" s="1"/>
  <c r="L6" i="4" l="1"/>
  <c r="M6" i="4" l="1"/>
  <c r="N6" i="4" l="1"/>
  <c r="O6" i="4" l="1"/>
  <c r="P6" i="4" l="1"/>
  <c r="Q6" i="4" l="1"/>
</calcChain>
</file>

<file path=xl/sharedStrings.xml><?xml version="1.0" encoding="utf-8"?>
<sst xmlns="http://schemas.openxmlformats.org/spreadsheetml/2006/main" count="146" uniqueCount="34">
  <si>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</si>
  <si>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</si>
  <si>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</si>
  <si>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</si>
  <si>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</si>
  <si>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년도</t>
    <phoneticPr fontId="2" type="noConversion"/>
  </si>
  <si>
    <t>월도</t>
    <phoneticPr fontId="2" type="noConversion"/>
  </si>
  <si>
    <t>토</t>
    <phoneticPr fontId="2" type="noConversion"/>
  </si>
  <si>
    <t>일</t>
    <phoneticPr fontId="2" type="noConversion"/>
  </si>
  <si>
    <t>이름</t>
    <phoneticPr fontId="2" type="noConversion"/>
  </si>
  <si>
    <t>김철수</t>
    <phoneticPr fontId="2" type="noConversion"/>
  </si>
  <si>
    <t>홍길동</t>
    <phoneticPr fontId="2" type="noConversion"/>
  </si>
  <si>
    <t>박영희</t>
    <phoneticPr fontId="2" type="noConversion"/>
  </si>
  <si>
    <t>제우스</t>
    <phoneticPr fontId="2" type="noConversion"/>
  </si>
  <si>
    <t>오나라</t>
    <phoneticPr fontId="2" type="noConversion"/>
  </si>
  <si>
    <t>고영미</t>
    <phoneticPr fontId="2" type="noConversion"/>
  </si>
  <si>
    <t>박대운</t>
    <phoneticPr fontId="2" type="noConversion"/>
  </si>
  <si>
    <t>성정은</t>
    <phoneticPr fontId="2" type="noConversion"/>
  </si>
  <si>
    <t>일자</t>
    <phoneticPr fontId="2" type="noConversion"/>
  </si>
  <si>
    <t>구분</t>
    <phoneticPr fontId="2" type="noConversion"/>
  </si>
  <si>
    <t>연차</t>
  </si>
  <si>
    <t>연차</t>
    <phoneticPr fontId="2" type="noConversion"/>
  </si>
  <si>
    <t>오전반차</t>
  </si>
  <si>
    <t>오전반차</t>
    <phoneticPr fontId="2" type="noConversion"/>
  </si>
  <si>
    <t>오후반차</t>
  </si>
  <si>
    <t>오후반차</t>
    <phoneticPr fontId="2" type="noConversion"/>
  </si>
  <si>
    <t>연차 수</t>
    <phoneticPr fontId="2" type="noConversion"/>
  </si>
  <si>
    <t>사용 수</t>
    <phoneticPr fontId="2" type="noConversion"/>
  </si>
  <si>
    <t>사용비율</t>
    <phoneticPr fontId="2" type="noConversion"/>
  </si>
  <si>
    <t>해당년도</t>
    <phoneticPr fontId="2" type="noConversion"/>
  </si>
  <si>
    <t>KEY</t>
    <phoneticPr fontId="2" type="noConversion"/>
  </si>
  <si>
    <t>오전</t>
    <phoneticPr fontId="2" type="noConversion"/>
  </si>
  <si>
    <t>오후</t>
    <phoneticPr fontId="2" type="noConversion"/>
  </si>
  <si>
    <t>구분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</si>
</sst>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5" borderId="0" xfId="0" applyFill="1">
      <alignment vertical="center"/>
    </xf>
    <xf numFmtId="9" fontId="0" fillId="4" borderId="1" xfId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9A332-3B8D-49A4-AE60-ABFC2499B914}">
  <dimension ref="A2:J55"/>
  <sheetViews>
    <sheetView showGridLines="0" tabSelected="1" zoomScaleNormal="100" workbookViewId="0">
      <selection activeCell="H12" sqref="H12"/>
    </sheetView>
  </sheetViews>
  <sheetFormatPr defaultRowHeight="16.5" x14ac:dyDescent="0.3"/>
  <cols>
    <col min="1" max="1" width="2.625" customWidth="1"/>
    <col min="2" max="2" width="7.375" customWidth="1"/>
    <col min="3" max="9" width="15.625" customWidth="1"/>
    <col min="10" max="10" width="0" hidden="1" customWidth="1"/>
  </cols>
  <sheetData>
    <row r="2" spans="1:10" x14ac:dyDescent="0.3">
      <c r="C2" s="25" t="str">
        <f>C5&amp;"년 "&amp;C6&amp;"월 휴가자현황"</f>
        <v>2023년 10월 휴가자현황</v>
      </c>
      <c r="D2" s="25"/>
      <c r="E2" s="25"/>
      <c r="F2" s="25"/>
      <c r="G2" s="25"/>
      <c r="H2" s="25"/>
      <c r="I2" s="25"/>
    </row>
    <row r="3" spans="1:10" x14ac:dyDescent="0.3">
      <c r="C3" s="25"/>
      <c r="D3" s="25"/>
      <c r="E3" s="25"/>
      <c r="F3" s="25"/>
      <c r="G3" s="25"/>
      <c r="H3" s="25"/>
      <c r="I3" s="25"/>
    </row>
    <row r="5" spans="1:10" x14ac:dyDescent="0.3">
      <c r="B5" s="5" t="s">
        <v>5</v>
      </c>
      <c r="C5" s="1">
        <v>2023</v>
      </c>
      <c r="I5" s="6"/>
    </row>
    <row r="6" spans="1:10" x14ac:dyDescent="0.3">
      <c r="B6" s="5" t="s">
        <v>6</v>
      </c>
      <c r="C6" s="1">
        <v>10</v>
      </c>
      <c r="I6" s="20" t="b">
        <f>SUM(J10:J55)/2=SUMIFS(연차!F:F,연차!E:E,당월현황!C5&amp;당월현황!C6)</f>
        <v>1</v>
      </c>
    </row>
    <row r="7" spans="1:10" x14ac:dyDescent="0.3">
      <c r="C7" s="4">
        <f>DAY(DATE(C5,C6+1,1)-1)</f>
        <v>31</v>
      </c>
    </row>
    <row r="8" spans="1:10" x14ac:dyDescent="0.3">
      <c r="B8" s="24" t="s">
        <v>33</v>
      </c>
      <c r="C8" s="2" t="s">
        <v>8</v>
      </c>
      <c r="D8" s="2" t="s">
        <v>0</v>
      </c>
      <c r="E8" s="2" t="s">
        <v>1</v>
      </c>
      <c r="F8" s="2" t="s">
        <v>2</v>
      </c>
      <c r="G8" s="2" t="s">
        <v>3</v>
      </c>
      <c r="H8" s="2" t="s">
        <v>4</v>
      </c>
      <c r="I8" s="2" t="s">
        <v>7</v>
      </c>
    </row>
    <row r="9" spans="1:10" x14ac:dyDescent="0.3">
      <c r="B9" s="24"/>
      <c r="C9" s="3">
        <f>IF(WEEKDAY(DATE($C$5,$C$6,1))=1,1,"")</f>
        <v>1</v>
      </c>
      <c r="D9" s="3">
        <f>IF(WEEKDAY(DATE($C$5,$C$6,1))=2,1,IF(MAX($C$9:C9)&gt;=1,MAX($C$9:C9)+1,""))</f>
        <v>2</v>
      </c>
      <c r="E9" s="3">
        <f>IF(WEEKDAY(DATE($C$5,$C$6,1))=3,1,IF(MAX($C$9:D9)&gt;=1,MAX($C$9:D9)+1,""))</f>
        <v>3</v>
      </c>
      <c r="F9" s="3">
        <f>IF(WEEKDAY(DATE($C$5,$C$6,1))=4,1,IF(MAX($C$9:E9)&gt;=1,MAX($C$9:E9)+1,""))</f>
        <v>4</v>
      </c>
      <c r="G9" s="3">
        <f>IF(WEEKDAY(DATE($C$5,$C$6,1))=5,1,IF(MAX($C$9:F9)&gt;=1,MAX($C$9:F9)+1,""))</f>
        <v>5</v>
      </c>
      <c r="H9" s="3">
        <f>IF(WEEKDAY(DATE($C$5,$C$6,1))=6,1,IF(MAX($C$9:G9)&gt;=1,MAX($C$9:G9)+1,""))</f>
        <v>6</v>
      </c>
      <c r="I9" s="3">
        <f>IF(WEEKDAY(DATE($C$5,$C$6,1))=7,1,IF(MAX($C$9:H9)&gt;=1,MAX($C$9:H9)+1,""))</f>
        <v>7</v>
      </c>
    </row>
    <row r="10" spans="1:10" x14ac:dyDescent="0.3">
      <c r="A10" s="16">
        <v>1</v>
      </c>
      <c r="B10" s="24" t="s">
        <v>31</v>
      </c>
      <c r="C10" s="17" t="str">
        <f>IFERROR(VLOOKUP(DATE($C$5,$C$6,C$9)&amp;"_오전반차_"&amp;$A10,연차!$K:$M,3,),"")</f>
        <v>오나라</v>
      </c>
      <c r="D10" s="17" t="str">
        <f>IFERROR(VLOOKUP(DATE($C$5,$C$6,D$9)&amp;"_오전반차_"&amp;$A10,연차!$K:$M,3,),"")</f>
        <v/>
      </c>
      <c r="E10" s="17" t="str">
        <f>IFERROR(VLOOKUP(DATE($C$5,$C$6,E$9)&amp;"_오전반차_"&amp;$A10,연차!$K:$M,3,),"")</f>
        <v/>
      </c>
      <c r="F10" s="17" t="str">
        <f>IFERROR(VLOOKUP(DATE($C$5,$C$6,F$9)&amp;"_오전반차_"&amp;$A10,연차!$K:$M,3,),"")</f>
        <v/>
      </c>
      <c r="G10" s="17" t="str">
        <f>IFERROR(VLOOKUP(DATE($C$5,$C$6,G$9)&amp;"_오전반차_"&amp;$A10,연차!$K:$M,3,),"")</f>
        <v/>
      </c>
      <c r="H10" s="17" t="str">
        <f>IFERROR(VLOOKUP(DATE($C$5,$C$6,H$9)&amp;"_오전반차_"&amp;$A10,연차!$K:$M,3,),"")</f>
        <v/>
      </c>
      <c r="I10" s="17" t="str">
        <f>IFERROR(VLOOKUP(DATE($C$5,$C$6,I$9)&amp;"_오전반차_"&amp;$A10,연차!$K:$M,3,),"")</f>
        <v/>
      </c>
      <c r="J10">
        <f>7-COUNTBLANK(C10:I10)</f>
        <v>1</v>
      </c>
    </row>
    <row r="11" spans="1:10" x14ac:dyDescent="0.3">
      <c r="A11" s="16">
        <v>2</v>
      </c>
      <c r="B11" s="24"/>
      <c r="C11" s="18" t="str">
        <f>IFERROR(VLOOKUP(DATE($C$5,$C$6,C$9)&amp;"_오전반차_"&amp;$A11,연차!$K:$M,3,),"")</f>
        <v/>
      </c>
      <c r="D11" s="18" t="str">
        <f>IFERROR(VLOOKUP(DATE($C$5,$C$6,D$9)&amp;"_오전반차_"&amp;$A11,연차!$K:$M,3,),"")</f>
        <v/>
      </c>
      <c r="E11" s="18" t="str">
        <f>IFERROR(VLOOKUP(DATE($C$5,$C$6,E$9)&amp;"_오전반차_"&amp;$A11,연차!$K:$M,3,),"")</f>
        <v/>
      </c>
      <c r="F11" s="18" t="str">
        <f>IFERROR(VLOOKUP(DATE($C$5,$C$6,F$9)&amp;"_오전반차_"&amp;$A11,연차!$K:$M,3,),"")</f>
        <v/>
      </c>
      <c r="G11" s="18" t="str">
        <f>IFERROR(VLOOKUP(DATE($C$5,$C$6,G$9)&amp;"_오전반차_"&amp;$A11,연차!$K:$M,3,),"")</f>
        <v/>
      </c>
      <c r="H11" s="18" t="str">
        <f>IFERROR(VLOOKUP(DATE($C$5,$C$6,H$9)&amp;"_오전반차_"&amp;$A11,연차!$K:$M,3,),"")</f>
        <v/>
      </c>
      <c r="I11" s="18" t="str">
        <f>IFERROR(VLOOKUP(DATE($C$5,$C$6,I$9)&amp;"_오전반차_"&amp;$A11,연차!$K:$M,3,),"")</f>
        <v/>
      </c>
      <c r="J11">
        <f t="shared" ref="J11:J55" si="0">7-COUNTBLANK(C11:I11)</f>
        <v>0</v>
      </c>
    </row>
    <row r="12" spans="1:10" x14ac:dyDescent="0.3">
      <c r="A12" s="16">
        <v>3</v>
      </c>
      <c r="B12" s="24"/>
      <c r="C12" s="18" t="str">
        <f>IFERROR(VLOOKUP(DATE($C$5,$C$6,C$9)&amp;"_오전반차_"&amp;$A12,연차!$K:$M,3,),"")</f>
        <v/>
      </c>
      <c r="D12" s="18" t="str">
        <f>IFERROR(VLOOKUP(DATE($C$5,$C$6,D$9)&amp;"_오전반차_"&amp;$A12,연차!$K:$M,3,),"")</f>
        <v/>
      </c>
      <c r="E12" s="18" t="str">
        <f>IFERROR(VLOOKUP(DATE($C$5,$C$6,E$9)&amp;"_오전반차_"&amp;$A12,연차!$K:$M,3,),"")</f>
        <v/>
      </c>
      <c r="F12" s="18" t="str">
        <f>IFERROR(VLOOKUP(DATE($C$5,$C$6,F$9)&amp;"_오전반차_"&amp;$A12,연차!$K:$M,3,),"")</f>
        <v/>
      </c>
      <c r="G12" s="18" t="str">
        <f>IFERROR(VLOOKUP(DATE($C$5,$C$6,G$9)&amp;"_오전반차_"&amp;$A12,연차!$K:$M,3,),"")</f>
        <v/>
      </c>
      <c r="H12" s="18" t="str">
        <f>IFERROR(VLOOKUP(DATE($C$5,$C$6,H$9)&amp;"_오전반차_"&amp;$A12,연차!$K:$M,3,),"")</f>
        <v/>
      </c>
      <c r="I12" s="18" t="str">
        <f>IFERROR(VLOOKUP(DATE($C$5,$C$6,I$9)&amp;"_오전반차_"&amp;$A12,연차!$K:$M,3,),"")</f>
        <v/>
      </c>
      <c r="J12">
        <f t="shared" si="0"/>
        <v>0</v>
      </c>
    </row>
    <row r="13" spans="1:10" x14ac:dyDescent="0.3">
      <c r="A13" s="16">
        <v>1</v>
      </c>
      <c r="B13" s="24" t="s">
        <v>32</v>
      </c>
      <c r="C13" s="17" t="str">
        <f>IFERROR(VLOOKUP(DATE($C$5,$C$6,C$9)&amp;"_오후반차_"&amp;$A13,연차!$L:$M,2,),"")</f>
        <v/>
      </c>
      <c r="D13" s="17" t="str">
        <f>IFERROR(VLOOKUP(DATE($C$5,$C$6,D$9)&amp;"_오후반차_"&amp;$A13,연차!$L:$M,2,),"")</f>
        <v/>
      </c>
      <c r="E13" s="17" t="str">
        <f>IFERROR(VLOOKUP(DATE($C$5,$C$6,E$9)&amp;"_오후반차_"&amp;$A13,연차!$L:$M,2,),"")</f>
        <v>김철수</v>
      </c>
      <c r="F13" s="17" t="str">
        <f>IFERROR(VLOOKUP(DATE($C$5,$C$6,F$9)&amp;"_오후반차_"&amp;$A13,연차!$L:$M,2,),"")</f>
        <v/>
      </c>
      <c r="G13" s="17" t="str">
        <f>IFERROR(VLOOKUP(DATE($C$5,$C$6,G$9)&amp;"_오후반차_"&amp;$A13,연차!$L:$M,2,),"")</f>
        <v/>
      </c>
      <c r="H13" s="17" t="str">
        <f>IFERROR(VLOOKUP(DATE($C$5,$C$6,H$9)&amp;"_오후반차_"&amp;$A13,연차!$L:$M,2,),"")</f>
        <v/>
      </c>
      <c r="I13" s="17" t="str">
        <f>IFERROR(VLOOKUP(DATE($C$5,$C$6,I$9)&amp;"_오후반차_"&amp;$A13,연차!$L:$M,2,),"")</f>
        <v/>
      </c>
      <c r="J13">
        <f t="shared" si="0"/>
        <v>1</v>
      </c>
    </row>
    <row r="14" spans="1:10" x14ac:dyDescent="0.3">
      <c r="A14" s="16">
        <v>2</v>
      </c>
      <c r="B14" s="24"/>
      <c r="C14" s="18" t="str">
        <f>IFERROR(VLOOKUP(DATE($C$5,$C$6,C$9)&amp;"_오후반차_"&amp;$A14,연차!$L:$M,2,),"")</f>
        <v/>
      </c>
      <c r="D14" s="18" t="str">
        <f>IFERROR(VLOOKUP(DATE($C$5,$C$6,D$9)&amp;"_오후반차_"&amp;$A14,연차!$L:$M,2,),"")</f>
        <v/>
      </c>
      <c r="E14" s="18" t="str">
        <f>IFERROR(VLOOKUP(DATE($C$5,$C$6,E$9)&amp;"_오후반차_"&amp;$A14,연차!$L:$M,2,),"")</f>
        <v/>
      </c>
      <c r="F14" s="18" t="str">
        <f>IFERROR(VLOOKUP(DATE($C$5,$C$6,F$9)&amp;"_오후반차_"&amp;$A14,연차!$L:$M,2,),"")</f>
        <v/>
      </c>
      <c r="G14" s="18" t="str">
        <f>IFERROR(VLOOKUP(DATE($C$5,$C$6,G$9)&amp;"_오후반차_"&amp;$A14,연차!$L:$M,2,),"")</f>
        <v/>
      </c>
      <c r="H14" s="18" t="str">
        <f>IFERROR(VLOOKUP(DATE($C$5,$C$6,H$9)&amp;"_오후반차_"&amp;$A14,연차!$L:$M,2,),"")</f>
        <v/>
      </c>
      <c r="I14" s="18" t="str">
        <f>IFERROR(VLOOKUP(DATE($C$5,$C$6,I$9)&amp;"_오후반차_"&amp;$A14,연차!$L:$M,2,),"")</f>
        <v/>
      </c>
      <c r="J14">
        <f t="shared" si="0"/>
        <v>0</v>
      </c>
    </row>
    <row r="15" spans="1:10" x14ac:dyDescent="0.3">
      <c r="A15" s="16">
        <v>3</v>
      </c>
      <c r="B15" s="24"/>
      <c r="C15" s="19" t="str">
        <f>IFERROR(VLOOKUP(DATE($C$5,$C$6,C$9)&amp;"_오후반차_"&amp;$A15,연차!$L:$M,2,),"")</f>
        <v/>
      </c>
      <c r="D15" s="19" t="str">
        <f>IFERROR(VLOOKUP(DATE($C$5,$C$6,D$9)&amp;"_오후반차_"&amp;$A15,연차!$L:$M,2,),"")</f>
        <v/>
      </c>
      <c r="E15" s="19" t="str">
        <f>IFERROR(VLOOKUP(DATE($C$5,$C$6,E$9)&amp;"_오후반차_"&amp;$A15,연차!$L:$M,2,),"")</f>
        <v/>
      </c>
      <c r="F15" s="19" t="str">
        <f>IFERROR(VLOOKUP(DATE($C$5,$C$6,F$9)&amp;"_오후반차_"&amp;$A15,연차!$L:$M,2,),"")</f>
        <v/>
      </c>
      <c r="G15" s="19" t="str">
        <f>IFERROR(VLOOKUP(DATE($C$5,$C$6,G$9)&amp;"_오후반차_"&amp;$A15,연차!$L:$M,2,),"")</f>
        <v/>
      </c>
      <c r="H15" s="19" t="str">
        <f>IFERROR(VLOOKUP(DATE($C$5,$C$6,H$9)&amp;"_오후반차_"&amp;$A15,연차!$L:$M,2,),"")</f>
        <v/>
      </c>
      <c r="I15" s="19" t="str">
        <f>IFERROR(VLOOKUP(DATE($C$5,$C$6,I$9)&amp;"_오후반차_"&amp;$A15,연차!$L:$M,2,),"")</f>
        <v/>
      </c>
      <c r="J15">
        <f t="shared" si="0"/>
        <v>0</v>
      </c>
    </row>
    <row r="16" spans="1:10" x14ac:dyDescent="0.3">
      <c r="A16" s="16"/>
      <c r="B16" s="24" t="s">
        <v>33</v>
      </c>
      <c r="C16" s="2" t="str">
        <f>+C8</f>
        <v>일</v>
      </c>
      <c r="D16" s="2" t="str">
        <f t="shared" ref="D16:I16" si="1">+D8</f>
        <v>월</v>
      </c>
      <c r="E16" s="2" t="str">
        <f t="shared" si="1"/>
        <v>화</v>
      </c>
      <c r="F16" s="2" t="str">
        <f t="shared" si="1"/>
        <v>수</v>
      </c>
      <c r="G16" s="2" t="str">
        <f t="shared" si="1"/>
        <v>목</v>
      </c>
      <c r="H16" s="2" t="str">
        <f t="shared" si="1"/>
        <v>금</v>
      </c>
      <c r="I16" s="2" t="str">
        <f t="shared" si="1"/>
        <v>토</v>
      </c>
    </row>
    <row r="17" spans="1:10" x14ac:dyDescent="0.3">
      <c r="A17" s="16"/>
      <c r="B17" s="24"/>
      <c r="C17" s="3">
        <f>+IF(I9+1&lt;=$C$7,I9+1,"")</f>
        <v>8</v>
      </c>
      <c r="D17" s="3">
        <f t="shared" ref="D17:I17" si="2">+IF(C17+1&lt;=$C$7,C17+1,"")</f>
        <v>9</v>
      </c>
      <c r="E17" s="3">
        <f t="shared" si="2"/>
        <v>10</v>
      </c>
      <c r="F17" s="3">
        <f t="shared" si="2"/>
        <v>11</v>
      </c>
      <c r="G17" s="3">
        <f t="shared" si="2"/>
        <v>12</v>
      </c>
      <c r="H17" s="3">
        <f t="shared" si="2"/>
        <v>13</v>
      </c>
      <c r="I17" s="3">
        <f t="shared" si="2"/>
        <v>14</v>
      </c>
    </row>
    <row r="18" spans="1:10" x14ac:dyDescent="0.3">
      <c r="A18" s="16">
        <v>1</v>
      </c>
      <c r="B18" s="24" t="s">
        <v>31</v>
      </c>
      <c r="C18" s="17" t="str">
        <f>IFERROR(VLOOKUP(DATE($C$5,$C$6,C$17)&amp;"_오전반차_"&amp;$A18,연차!$K:$M,3,),"")</f>
        <v/>
      </c>
      <c r="D18" s="17" t="str">
        <f>IFERROR(VLOOKUP(DATE($C$5,$C$6,D$17)&amp;"_오전반차_"&amp;$A18,연차!$K:$M,3,),"")</f>
        <v/>
      </c>
      <c r="E18" s="17" t="str">
        <f>IFERROR(VLOOKUP(DATE($C$5,$C$6,E$17)&amp;"_오전반차_"&amp;$A18,연차!$K:$M,3,),"")</f>
        <v/>
      </c>
      <c r="F18" s="17" t="str">
        <f>IFERROR(VLOOKUP(DATE($C$5,$C$6,F$17)&amp;"_오전반차_"&amp;$A18,연차!$K:$M,3,),"")</f>
        <v/>
      </c>
      <c r="G18" s="17" t="str">
        <f>IFERROR(VLOOKUP(DATE($C$5,$C$6,G$17)&amp;"_오전반차_"&amp;$A18,연차!$K:$M,3,),"")</f>
        <v>제우스</v>
      </c>
      <c r="H18" s="17" t="str">
        <f>IFERROR(VLOOKUP(DATE($C$5,$C$6,H$17)&amp;"_오전반차_"&amp;$A18,연차!$K:$M,3,),"")</f>
        <v/>
      </c>
      <c r="I18" s="17" t="str">
        <f>IFERROR(VLOOKUP(DATE($C$5,$C$6,I$17)&amp;"_오전반차_"&amp;$A18,연차!$K:$M,3,),"")</f>
        <v>박영희</v>
      </c>
      <c r="J18">
        <f t="shared" si="0"/>
        <v>2</v>
      </c>
    </row>
    <row r="19" spans="1:10" x14ac:dyDescent="0.3">
      <c r="A19" s="16">
        <v>2</v>
      </c>
      <c r="B19" s="24"/>
      <c r="C19" s="18" t="str">
        <f>IFERROR(VLOOKUP(DATE($C$5,$C$6,C$17)&amp;"_오전반차_"&amp;$A19,연차!$K:$M,3,),"")</f>
        <v/>
      </c>
      <c r="D19" s="18" t="str">
        <f>IFERROR(VLOOKUP(DATE($C$5,$C$6,D$17)&amp;"_오전반차_"&amp;$A19,연차!$K:$M,3,),"")</f>
        <v/>
      </c>
      <c r="E19" s="18" t="str">
        <f>IFERROR(VLOOKUP(DATE($C$5,$C$6,E$17)&amp;"_오전반차_"&amp;$A19,연차!$K:$M,3,),"")</f>
        <v/>
      </c>
      <c r="F19" s="18" t="str">
        <f>IFERROR(VLOOKUP(DATE($C$5,$C$6,F$17)&amp;"_오전반차_"&amp;$A19,연차!$K:$M,3,),"")</f>
        <v/>
      </c>
      <c r="G19" s="18" t="str">
        <f>IFERROR(VLOOKUP(DATE($C$5,$C$6,G$17)&amp;"_오전반차_"&amp;$A19,연차!$K:$M,3,),"")</f>
        <v/>
      </c>
      <c r="H19" s="18" t="str">
        <f>IFERROR(VLOOKUP(DATE($C$5,$C$6,H$17)&amp;"_오전반차_"&amp;$A19,연차!$K:$M,3,),"")</f>
        <v/>
      </c>
      <c r="I19" s="18" t="str">
        <f>IFERROR(VLOOKUP(DATE($C$5,$C$6,I$17)&amp;"_오전반차_"&amp;$A19,연차!$K:$M,3,),"")</f>
        <v/>
      </c>
      <c r="J19">
        <f t="shared" si="0"/>
        <v>0</v>
      </c>
    </row>
    <row r="20" spans="1:10" x14ac:dyDescent="0.3">
      <c r="A20" s="16">
        <v>3</v>
      </c>
      <c r="B20" s="24"/>
      <c r="C20" s="18" t="str">
        <f>IFERROR(VLOOKUP(DATE($C$5,$C$6,C$17)&amp;"_오전반차_"&amp;$A20,연차!$K:$M,3,),"")</f>
        <v/>
      </c>
      <c r="D20" s="18" t="str">
        <f>IFERROR(VLOOKUP(DATE($C$5,$C$6,D$17)&amp;"_오전반차_"&amp;$A20,연차!$K:$M,3,),"")</f>
        <v/>
      </c>
      <c r="E20" s="18" t="str">
        <f>IFERROR(VLOOKUP(DATE($C$5,$C$6,E$17)&amp;"_오전반차_"&amp;$A20,연차!$K:$M,3,),"")</f>
        <v/>
      </c>
      <c r="F20" s="18" t="str">
        <f>IFERROR(VLOOKUP(DATE($C$5,$C$6,F$17)&amp;"_오전반차_"&amp;$A20,연차!$K:$M,3,),"")</f>
        <v/>
      </c>
      <c r="G20" s="18" t="str">
        <f>IFERROR(VLOOKUP(DATE($C$5,$C$6,G$17)&amp;"_오전반차_"&amp;$A20,연차!$K:$M,3,),"")</f>
        <v/>
      </c>
      <c r="H20" s="18" t="str">
        <f>IFERROR(VLOOKUP(DATE($C$5,$C$6,H$17)&amp;"_오전반차_"&amp;$A20,연차!$K:$M,3,),"")</f>
        <v/>
      </c>
      <c r="I20" s="18" t="str">
        <f>IFERROR(VLOOKUP(DATE($C$5,$C$6,I$17)&amp;"_오전반차_"&amp;$A20,연차!$K:$M,3,),"")</f>
        <v/>
      </c>
      <c r="J20">
        <f t="shared" si="0"/>
        <v>0</v>
      </c>
    </row>
    <row r="21" spans="1:10" x14ac:dyDescent="0.3">
      <c r="A21" s="16">
        <v>1</v>
      </c>
      <c r="B21" s="24" t="s">
        <v>32</v>
      </c>
      <c r="C21" s="17" t="str">
        <f>IFERROR(VLOOKUP(DATE($C$5,$C$6,C$17)&amp;"_오후반차_"&amp;$A21,연차!$L:$M,2,),"")</f>
        <v/>
      </c>
      <c r="D21" s="17" t="str">
        <f>IFERROR(VLOOKUP(DATE($C$5,$C$6,D$17)&amp;"_오후반차_"&amp;$A21,연차!$L:$M,2,),"")</f>
        <v/>
      </c>
      <c r="E21" s="17" t="str">
        <f>IFERROR(VLOOKUP(DATE($C$5,$C$6,E$17)&amp;"_오후반차_"&amp;$A21,연차!$L:$M,2,),"")</f>
        <v/>
      </c>
      <c r="F21" s="17" t="str">
        <f>IFERROR(VLOOKUP(DATE($C$5,$C$6,F$17)&amp;"_오후반차_"&amp;$A21,연차!$L:$M,2,),"")</f>
        <v/>
      </c>
      <c r="G21" s="17" t="str">
        <f>IFERROR(VLOOKUP(DATE($C$5,$C$6,G$17)&amp;"_오후반차_"&amp;$A21,연차!$L:$M,2,),"")</f>
        <v>제우스</v>
      </c>
      <c r="H21" s="17" t="str">
        <f>IFERROR(VLOOKUP(DATE($C$5,$C$6,H$17)&amp;"_오후반차_"&amp;$A21,연차!$L:$M,2,),"")</f>
        <v/>
      </c>
      <c r="I21" s="17" t="str">
        <f>IFERROR(VLOOKUP(DATE($C$5,$C$6,I$17)&amp;"_오후반차_"&amp;$A21,연차!$L:$M,2,),"")</f>
        <v/>
      </c>
      <c r="J21">
        <f t="shared" si="0"/>
        <v>1</v>
      </c>
    </row>
    <row r="22" spans="1:10" x14ac:dyDescent="0.3">
      <c r="A22" s="16">
        <v>2</v>
      </c>
      <c r="B22" s="24"/>
      <c r="C22" s="18" t="str">
        <f>IFERROR(VLOOKUP(DATE($C$5,$C$6,C$17)&amp;"_오후반차_"&amp;$A22,연차!$L:$M,2,),"")</f>
        <v/>
      </c>
      <c r="D22" s="18" t="str">
        <f>IFERROR(VLOOKUP(DATE($C$5,$C$6,D$17)&amp;"_오후반차_"&amp;$A22,연차!$L:$M,2,),"")</f>
        <v/>
      </c>
      <c r="E22" s="18" t="str">
        <f>IFERROR(VLOOKUP(DATE($C$5,$C$6,E$17)&amp;"_오후반차_"&amp;$A22,연차!$L:$M,2,),"")</f>
        <v/>
      </c>
      <c r="F22" s="18" t="str">
        <f>IFERROR(VLOOKUP(DATE($C$5,$C$6,F$17)&amp;"_오후반차_"&amp;$A22,연차!$L:$M,2,),"")</f>
        <v/>
      </c>
      <c r="G22" s="18" t="str">
        <f>IFERROR(VLOOKUP(DATE($C$5,$C$6,G$17)&amp;"_오후반차_"&amp;$A22,연차!$L:$M,2,),"")</f>
        <v>성정은</v>
      </c>
      <c r="H22" s="18" t="str">
        <f>IFERROR(VLOOKUP(DATE($C$5,$C$6,H$17)&amp;"_오후반차_"&amp;$A22,연차!$L:$M,2,),"")</f>
        <v/>
      </c>
      <c r="I22" s="18" t="str">
        <f>IFERROR(VLOOKUP(DATE($C$5,$C$6,I$17)&amp;"_오후반차_"&amp;$A22,연차!$L:$M,2,),"")</f>
        <v/>
      </c>
      <c r="J22">
        <f t="shared" si="0"/>
        <v>1</v>
      </c>
    </row>
    <row r="23" spans="1:10" x14ac:dyDescent="0.3">
      <c r="A23" s="16">
        <v>3</v>
      </c>
      <c r="B23" s="24"/>
      <c r="C23" s="19" t="str">
        <f>IFERROR(VLOOKUP(DATE($C$5,$C$6,C$17)&amp;"_오후반차_"&amp;$A23,연차!$L:$M,2,),"")</f>
        <v/>
      </c>
      <c r="D23" s="19" t="str">
        <f>IFERROR(VLOOKUP(DATE($C$5,$C$6,D$17)&amp;"_오후반차_"&amp;$A23,연차!$L:$M,2,),"")</f>
        <v/>
      </c>
      <c r="E23" s="19" t="str">
        <f>IFERROR(VLOOKUP(DATE($C$5,$C$6,E$17)&amp;"_오후반차_"&amp;$A23,연차!$L:$M,2,),"")</f>
        <v/>
      </c>
      <c r="F23" s="19" t="str">
        <f>IFERROR(VLOOKUP(DATE($C$5,$C$6,F$17)&amp;"_오후반차_"&amp;$A23,연차!$L:$M,2,),"")</f>
        <v/>
      </c>
      <c r="G23" s="19" t="str">
        <f>IFERROR(VLOOKUP(DATE($C$5,$C$6,G$17)&amp;"_오후반차_"&amp;$A23,연차!$L:$M,2,),"")</f>
        <v/>
      </c>
      <c r="H23" s="19" t="str">
        <f>IFERROR(VLOOKUP(DATE($C$5,$C$6,H$17)&amp;"_오후반차_"&amp;$A23,연차!$L:$M,2,),"")</f>
        <v/>
      </c>
      <c r="I23" s="19" t="str">
        <f>IFERROR(VLOOKUP(DATE($C$5,$C$6,I$17)&amp;"_오후반차_"&amp;$A23,연차!$L:$M,2,),"")</f>
        <v/>
      </c>
      <c r="J23">
        <f t="shared" si="0"/>
        <v>0</v>
      </c>
    </row>
    <row r="24" spans="1:10" x14ac:dyDescent="0.3">
      <c r="A24" s="16"/>
      <c r="B24" s="24" t="s">
        <v>33</v>
      </c>
      <c r="C24" s="2" t="str">
        <f>+C16</f>
        <v>일</v>
      </c>
      <c r="D24" s="2" t="str">
        <f t="shared" ref="D24:I24" si="3">+D16</f>
        <v>월</v>
      </c>
      <c r="E24" s="2" t="str">
        <f t="shared" si="3"/>
        <v>화</v>
      </c>
      <c r="F24" s="2" t="str">
        <f t="shared" si="3"/>
        <v>수</v>
      </c>
      <c r="G24" s="2" t="str">
        <f t="shared" si="3"/>
        <v>목</v>
      </c>
      <c r="H24" s="2" t="str">
        <f t="shared" si="3"/>
        <v>금</v>
      </c>
      <c r="I24" s="2" t="str">
        <f t="shared" si="3"/>
        <v>토</v>
      </c>
    </row>
    <row r="25" spans="1:10" x14ac:dyDescent="0.3">
      <c r="A25" s="16"/>
      <c r="B25" s="24"/>
      <c r="C25" s="3">
        <f>+IFERROR(IF(I17+1&lt;=$C$7,I17+1,""),"")</f>
        <v>15</v>
      </c>
      <c r="D25" s="3">
        <f t="shared" ref="D25:I25" si="4">+IFERROR(IF(C25+1&lt;=$C$7,C25+1,""),"")</f>
        <v>16</v>
      </c>
      <c r="E25" s="3">
        <f t="shared" si="4"/>
        <v>17</v>
      </c>
      <c r="F25" s="3">
        <f t="shared" si="4"/>
        <v>18</v>
      </c>
      <c r="G25" s="3">
        <f t="shared" si="4"/>
        <v>19</v>
      </c>
      <c r="H25" s="3">
        <f t="shared" si="4"/>
        <v>20</v>
      </c>
      <c r="I25" s="3">
        <f t="shared" si="4"/>
        <v>21</v>
      </c>
    </row>
    <row r="26" spans="1:10" x14ac:dyDescent="0.3">
      <c r="A26" s="16">
        <v>1</v>
      </c>
      <c r="B26" s="24" t="s">
        <v>31</v>
      </c>
      <c r="C26" s="17" t="str">
        <f>IFERROR(VLOOKUP(DATE($C$5,$C$6,C$25)&amp;"_오전반차_"&amp;$A26,연차!$K:$M,3,),"")</f>
        <v/>
      </c>
      <c r="D26" s="17" t="str">
        <f>IFERROR(VLOOKUP(DATE($C$5,$C$6,D$25)&amp;"_오전반차_"&amp;$A26,연차!$K:$M,3,),"")</f>
        <v/>
      </c>
      <c r="E26" s="17" t="str">
        <f>IFERROR(VLOOKUP(DATE($C$5,$C$6,E$25)&amp;"_오전반차_"&amp;$A26,연차!$K:$M,3,),"")</f>
        <v/>
      </c>
      <c r="F26" s="17" t="str">
        <f>IFERROR(VLOOKUP(DATE($C$5,$C$6,F$25)&amp;"_오전반차_"&amp;$A26,연차!$K:$M,3,),"")</f>
        <v/>
      </c>
      <c r="G26" s="17" t="str">
        <f>IFERROR(VLOOKUP(DATE($C$5,$C$6,G$25)&amp;"_오전반차_"&amp;$A26,연차!$K:$M,3,),"")</f>
        <v/>
      </c>
      <c r="H26" s="17" t="str">
        <f>IFERROR(VLOOKUP(DATE($C$5,$C$6,H$25)&amp;"_오전반차_"&amp;$A26,연차!$K:$M,3,),"")</f>
        <v/>
      </c>
      <c r="I26" s="17" t="str">
        <f>IFERROR(VLOOKUP(DATE($C$5,$C$6,I$25)&amp;"_오전반차_"&amp;$A26,연차!$K:$M,3,),"")</f>
        <v/>
      </c>
      <c r="J26">
        <f t="shared" si="0"/>
        <v>0</v>
      </c>
    </row>
    <row r="27" spans="1:10" x14ac:dyDescent="0.3">
      <c r="A27" s="16">
        <v>2</v>
      </c>
      <c r="B27" s="24"/>
      <c r="C27" s="18" t="str">
        <f>IFERROR(VLOOKUP(DATE($C$5,$C$6,C$25)&amp;"_오전반차_"&amp;$A27,연차!$K:$M,3,),"")</f>
        <v/>
      </c>
      <c r="D27" s="18" t="str">
        <f>IFERROR(VLOOKUP(DATE($C$5,$C$6,D$25)&amp;"_오전반차_"&amp;$A27,연차!$K:$M,3,),"")</f>
        <v/>
      </c>
      <c r="E27" s="18" t="str">
        <f>IFERROR(VLOOKUP(DATE($C$5,$C$6,E$25)&amp;"_오전반차_"&amp;$A27,연차!$K:$M,3,),"")</f>
        <v/>
      </c>
      <c r="F27" s="18" t="str">
        <f>IFERROR(VLOOKUP(DATE($C$5,$C$6,F$25)&amp;"_오전반차_"&amp;$A27,연차!$K:$M,3,),"")</f>
        <v/>
      </c>
      <c r="G27" s="18" t="str">
        <f>IFERROR(VLOOKUP(DATE($C$5,$C$6,G$25)&amp;"_오전반차_"&amp;$A27,연차!$K:$M,3,),"")</f>
        <v/>
      </c>
      <c r="H27" s="18" t="str">
        <f>IFERROR(VLOOKUP(DATE($C$5,$C$6,H$25)&amp;"_오전반차_"&amp;$A27,연차!$K:$M,3,),"")</f>
        <v/>
      </c>
      <c r="I27" s="18" t="str">
        <f>IFERROR(VLOOKUP(DATE($C$5,$C$6,I$25)&amp;"_오전반차_"&amp;$A27,연차!$K:$M,3,),"")</f>
        <v/>
      </c>
      <c r="J27">
        <f t="shared" si="0"/>
        <v>0</v>
      </c>
    </row>
    <row r="28" spans="1:10" x14ac:dyDescent="0.3">
      <c r="A28" s="16">
        <v>3</v>
      </c>
      <c r="B28" s="24"/>
      <c r="C28" s="18" t="str">
        <f>IFERROR(VLOOKUP(DATE($C$5,$C$6,C$25)&amp;"_오전반차_"&amp;$A28,연차!$K:$M,3,),"")</f>
        <v/>
      </c>
      <c r="D28" s="18" t="str">
        <f>IFERROR(VLOOKUP(DATE($C$5,$C$6,D$25)&amp;"_오전반차_"&amp;$A28,연차!$K:$M,3,),"")</f>
        <v/>
      </c>
      <c r="E28" s="18" t="str">
        <f>IFERROR(VLOOKUP(DATE($C$5,$C$6,E$25)&amp;"_오전반차_"&amp;$A28,연차!$K:$M,3,),"")</f>
        <v/>
      </c>
      <c r="F28" s="18" t="str">
        <f>IFERROR(VLOOKUP(DATE($C$5,$C$6,F$25)&amp;"_오전반차_"&amp;$A28,연차!$K:$M,3,),"")</f>
        <v/>
      </c>
      <c r="G28" s="18" t="str">
        <f>IFERROR(VLOOKUP(DATE($C$5,$C$6,G$25)&amp;"_오전반차_"&amp;$A28,연차!$K:$M,3,),"")</f>
        <v/>
      </c>
      <c r="H28" s="18" t="str">
        <f>IFERROR(VLOOKUP(DATE($C$5,$C$6,H$25)&amp;"_오전반차_"&amp;$A28,연차!$K:$M,3,),"")</f>
        <v/>
      </c>
      <c r="I28" s="18" t="str">
        <f>IFERROR(VLOOKUP(DATE($C$5,$C$6,I$25)&amp;"_오전반차_"&amp;$A28,연차!$K:$M,3,),"")</f>
        <v/>
      </c>
      <c r="J28">
        <f t="shared" si="0"/>
        <v>0</v>
      </c>
    </row>
    <row r="29" spans="1:10" x14ac:dyDescent="0.3">
      <c r="A29" s="16">
        <v>1</v>
      </c>
      <c r="B29" s="24" t="s">
        <v>32</v>
      </c>
      <c r="C29" s="17" t="str">
        <f>IFERROR(VLOOKUP(DATE($C$5,$C$6,C$25)&amp;"_오후반차_"&amp;$A29,연차!$L:$M,2,),"")</f>
        <v/>
      </c>
      <c r="D29" s="17" t="str">
        <f>IFERROR(VLOOKUP(DATE($C$5,$C$6,D$25)&amp;"_오후반차_"&amp;$A29,연차!$L:$M,2,),"")</f>
        <v/>
      </c>
      <c r="E29" s="17" t="str">
        <f>IFERROR(VLOOKUP(DATE($C$5,$C$6,E$25)&amp;"_오후반차_"&amp;$A29,연차!$L:$M,2,),"")</f>
        <v/>
      </c>
      <c r="F29" s="17" t="str">
        <f>IFERROR(VLOOKUP(DATE($C$5,$C$6,F$25)&amp;"_오후반차_"&amp;$A29,연차!$L:$M,2,),"")</f>
        <v/>
      </c>
      <c r="G29" s="17" t="str">
        <f>IFERROR(VLOOKUP(DATE($C$5,$C$6,G$25)&amp;"_오후반차_"&amp;$A29,연차!$L:$M,2,),"")</f>
        <v/>
      </c>
      <c r="H29" s="17" t="str">
        <f>IFERROR(VLOOKUP(DATE($C$5,$C$6,H$25)&amp;"_오후반차_"&amp;$A29,연차!$L:$M,2,),"")</f>
        <v/>
      </c>
      <c r="I29" s="17" t="str">
        <f>IFERROR(VLOOKUP(DATE($C$5,$C$6,I$25)&amp;"_오후반차_"&amp;$A29,연차!$L:$M,2,),"")</f>
        <v/>
      </c>
      <c r="J29">
        <f t="shared" si="0"/>
        <v>0</v>
      </c>
    </row>
    <row r="30" spans="1:10" x14ac:dyDescent="0.3">
      <c r="A30" s="16">
        <v>2</v>
      </c>
      <c r="B30" s="24"/>
      <c r="C30" s="18" t="str">
        <f>IFERROR(VLOOKUP(DATE($C$5,$C$6,C$25)&amp;"_오후반차_"&amp;$A30,연차!$L:$M,2,),"")</f>
        <v/>
      </c>
      <c r="D30" s="18" t="str">
        <f>IFERROR(VLOOKUP(DATE($C$5,$C$6,D$25)&amp;"_오후반차_"&amp;$A30,연차!$L:$M,2,),"")</f>
        <v/>
      </c>
      <c r="E30" s="18" t="str">
        <f>IFERROR(VLOOKUP(DATE($C$5,$C$6,E$25)&amp;"_오후반차_"&amp;$A30,연차!$L:$M,2,),"")</f>
        <v/>
      </c>
      <c r="F30" s="18" t="str">
        <f>IFERROR(VLOOKUP(DATE($C$5,$C$6,F$25)&amp;"_오후반차_"&amp;$A30,연차!$L:$M,2,),"")</f>
        <v/>
      </c>
      <c r="G30" s="18" t="str">
        <f>IFERROR(VLOOKUP(DATE($C$5,$C$6,G$25)&amp;"_오후반차_"&amp;$A30,연차!$L:$M,2,),"")</f>
        <v/>
      </c>
      <c r="H30" s="18" t="str">
        <f>IFERROR(VLOOKUP(DATE($C$5,$C$6,H$25)&amp;"_오후반차_"&amp;$A30,연차!$L:$M,2,),"")</f>
        <v/>
      </c>
      <c r="I30" s="18" t="str">
        <f>IFERROR(VLOOKUP(DATE($C$5,$C$6,I$25)&amp;"_오후반차_"&amp;$A30,연차!$L:$M,2,),"")</f>
        <v/>
      </c>
      <c r="J30">
        <f t="shared" si="0"/>
        <v>0</v>
      </c>
    </row>
    <row r="31" spans="1:10" x14ac:dyDescent="0.3">
      <c r="A31" s="16">
        <v>3</v>
      </c>
      <c r="B31" s="24"/>
      <c r="C31" s="19" t="str">
        <f>IFERROR(VLOOKUP(DATE($C$5,$C$6,C$25)&amp;"_오후반차_"&amp;$A31,연차!$L:$M,2,),"")</f>
        <v/>
      </c>
      <c r="D31" s="19" t="str">
        <f>IFERROR(VLOOKUP(DATE($C$5,$C$6,D$25)&amp;"_오후반차_"&amp;$A31,연차!$L:$M,2,),"")</f>
        <v/>
      </c>
      <c r="E31" s="19" t="str">
        <f>IFERROR(VLOOKUP(DATE($C$5,$C$6,E$25)&amp;"_오후반차_"&amp;$A31,연차!$L:$M,2,),"")</f>
        <v/>
      </c>
      <c r="F31" s="19" t="str">
        <f>IFERROR(VLOOKUP(DATE($C$5,$C$6,F$25)&amp;"_오후반차_"&amp;$A31,연차!$L:$M,2,),"")</f>
        <v/>
      </c>
      <c r="G31" s="19" t="str">
        <f>IFERROR(VLOOKUP(DATE($C$5,$C$6,G$25)&amp;"_오후반차_"&amp;$A31,연차!$L:$M,2,),"")</f>
        <v/>
      </c>
      <c r="H31" s="19" t="str">
        <f>IFERROR(VLOOKUP(DATE($C$5,$C$6,H$25)&amp;"_오후반차_"&amp;$A31,연차!$L:$M,2,),"")</f>
        <v/>
      </c>
      <c r="I31" s="19" t="str">
        <f>IFERROR(VLOOKUP(DATE($C$5,$C$6,I$25)&amp;"_오후반차_"&amp;$A31,연차!$L:$M,2,),"")</f>
        <v/>
      </c>
      <c r="J31">
        <f t="shared" si="0"/>
        <v>0</v>
      </c>
    </row>
    <row r="32" spans="1:10" x14ac:dyDescent="0.3">
      <c r="A32" s="16"/>
      <c r="B32" s="24" t="s">
        <v>33</v>
      </c>
      <c r="C32" s="2" t="str">
        <f>+C24</f>
        <v>일</v>
      </c>
      <c r="D32" s="2" t="str">
        <f t="shared" ref="D32:I32" si="5">+D24</f>
        <v>월</v>
      </c>
      <c r="E32" s="2" t="str">
        <f t="shared" si="5"/>
        <v>화</v>
      </c>
      <c r="F32" s="2" t="str">
        <f t="shared" si="5"/>
        <v>수</v>
      </c>
      <c r="G32" s="2" t="str">
        <f t="shared" si="5"/>
        <v>목</v>
      </c>
      <c r="H32" s="2" t="str">
        <f t="shared" si="5"/>
        <v>금</v>
      </c>
      <c r="I32" s="2" t="str">
        <f t="shared" si="5"/>
        <v>토</v>
      </c>
    </row>
    <row r="33" spans="1:10" x14ac:dyDescent="0.3">
      <c r="A33" s="16"/>
      <c r="B33" s="24"/>
      <c r="C33" s="3">
        <f>+IFERROR(IF(I25+1&lt;=$C$7,I25+1,""),"")</f>
        <v>22</v>
      </c>
      <c r="D33" s="3">
        <f t="shared" ref="D33:I33" si="6">+IFERROR(IF(C33+1&lt;=$C$7,C33+1,""),"")</f>
        <v>23</v>
      </c>
      <c r="E33" s="3">
        <f t="shared" si="6"/>
        <v>24</v>
      </c>
      <c r="F33" s="3">
        <f t="shared" si="6"/>
        <v>25</v>
      </c>
      <c r="G33" s="3">
        <f t="shared" si="6"/>
        <v>26</v>
      </c>
      <c r="H33" s="3">
        <f t="shared" si="6"/>
        <v>27</v>
      </c>
      <c r="I33" s="3">
        <f t="shared" si="6"/>
        <v>28</v>
      </c>
    </row>
    <row r="34" spans="1:10" x14ac:dyDescent="0.3">
      <c r="A34" s="16">
        <v>1</v>
      </c>
      <c r="B34" s="24" t="s">
        <v>31</v>
      </c>
      <c r="C34" s="17" t="str">
        <f>IFERROR(VLOOKUP(DATE($C$5,$C$6,C$33)&amp;"_오전반차_"&amp;$A34,연차!$K:$M,3,),"")</f>
        <v>김철수</v>
      </c>
      <c r="D34" s="17" t="str">
        <f>IFERROR(VLOOKUP(DATE($C$5,$C$6,D$33)&amp;"_오전반차_"&amp;$A34,연차!$K:$M,3,),"")</f>
        <v/>
      </c>
      <c r="E34" s="17" t="str">
        <f>IFERROR(VLOOKUP(DATE($C$5,$C$6,E$33)&amp;"_오전반차_"&amp;$A34,연차!$K:$M,3,),"")</f>
        <v/>
      </c>
      <c r="F34" s="17" t="str">
        <f>IFERROR(VLOOKUP(DATE($C$5,$C$6,F$33)&amp;"_오전반차_"&amp;$A34,연차!$K:$M,3,),"")</f>
        <v/>
      </c>
      <c r="G34" s="17" t="str">
        <f>IFERROR(VLOOKUP(DATE($C$5,$C$6,G$33)&amp;"_오전반차_"&amp;$A34,연차!$K:$M,3,),"")</f>
        <v/>
      </c>
      <c r="H34" s="17" t="str">
        <f>IFERROR(VLOOKUP(DATE($C$5,$C$6,H$33)&amp;"_오전반차_"&amp;$A34,연차!$K:$M,3,),"")</f>
        <v/>
      </c>
      <c r="I34" s="17" t="str">
        <f>IFERROR(VLOOKUP(DATE($C$5,$C$6,I$33)&amp;"_오전반차_"&amp;$A34,연차!$K:$M,3,),"")</f>
        <v>오나라</v>
      </c>
      <c r="J34">
        <f t="shared" si="0"/>
        <v>2</v>
      </c>
    </row>
    <row r="35" spans="1:10" x14ac:dyDescent="0.3">
      <c r="A35" s="16">
        <v>2</v>
      </c>
      <c r="B35" s="24"/>
      <c r="C35" s="18" t="str">
        <f>IFERROR(VLOOKUP(DATE($C$5,$C$6,C$33)&amp;"_오전반차_"&amp;$A35,연차!$K:$M,3,),"")</f>
        <v/>
      </c>
      <c r="D35" s="18" t="str">
        <f>IFERROR(VLOOKUP(DATE($C$5,$C$6,D$33)&amp;"_오전반차_"&amp;$A35,연차!$K:$M,3,),"")</f>
        <v/>
      </c>
      <c r="E35" s="18" t="str">
        <f>IFERROR(VLOOKUP(DATE($C$5,$C$6,E$33)&amp;"_오전반차_"&amp;$A35,연차!$K:$M,3,),"")</f>
        <v/>
      </c>
      <c r="F35" s="18" t="str">
        <f>IFERROR(VLOOKUP(DATE($C$5,$C$6,F$33)&amp;"_오전반차_"&amp;$A35,연차!$K:$M,3,),"")</f>
        <v/>
      </c>
      <c r="G35" s="18" t="str">
        <f>IFERROR(VLOOKUP(DATE($C$5,$C$6,G$33)&amp;"_오전반차_"&amp;$A35,연차!$K:$M,3,),"")</f>
        <v/>
      </c>
      <c r="H35" s="18" t="str">
        <f>IFERROR(VLOOKUP(DATE($C$5,$C$6,H$33)&amp;"_오전반차_"&amp;$A35,연차!$K:$M,3,),"")</f>
        <v/>
      </c>
      <c r="I35" s="18" t="str">
        <f>IFERROR(VLOOKUP(DATE($C$5,$C$6,I$33)&amp;"_오전반차_"&amp;$A35,연차!$K:$M,3,),"")</f>
        <v/>
      </c>
      <c r="J35">
        <f t="shared" si="0"/>
        <v>0</v>
      </c>
    </row>
    <row r="36" spans="1:10" x14ac:dyDescent="0.3">
      <c r="A36" s="16">
        <v>3</v>
      </c>
      <c r="B36" s="24"/>
      <c r="C36" s="18" t="str">
        <f>IFERROR(VLOOKUP(DATE($C$5,$C$6,C$33)&amp;"_오전반차_"&amp;$A36,연차!$K:$M,3,),"")</f>
        <v/>
      </c>
      <c r="D36" s="18" t="str">
        <f>IFERROR(VLOOKUP(DATE($C$5,$C$6,D$33)&amp;"_오전반차_"&amp;$A36,연차!$K:$M,3,),"")</f>
        <v/>
      </c>
      <c r="E36" s="18" t="str">
        <f>IFERROR(VLOOKUP(DATE($C$5,$C$6,E$33)&amp;"_오전반차_"&amp;$A36,연차!$K:$M,3,),"")</f>
        <v/>
      </c>
      <c r="F36" s="18" t="str">
        <f>IFERROR(VLOOKUP(DATE($C$5,$C$6,F$33)&amp;"_오전반차_"&amp;$A36,연차!$K:$M,3,),"")</f>
        <v/>
      </c>
      <c r="G36" s="18" t="str">
        <f>IFERROR(VLOOKUP(DATE($C$5,$C$6,G$33)&amp;"_오전반차_"&amp;$A36,연차!$K:$M,3,),"")</f>
        <v/>
      </c>
      <c r="H36" s="18" t="str">
        <f>IFERROR(VLOOKUP(DATE($C$5,$C$6,H$33)&amp;"_오전반차_"&amp;$A36,연차!$K:$M,3,),"")</f>
        <v/>
      </c>
      <c r="I36" s="18" t="str">
        <f>IFERROR(VLOOKUP(DATE($C$5,$C$6,I$33)&amp;"_오전반차_"&amp;$A36,연차!$K:$M,3,),"")</f>
        <v/>
      </c>
      <c r="J36">
        <f t="shared" si="0"/>
        <v>0</v>
      </c>
    </row>
    <row r="37" spans="1:10" x14ac:dyDescent="0.3">
      <c r="A37" s="16">
        <v>1</v>
      </c>
      <c r="B37" s="24" t="s">
        <v>32</v>
      </c>
      <c r="C37" s="17" t="str">
        <f>IFERROR(VLOOKUP(DATE($C$5,$C$6,C$33)&amp;"_오후반차_"&amp;$A37,연차!$L:$M,2,),"")</f>
        <v>김철수</v>
      </c>
      <c r="D37" s="17" t="str">
        <f>IFERROR(VLOOKUP(DATE($C$5,$C$6,D$33)&amp;"_오후반차_"&amp;$A37,연차!$L:$M,2,),"")</f>
        <v/>
      </c>
      <c r="E37" s="17" t="str">
        <f>IFERROR(VLOOKUP(DATE($C$5,$C$6,E$33)&amp;"_오후반차_"&amp;$A37,연차!$L:$M,2,),"")</f>
        <v/>
      </c>
      <c r="F37" s="17" t="str">
        <f>IFERROR(VLOOKUP(DATE($C$5,$C$6,F$33)&amp;"_오후반차_"&amp;$A37,연차!$L:$M,2,),"")</f>
        <v/>
      </c>
      <c r="G37" s="17" t="str">
        <f>IFERROR(VLOOKUP(DATE($C$5,$C$6,G$33)&amp;"_오후반차_"&amp;$A37,연차!$L:$M,2,),"")</f>
        <v/>
      </c>
      <c r="H37" s="17" t="str">
        <f>IFERROR(VLOOKUP(DATE($C$5,$C$6,H$33)&amp;"_오후반차_"&amp;$A37,연차!$L:$M,2,),"")</f>
        <v/>
      </c>
      <c r="I37" s="17" t="str">
        <f>IFERROR(VLOOKUP(DATE($C$5,$C$6,I$33)&amp;"_오후반차_"&amp;$A37,연차!$L:$M,2,),"")</f>
        <v/>
      </c>
      <c r="J37">
        <f t="shared" si="0"/>
        <v>1</v>
      </c>
    </row>
    <row r="38" spans="1:10" x14ac:dyDescent="0.3">
      <c r="A38" s="16">
        <v>2</v>
      </c>
      <c r="B38" s="24"/>
      <c r="C38" s="18" t="str">
        <f>IFERROR(VLOOKUP(DATE($C$5,$C$6,C$33)&amp;"_오후반차_"&amp;$A38,연차!$L:$M,2,),"")</f>
        <v/>
      </c>
      <c r="D38" s="18" t="str">
        <f>IFERROR(VLOOKUP(DATE($C$5,$C$6,D$33)&amp;"_오후반차_"&amp;$A38,연차!$L:$M,2,),"")</f>
        <v/>
      </c>
      <c r="E38" s="18" t="str">
        <f>IFERROR(VLOOKUP(DATE($C$5,$C$6,E$33)&amp;"_오후반차_"&amp;$A38,연차!$L:$M,2,),"")</f>
        <v/>
      </c>
      <c r="F38" s="18" t="str">
        <f>IFERROR(VLOOKUP(DATE($C$5,$C$6,F$33)&amp;"_오후반차_"&amp;$A38,연차!$L:$M,2,),"")</f>
        <v/>
      </c>
      <c r="G38" s="18" t="str">
        <f>IFERROR(VLOOKUP(DATE($C$5,$C$6,G$33)&amp;"_오후반차_"&amp;$A38,연차!$L:$M,2,),"")</f>
        <v/>
      </c>
      <c r="H38" s="18" t="str">
        <f>IFERROR(VLOOKUP(DATE($C$5,$C$6,H$33)&amp;"_오후반차_"&amp;$A38,연차!$L:$M,2,),"")</f>
        <v/>
      </c>
      <c r="I38" s="18" t="str">
        <f>IFERROR(VLOOKUP(DATE($C$5,$C$6,I$33)&amp;"_오후반차_"&amp;$A38,연차!$L:$M,2,),"")</f>
        <v/>
      </c>
      <c r="J38">
        <f t="shared" si="0"/>
        <v>0</v>
      </c>
    </row>
    <row r="39" spans="1:10" x14ac:dyDescent="0.3">
      <c r="A39" s="16">
        <v>3</v>
      </c>
      <c r="B39" s="24"/>
      <c r="C39" s="19" t="str">
        <f>IFERROR(VLOOKUP(DATE($C$5,$C$6,C$33)&amp;"_오후반차_"&amp;$A39,연차!$L:$M,2,),"")</f>
        <v/>
      </c>
      <c r="D39" s="19" t="str">
        <f>IFERROR(VLOOKUP(DATE($C$5,$C$6,D$33)&amp;"_오후반차_"&amp;$A39,연차!$L:$M,2,),"")</f>
        <v/>
      </c>
      <c r="E39" s="19" t="str">
        <f>IFERROR(VLOOKUP(DATE($C$5,$C$6,E$33)&amp;"_오후반차_"&amp;$A39,연차!$L:$M,2,),"")</f>
        <v/>
      </c>
      <c r="F39" s="19" t="str">
        <f>IFERROR(VLOOKUP(DATE($C$5,$C$6,F$33)&amp;"_오후반차_"&amp;$A39,연차!$L:$M,2,),"")</f>
        <v/>
      </c>
      <c r="G39" s="19" t="str">
        <f>IFERROR(VLOOKUP(DATE($C$5,$C$6,G$33)&amp;"_오후반차_"&amp;$A39,연차!$L:$M,2,),"")</f>
        <v/>
      </c>
      <c r="H39" s="19" t="str">
        <f>IFERROR(VLOOKUP(DATE($C$5,$C$6,H$33)&amp;"_오후반차_"&amp;$A39,연차!$L:$M,2,),"")</f>
        <v/>
      </c>
      <c r="I39" s="19" t="str">
        <f>IFERROR(VLOOKUP(DATE($C$5,$C$6,I$33)&amp;"_오후반차_"&amp;$A39,연차!$L:$M,2,),"")</f>
        <v/>
      </c>
      <c r="J39">
        <f t="shared" si="0"/>
        <v>0</v>
      </c>
    </row>
    <row r="40" spans="1:10" x14ac:dyDescent="0.3">
      <c r="A40" s="16"/>
      <c r="B40" s="24" t="s">
        <v>33</v>
      </c>
      <c r="C40" s="2" t="str">
        <f>+C32</f>
        <v>일</v>
      </c>
      <c r="D40" s="2" t="str">
        <f t="shared" ref="D40:I40" si="7">+D32</f>
        <v>월</v>
      </c>
      <c r="E40" s="2" t="str">
        <f t="shared" si="7"/>
        <v>화</v>
      </c>
      <c r="F40" s="2" t="str">
        <f t="shared" si="7"/>
        <v>수</v>
      </c>
      <c r="G40" s="2" t="str">
        <f t="shared" si="7"/>
        <v>목</v>
      </c>
      <c r="H40" s="2" t="str">
        <f t="shared" si="7"/>
        <v>금</v>
      </c>
      <c r="I40" s="2" t="str">
        <f t="shared" si="7"/>
        <v>토</v>
      </c>
    </row>
    <row r="41" spans="1:10" x14ac:dyDescent="0.3">
      <c r="A41" s="16"/>
      <c r="B41" s="24"/>
      <c r="C41" s="3">
        <f>+IFERROR(IF(I33+1&lt;=$C$7,I33+1,""),"")</f>
        <v>29</v>
      </c>
      <c r="D41" s="3">
        <f t="shared" ref="D41:I41" si="8">+IFERROR(IF(C41+1&lt;=$C$7,C41+1,""),"")</f>
        <v>30</v>
      </c>
      <c r="E41" s="3">
        <f t="shared" si="8"/>
        <v>31</v>
      </c>
      <c r="F41" s="3" t="str">
        <f t="shared" si="8"/>
        <v/>
      </c>
      <c r="G41" s="3" t="str">
        <f t="shared" si="8"/>
        <v/>
      </c>
      <c r="H41" s="3" t="str">
        <f t="shared" si="8"/>
        <v/>
      </c>
      <c r="I41" s="3" t="str">
        <f t="shared" si="8"/>
        <v/>
      </c>
    </row>
    <row r="42" spans="1:10" x14ac:dyDescent="0.3">
      <c r="A42" s="16">
        <v>1</v>
      </c>
      <c r="B42" s="24" t="s">
        <v>31</v>
      </c>
      <c r="C42" s="17" t="str">
        <f>IFERROR(VLOOKUP(DATE($C$5,$C$6,C$41)&amp;"_오전반차_"&amp;$A42,연차!$K:$M,3,),"")</f>
        <v/>
      </c>
      <c r="D42" s="17" t="str">
        <f>IFERROR(VLOOKUP(DATE($C$5,$C$6,D$41)&amp;"_오전반차_"&amp;$A42,연차!$K:$M,3,),"")</f>
        <v/>
      </c>
      <c r="E42" s="17" t="str">
        <f>IFERROR(VLOOKUP(DATE($C$5,$C$6,E$41)&amp;"_오전반차_"&amp;$A42,연차!$K:$M,3,),"")</f>
        <v/>
      </c>
      <c r="F42" s="17" t="str">
        <f>IFERROR(VLOOKUP(DATE($C$5,$C$6,F$41)&amp;"_오전반차_"&amp;$A42,연차!$K:$M,3,),"")</f>
        <v/>
      </c>
      <c r="G42" s="17" t="str">
        <f>IFERROR(VLOOKUP(DATE($C$5,$C$6,G$41)&amp;"_오전반차_"&amp;$A42,연차!$K:$M,3,),"")</f>
        <v/>
      </c>
      <c r="H42" s="17" t="str">
        <f>IFERROR(VLOOKUP(DATE($C$5,$C$6,H$41)&amp;"_오전반차_"&amp;$A42,연차!$K:$M,3,),"")</f>
        <v/>
      </c>
      <c r="I42" s="17" t="str">
        <f>IFERROR(VLOOKUP(DATE($C$5,$C$6,I$41)&amp;"_오전반차_"&amp;$A42,연차!$K:$M,3,),"")</f>
        <v/>
      </c>
      <c r="J42">
        <f t="shared" si="0"/>
        <v>0</v>
      </c>
    </row>
    <row r="43" spans="1:10" x14ac:dyDescent="0.3">
      <c r="A43" s="16">
        <v>2</v>
      </c>
      <c r="B43" s="24"/>
      <c r="C43" s="18" t="str">
        <f>IFERROR(VLOOKUP(DATE($C$5,$C$6,C$41)&amp;"_오전반차_"&amp;$A43,연차!$K:$M,3,),"")</f>
        <v/>
      </c>
      <c r="D43" s="18" t="str">
        <f>IFERROR(VLOOKUP(DATE($C$5,$C$6,D$41)&amp;"_오전반차_"&amp;$A43,연차!$K:$M,3,),"")</f>
        <v/>
      </c>
      <c r="E43" s="18" t="str">
        <f>IFERROR(VLOOKUP(DATE($C$5,$C$6,E$41)&amp;"_오전반차_"&amp;$A43,연차!$K:$M,3,),"")</f>
        <v/>
      </c>
      <c r="F43" s="18" t="str">
        <f>IFERROR(VLOOKUP(DATE($C$5,$C$6,F$41)&amp;"_오전반차_"&amp;$A43,연차!$K:$M,3,),"")</f>
        <v/>
      </c>
      <c r="G43" s="18" t="str">
        <f>IFERROR(VLOOKUP(DATE($C$5,$C$6,G$41)&amp;"_오전반차_"&amp;$A43,연차!$K:$M,3,),"")</f>
        <v/>
      </c>
      <c r="H43" s="18" t="str">
        <f>IFERROR(VLOOKUP(DATE($C$5,$C$6,H$41)&amp;"_오전반차_"&amp;$A43,연차!$K:$M,3,),"")</f>
        <v/>
      </c>
      <c r="I43" s="18" t="str">
        <f>IFERROR(VLOOKUP(DATE($C$5,$C$6,I$41)&amp;"_오전반차_"&amp;$A43,연차!$K:$M,3,),"")</f>
        <v/>
      </c>
      <c r="J43">
        <f t="shared" si="0"/>
        <v>0</v>
      </c>
    </row>
    <row r="44" spans="1:10" x14ac:dyDescent="0.3">
      <c r="A44" s="16">
        <v>3</v>
      </c>
      <c r="B44" s="24"/>
      <c r="C44" s="18" t="str">
        <f>IFERROR(VLOOKUP(DATE($C$5,$C$6,C$41)&amp;"_오전반차_"&amp;$A44,연차!$K:$M,3,),"")</f>
        <v/>
      </c>
      <c r="D44" s="18" t="str">
        <f>IFERROR(VLOOKUP(DATE($C$5,$C$6,D$41)&amp;"_오전반차_"&amp;$A44,연차!$K:$M,3,),"")</f>
        <v/>
      </c>
      <c r="E44" s="18" t="str">
        <f>IFERROR(VLOOKUP(DATE($C$5,$C$6,E$41)&amp;"_오전반차_"&amp;$A44,연차!$K:$M,3,),"")</f>
        <v/>
      </c>
      <c r="F44" s="18" t="str">
        <f>IFERROR(VLOOKUP(DATE($C$5,$C$6,F$41)&amp;"_오전반차_"&amp;$A44,연차!$K:$M,3,),"")</f>
        <v/>
      </c>
      <c r="G44" s="18" t="str">
        <f>IFERROR(VLOOKUP(DATE($C$5,$C$6,G$41)&amp;"_오전반차_"&amp;$A44,연차!$K:$M,3,),"")</f>
        <v/>
      </c>
      <c r="H44" s="18" t="str">
        <f>IFERROR(VLOOKUP(DATE($C$5,$C$6,H$41)&amp;"_오전반차_"&amp;$A44,연차!$K:$M,3,),"")</f>
        <v/>
      </c>
      <c r="I44" s="18" t="str">
        <f>IFERROR(VLOOKUP(DATE($C$5,$C$6,I$41)&amp;"_오전반차_"&amp;$A44,연차!$K:$M,3,),"")</f>
        <v/>
      </c>
      <c r="J44">
        <f t="shared" si="0"/>
        <v>0</v>
      </c>
    </row>
    <row r="45" spans="1:10" x14ac:dyDescent="0.3">
      <c r="A45" s="16">
        <v>1</v>
      </c>
      <c r="B45" s="24" t="s">
        <v>32</v>
      </c>
      <c r="C45" s="17" t="str">
        <f>IFERROR(VLOOKUP(DATE($C$5,$C$6,C$41)&amp;"_오후반차_"&amp;$A45,연차!$L:$M,2,),"")</f>
        <v/>
      </c>
      <c r="D45" s="17" t="str">
        <f>IFERROR(VLOOKUP(DATE($C$5,$C$6,D$41)&amp;"_오후반차_"&amp;$A45,연차!$L:$M,2,),"")</f>
        <v/>
      </c>
      <c r="E45" s="17" t="str">
        <f>IFERROR(VLOOKUP(DATE($C$5,$C$6,E$41)&amp;"_오후반차_"&amp;$A45,연차!$L:$M,2,),"")</f>
        <v/>
      </c>
      <c r="F45" s="17" t="str">
        <f>IFERROR(VLOOKUP(DATE($C$5,$C$6,F$41)&amp;"_오후반차_"&amp;$A45,연차!$L:$M,2,),"")</f>
        <v/>
      </c>
      <c r="G45" s="17" t="str">
        <f>IFERROR(VLOOKUP(DATE($C$5,$C$6,G$41)&amp;"_오후반차_"&amp;$A45,연차!$L:$M,2,),"")</f>
        <v/>
      </c>
      <c r="H45" s="17" t="str">
        <f>IFERROR(VLOOKUP(DATE($C$5,$C$6,H$41)&amp;"_오후반차_"&amp;$A45,연차!$L:$M,2,),"")</f>
        <v/>
      </c>
      <c r="I45" s="17" t="str">
        <f>IFERROR(VLOOKUP(DATE($C$5,$C$6,I$41)&amp;"_오후반차_"&amp;$A45,연차!$L:$M,2,),"")</f>
        <v/>
      </c>
      <c r="J45">
        <f t="shared" si="0"/>
        <v>0</v>
      </c>
    </row>
    <row r="46" spans="1:10" x14ac:dyDescent="0.3">
      <c r="A46" s="16">
        <v>2</v>
      </c>
      <c r="B46" s="24"/>
      <c r="C46" s="18" t="str">
        <f>IFERROR(VLOOKUP(DATE($C$5,$C$6,C$41)&amp;"_오후반차_"&amp;$A46,연차!$L:$M,2,),"")</f>
        <v/>
      </c>
      <c r="D46" s="18" t="str">
        <f>IFERROR(VLOOKUP(DATE($C$5,$C$6,D$41)&amp;"_오후반차_"&amp;$A46,연차!$L:$M,2,),"")</f>
        <v/>
      </c>
      <c r="E46" s="18" t="str">
        <f>IFERROR(VLOOKUP(DATE($C$5,$C$6,E$41)&amp;"_오후반차_"&amp;$A46,연차!$L:$M,2,),"")</f>
        <v/>
      </c>
      <c r="F46" s="18" t="str">
        <f>IFERROR(VLOOKUP(DATE($C$5,$C$6,F$41)&amp;"_오후반차_"&amp;$A46,연차!$L:$M,2,),"")</f>
        <v/>
      </c>
      <c r="G46" s="18" t="str">
        <f>IFERROR(VLOOKUP(DATE($C$5,$C$6,G$41)&amp;"_오후반차_"&amp;$A46,연차!$L:$M,2,),"")</f>
        <v/>
      </c>
      <c r="H46" s="18" t="str">
        <f>IFERROR(VLOOKUP(DATE($C$5,$C$6,H$41)&amp;"_오후반차_"&amp;$A46,연차!$L:$M,2,),"")</f>
        <v/>
      </c>
      <c r="I46" s="18" t="str">
        <f>IFERROR(VLOOKUP(DATE($C$5,$C$6,I$41)&amp;"_오후반차_"&amp;$A46,연차!$L:$M,2,),"")</f>
        <v/>
      </c>
      <c r="J46">
        <f t="shared" si="0"/>
        <v>0</v>
      </c>
    </row>
    <row r="47" spans="1:10" x14ac:dyDescent="0.3">
      <c r="A47" s="16">
        <v>3</v>
      </c>
      <c r="B47" s="24"/>
      <c r="C47" s="19" t="str">
        <f>IFERROR(VLOOKUP(DATE($C$5,$C$6,C$41)&amp;"_오후반차_"&amp;$A47,연차!$L:$M,2,),"")</f>
        <v/>
      </c>
      <c r="D47" s="19" t="str">
        <f>IFERROR(VLOOKUP(DATE($C$5,$C$6,D$41)&amp;"_오후반차_"&amp;$A47,연차!$L:$M,2,),"")</f>
        <v/>
      </c>
      <c r="E47" s="19" t="str">
        <f>IFERROR(VLOOKUP(DATE($C$5,$C$6,E$41)&amp;"_오후반차_"&amp;$A47,연차!$L:$M,2,),"")</f>
        <v/>
      </c>
      <c r="F47" s="19" t="str">
        <f>IFERROR(VLOOKUP(DATE($C$5,$C$6,F$41)&amp;"_오후반차_"&amp;$A47,연차!$L:$M,2,),"")</f>
        <v/>
      </c>
      <c r="G47" s="19" t="str">
        <f>IFERROR(VLOOKUP(DATE($C$5,$C$6,G$41)&amp;"_오후반차_"&amp;$A47,연차!$L:$M,2,),"")</f>
        <v/>
      </c>
      <c r="H47" s="19" t="str">
        <f>IFERROR(VLOOKUP(DATE($C$5,$C$6,H$41)&amp;"_오후반차_"&amp;$A47,연차!$L:$M,2,),"")</f>
        <v/>
      </c>
      <c r="I47" s="19" t="str">
        <f>IFERROR(VLOOKUP(DATE($C$5,$C$6,I$41)&amp;"_오후반차_"&amp;$A47,연차!$L:$M,2,),"")</f>
        <v/>
      </c>
      <c r="J47">
        <f t="shared" si="0"/>
        <v>0</v>
      </c>
    </row>
    <row r="48" spans="1:10" x14ac:dyDescent="0.3">
      <c r="A48" s="16"/>
      <c r="B48" s="24" t="s">
        <v>33</v>
      </c>
      <c r="C48" s="2" t="str">
        <f>+C40</f>
        <v>일</v>
      </c>
      <c r="D48" s="2" t="str">
        <f t="shared" ref="D48:I48" si="9">+D40</f>
        <v>월</v>
      </c>
      <c r="E48" s="2" t="str">
        <f t="shared" si="9"/>
        <v>화</v>
      </c>
      <c r="F48" s="2" t="str">
        <f t="shared" si="9"/>
        <v>수</v>
      </c>
      <c r="G48" s="2" t="str">
        <f t="shared" si="9"/>
        <v>목</v>
      </c>
      <c r="H48" s="2" t="str">
        <f t="shared" si="9"/>
        <v>금</v>
      </c>
      <c r="I48" s="2" t="str">
        <f t="shared" si="9"/>
        <v>토</v>
      </c>
    </row>
    <row r="49" spans="1:10" x14ac:dyDescent="0.3">
      <c r="A49" s="16"/>
      <c r="B49" s="24"/>
      <c r="C49" s="3" t="str">
        <f>+IFERROR(IF(I41+1&lt;=$C$7,I41+1,""),"")</f>
        <v/>
      </c>
      <c r="D49" s="3" t="str">
        <f t="shared" ref="D49:I49" si="10">+IFERROR(IF(C49+1&lt;=$C$7,C49+1,""),"")</f>
        <v/>
      </c>
      <c r="E49" s="3" t="str">
        <f t="shared" si="10"/>
        <v/>
      </c>
      <c r="F49" s="3" t="str">
        <f t="shared" si="10"/>
        <v/>
      </c>
      <c r="G49" s="3" t="str">
        <f t="shared" si="10"/>
        <v/>
      </c>
      <c r="H49" s="3" t="str">
        <f t="shared" si="10"/>
        <v/>
      </c>
      <c r="I49" s="3" t="str">
        <f t="shared" si="10"/>
        <v/>
      </c>
    </row>
    <row r="50" spans="1:10" x14ac:dyDescent="0.3">
      <c r="A50" s="16">
        <v>1</v>
      </c>
      <c r="B50" s="24" t="s">
        <v>31</v>
      </c>
      <c r="C50" s="17" t="str">
        <f>IFERROR(VLOOKUP(DATE($C$5,$C$6,C$49)&amp;"_오전반차_"&amp;$A50,연차!$K:$M,3,),"")</f>
        <v/>
      </c>
      <c r="D50" s="17" t="str">
        <f>IFERROR(VLOOKUP(DATE($C$5,$C$6,D$49)&amp;"_오전반차_"&amp;$A50,연차!$K:$M,3,),"")</f>
        <v/>
      </c>
      <c r="E50" s="17" t="str">
        <f>IFERROR(VLOOKUP(DATE($C$5,$C$6,E$49)&amp;"_오전반차_"&amp;$A50,연차!$K:$M,3,),"")</f>
        <v/>
      </c>
      <c r="F50" s="17" t="str">
        <f>IFERROR(VLOOKUP(DATE($C$5,$C$6,F$49)&amp;"_오전반차_"&amp;$A50,연차!$K:$M,3,),"")</f>
        <v/>
      </c>
      <c r="G50" s="17" t="str">
        <f>IFERROR(VLOOKUP(DATE($C$5,$C$6,G$49)&amp;"_오전반차_"&amp;$A50,연차!$K:$M,3,),"")</f>
        <v/>
      </c>
      <c r="H50" s="17" t="str">
        <f>IFERROR(VLOOKUP(DATE($C$5,$C$6,H$49)&amp;"_오전반차_"&amp;$A50,연차!$K:$M,3,),"")</f>
        <v/>
      </c>
      <c r="I50" s="17" t="str">
        <f>IFERROR(VLOOKUP(DATE($C$5,$C$6,I$49)&amp;"_오전반차_"&amp;$A50,연차!$K:$M,3,),"")</f>
        <v/>
      </c>
      <c r="J50">
        <f t="shared" si="0"/>
        <v>0</v>
      </c>
    </row>
    <row r="51" spans="1:10" x14ac:dyDescent="0.3">
      <c r="A51" s="16">
        <v>2</v>
      </c>
      <c r="B51" s="24"/>
      <c r="C51" s="18" t="str">
        <f>IFERROR(VLOOKUP(DATE($C$5,$C$6,C$49)&amp;"_오전반차_"&amp;$A51,연차!$K:$M,3,),"")</f>
        <v/>
      </c>
      <c r="D51" s="18" t="str">
        <f>IFERROR(VLOOKUP(DATE($C$5,$C$6,D$49)&amp;"_오전반차_"&amp;$A51,연차!$K:$M,3,),"")</f>
        <v/>
      </c>
      <c r="E51" s="18" t="str">
        <f>IFERROR(VLOOKUP(DATE($C$5,$C$6,E$49)&amp;"_오전반차_"&amp;$A51,연차!$K:$M,3,),"")</f>
        <v/>
      </c>
      <c r="F51" s="18" t="str">
        <f>IFERROR(VLOOKUP(DATE($C$5,$C$6,F$49)&amp;"_오전반차_"&amp;$A51,연차!$K:$M,3,),"")</f>
        <v/>
      </c>
      <c r="G51" s="18" t="str">
        <f>IFERROR(VLOOKUP(DATE($C$5,$C$6,G$49)&amp;"_오전반차_"&amp;$A51,연차!$K:$M,3,),"")</f>
        <v/>
      </c>
      <c r="H51" s="18" t="str">
        <f>IFERROR(VLOOKUP(DATE($C$5,$C$6,H$49)&amp;"_오전반차_"&amp;$A51,연차!$K:$M,3,),"")</f>
        <v/>
      </c>
      <c r="I51" s="18" t="str">
        <f>IFERROR(VLOOKUP(DATE($C$5,$C$6,I$49)&amp;"_오전반차_"&amp;$A51,연차!$K:$M,3,),"")</f>
        <v/>
      </c>
      <c r="J51">
        <f t="shared" si="0"/>
        <v>0</v>
      </c>
    </row>
    <row r="52" spans="1:10" x14ac:dyDescent="0.3">
      <c r="A52" s="16">
        <v>3</v>
      </c>
      <c r="B52" s="24"/>
      <c r="C52" s="18" t="str">
        <f>IFERROR(VLOOKUP(DATE($C$5,$C$6,C$49)&amp;"_오전반차_"&amp;$A52,연차!$K:$M,3,),"")</f>
        <v/>
      </c>
      <c r="D52" s="18" t="str">
        <f>IFERROR(VLOOKUP(DATE($C$5,$C$6,D$49)&amp;"_오전반차_"&amp;$A52,연차!$K:$M,3,),"")</f>
        <v/>
      </c>
      <c r="E52" s="18" t="str">
        <f>IFERROR(VLOOKUP(DATE($C$5,$C$6,E$49)&amp;"_오전반차_"&amp;$A52,연차!$K:$M,3,),"")</f>
        <v/>
      </c>
      <c r="F52" s="18" t="str">
        <f>IFERROR(VLOOKUP(DATE($C$5,$C$6,F$49)&amp;"_오전반차_"&amp;$A52,연차!$K:$M,3,),"")</f>
        <v/>
      </c>
      <c r="G52" s="18" t="str">
        <f>IFERROR(VLOOKUP(DATE($C$5,$C$6,G$49)&amp;"_오전반차_"&amp;$A52,연차!$K:$M,3,),"")</f>
        <v/>
      </c>
      <c r="H52" s="18" t="str">
        <f>IFERROR(VLOOKUP(DATE($C$5,$C$6,H$49)&amp;"_오전반차_"&amp;$A52,연차!$K:$M,3,),"")</f>
        <v/>
      </c>
      <c r="I52" s="18" t="str">
        <f>IFERROR(VLOOKUP(DATE($C$5,$C$6,I$49)&amp;"_오전반차_"&amp;$A52,연차!$K:$M,3,),"")</f>
        <v/>
      </c>
      <c r="J52">
        <f t="shared" si="0"/>
        <v>0</v>
      </c>
    </row>
    <row r="53" spans="1:10" x14ac:dyDescent="0.3">
      <c r="A53" s="16">
        <v>1</v>
      </c>
      <c r="B53" s="24" t="s">
        <v>32</v>
      </c>
      <c r="C53" s="17" t="str">
        <f>IFERROR(VLOOKUP(DATE($C$5,$C$6,C$49)&amp;"_오후반차_"&amp;$A53,연차!$L:$M,2,),"")</f>
        <v/>
      </c>
      <c r="D53" s="17" t="str">
        <f>IFERROR(VLOOKUP(DATE($C$5,$C$6,D$49)&amp;"_오후반차_"&amp;$A53,연차!$L:$M,2,),"")</f>
        <v/>
      </c>
      <c r="E53" s="17" t="str">
        <f>IFERROR(VLOOKUP(DATE($C$5,$C$6,E$49)&amp;"_오후반차_"&amp;$A53,연차!$L:$M,2,),"")</f>
        <v/>
      </c>
      <c r="F53" s="17" t="str">
        <f>IFERROR(VLOOKUP(DATE($C$5,$C$6,F$49)&amp;"_오후반차_"&amp;$A53,연차!$L:$M,2,),"")</f>
        <v/>
      </c>
      <c r="G53" s="17" t="str">
        <f>IFERROR(VLOOKUP(DATE($C$5,$C$6,G$49)&amp;"_오후반차_"&amp;$A53,연차!$L:$M,2,),"")</f>
        <v/>
      </c>
      <c r="H53" s="17" t="str">
        <f>IFERROR(VLOOKUP(DATE($C$5,$C$6,H$49)&amp;"_오후반차_"&amp;$A53,연차!$L:$M,2,),"")</f>
        <v/>
      </c>
      <c r="I53" s="17" t="str">
        <f>IFERROR(VLOOKUP(DATE($C$5,$C$6,I$49)&amp;"_오후반차_"&amp;$A53,연차!$L:$M,2,),"")</f>
        <v/>
      </c>
      <c r="J53">
        <f t="shared" si="0"/>
        <v>0</v>
      </c>
    </row>
    <row r="54" spans="1:10" x14ac:dyDescent="0.3">
      <c r="A54" s="16">
        <v>2</v>
      </c>
      <c r="B54" s="24"/>
      <c r="C54" s="18" t="str">
        <f>IFERROR(VLOOKUP(DATE($C$5,$C$6,C$49)&amp;"_오후반차_"&amp;$A54,연차!$L:$M,2,),"")</f>
        <v/>
      </c>
      <c r="D54" s="18" t="str">
        <f>IFERROR(VLOOKUP(DATE($C$5,$C$6,D$49)&amp;"_오후반차_"&amp;$A54,연차!$L:$M,2,),"")</f>
        <v/>
      </c>
      <c r="E54" s="18" t="str">
        <f>IFERROR(VLOOKUP(DATE($C$5,$C$6,E$49)&amp;"_오후반차_"&amp;$A54,연차!$L:$M,2,),"")</f>
        <v/>
      </c>
      <c r="F54" s="18" t="str">
        <f>IFERROR(VLOOKUP(DATE($C$5,$C$6,F$49)&amp;"_오후반차_"&amp;$A54,연차!$L:$M,2,),"")</f>
        <v/>
      </c>
      <c r="G54" s="18" t="str">
        <f>IFERROR(VLOOKUP(DATE($C$5,$C$6,G$49)&amp;"_오후반차_"&amp;$A54,연차!$L:$M,2,),"")</f>
        <v/>
      </c>
      <c r="H54" s="18" t="str">
        <f>IFERROR(VLOOKUP(DATE($C$5,$C$6,H$49)&amp;"_오후반차_"&amp;$A54,연차!$L:$M,2,),"")</f>
        <v/>
      </c>
      <c r="I54" s="18" t="str">
        <f>IFERROR(VLOOKUP(DATE($C$5,$C$6,I$49)&amp;"_오후반차_"&amp;$A54,연차!$L:$M,2,),"")</f>
        <v/>
      </c>
      <c r="J54">
        <f t="shared" si="0"/>
        <v>0</v>
      </c>
    </row>
    <row r="55" spans="1:10" x14ac:dyDescent="0.3">
      <c r="A55" s="16">
        <v>3</v>
      </c>
      <c r="B55" s="24"/>
      <c r="C55" s="19" t="str">
        <f>IFERROR(VLOOKUP(DATE($C$5,$C$6,C$49)&amp;"_오후반차_"&amp;$A55,연차!$L:$M,2,),"")</f>
        <v/>
      </c>
      <c r="D55" s="19" t="str">
        <f>IFERROR(VLOOKUP(DATE($C$5,$C$6,D$49)&amp;"_오후반차_"&amp;$A55,연차!$L:$M,2,),"")</f>
        <v/>
      </c>
      <c r="E55" s="19" t="str">
        <f>IFERROR(VLOOKUP(DATE($C$5,$C$6,E$49)&amp;"_오후반차_"&amp;$A55,연차!$L:$M,2,),"")</f>
        <v/>
      </c>
      <c r="F55" s="19" t="str">
        <f>IFERROR(VLOOKUP(DATE($C$5,$C$6,F$49)&amp;"_오후반차_"&amp;$A55,연차!$L:$M,2,),"")</f>
        <v/>
      </c>
      <c r="G55" s="19" t="str">
        <f>IFERROR(VLOOKUP(DATE($C$5,$C$6,G$49)&amp;"_오후반차_"&amp;$A55,연차!$L:$M,2,),"")</f>
        <v/>
      </c>
      <c r="H55" s="19" t="str">
        <f>IFERROR(VLOOKUP(DATE($C$5,$C$6,H$49)&amp;"_오후반차_"&amp;$A55,연차!$L:$M,2,),"")</f>
        <v/>
      </c>
      <c r="I55" s="19" t="str">
        <f>IFERROR(VLOOKUP(DATE($C$5,$C$6,I$49)&amp;"_오후반차_"&amp;$A55,연차!$L:$M,2,),"")</f>
        <v/>
      </c>
      <c r="J55">
        <f t="shared" si="0"/>
        <v>0</v>
      </c>
    </row>
  </sheetData>
  <mergeCells count="19">
    <mergeCell ref="C2:I3"/>
    <mergeCell ref="B10:B12"/>
    <mergeCell ref="B13:B15"/>
    <mergeCell ref="B18:B20"/>
    <mergeCell ref="B21:B23"/>
    <mergeCell ref="B45:B47"/>
    <mergeCell ref="B50:B52"/>
    <mergeCell ref="B53:B55"/>
    <mergeCell ref="B8:B9"/>
    <mergeCell ref="B16:B17"/>
    <mergeCell ref="B24:B25"/>
    <mergeCell ref="B32:B33"/>
    <mergeCell ref="B40:B41"/>
    <mergeCell ref="B48:B49"/>
    <mergeCell ref="B26:B28"/>
    <mergeCell ref="B29:B31"/>
    <mergeCell ref="B34:B36"/>
    <mergeCell ref="B37:B39"/>
    <mergeCell ref="B42:B4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79AE7-542A-44ED-A63C-3C1F5BDD16C1}">
  <dimension ref="B2:Q14"/>
  <sheetViews>
    <sheetView workbookViewId="0">
      <selection activeCell="L25" sqref="L25"/>
    </sheetView>
  </sheetViews>
  <sheetFormatPr defaultRowHeight="16.5" x14ac:dyDescent="0.3"/>
  <cols>
    <col min="1" max="1" width="2.625" customWidth="1"/>
  </cols>
  <sheetData>
    <row r="2" spans="2:17" x14ac:dyDescent="0.3">
      <c r="B2" s="6" t="s">
        <v>29</v>
      </c>
      <c r="C2" s="12">
        <v>2023</v>
      </c>
    </row>
    <row r="6" spans="2:17" x14ac:dyDescent="0.3">
      <c r="B6" s="14" t="s">
        <v>9</v>
      </c>
      <c r="C6" s="14" t="s">
        <v>26</v>
      </c>
      <c r="D6" s="14" t="s">
        <v>27</v>
      </c>
      <c r="E6" s="14" t="s">
        <v>28</v>
      </c>
      <c r="F6" s="14">
        <f>+C2*100+1</f>
        <v>202301</v>
      </c>
      <c r="G6" s="14">
        <f>+F6+1</f>
        <v>202302</v>
      </c>
      <c r="H6" s="14">
        <f t="shared" ref="H6:Q6" si="0">+G6+1</f>
        <v>202303</v>
      </c>
      <c r="I6" s="14">
        <f t="shared" si="0"/>
        <v>202304</v>
      </c>
      <c r="J6" s="14">
        <f t="shared" si="0"/>
        <v>202305</v>
      </c>
      <c r="K6" s="14">
        <f t="shared" si="0"/>
        <v>202306</v>
      </c>
      <c r="L6" s="14">
        <f t="shared" si="0"/>
        <v>202307</v>
      </c>
      <c r="M6" s="14">
        <f t="shared" si="0"/>
        <v>202308</v>
      </c>
      <c r="N6" s="14">
        <f t="shared" si="0"/>
        <v>202309</v>
      </c>
      <c r="O6" s="14">
        <f t="shared" si="0"/>
        <v>202310</v>
      </c>
      <c r="P6" s="14">
        <f t="shared" si="0"/>
        <v>202311</v>
      </c>
      <c r="Q6" s="14">
        <f t="shared" si="0"/>
        <v>202312</v>
      </c>
    </row>
    <row r="7" spans="2:17" x14ac:dyDescent="0.3">
      <c r="B7" s="1" t="s">
        <v>10</v>
      </c>
      <c r="C7" s="10">
        <v>10</v>
      </c>
      <c r="D7" s="10">
        <f>SUM(F7:Q7)</f>
        <v>4.5</v>
      </c>
      <c r="E7" s="13">
        <f>D7/C7</f>
        <v>0.45</v>
      </c>
      <c r="F7" s="11">
        <f>SUMIFS(연차!$F:$F,연차!$E:$E,연차관리!F$6,연차!$B:$B,연차관리!$B7)</f>
        <v>0</v>
      </c>
      <c r="G7" s="11">
        <f>SUMIFS(연차!$F:$F,연차!$E:$E,연차관리!G$6,연차!$B:$B,연차관리!$B7)</f>
        <v>0.5</v>
      </c>
      <c r="H7" s="11">
        <f>SUMIFS(연차!$F:$F,연차!$E:$E,연차관리!H$6,연차!$B:$B,연차관리!$B7)</f>
        <v>0</v>
      </c>
      <c r="I7" s="11">
        <f>SUMIFS(연차!$F:$F,연차!$E:$E,연차관리!I$6,연차!$B:$B,연차관리!$B7)</f>
        <v>1</v>
      </c>
      <c r="J7" s="11">
        <f>SUMIFS(연차!$F:$F,연차!$E:$E,연차관리!J$6,연차!$B:$B,연차관리!$B7)</f>
        <v>0</v>
      </c>
      <c r="K7" s="11">
        <f>SUMIFS(연차!$F:$F,연차!$E:$E,연차관리!K$6,연차!$B:$B,연차관리!$B7)</f>
        <v>1</v>
      </c>
      <c r="L7" s="11">
        <f>SUMIFS(연차!$F:$F,연차!$E:$E,연차관리!L$6,연차!$B:$B,연차관리!$B7)</f>
        <v>0.5</v>
      </c>
      <c r="M7" s="11">
        <f>SUMIFS(연차!$F:$F,연차!$E:$E,연차관리!M$6,연차!$B:$B,연차관리!$B7)</f>
        <v>0</v>
      </c>
      <c r="N7" s="11">
        <f>SUMIFS(연차!$F:$F,연차!$E:$E,연차관리!N$6,연차!$B:$B,연차관리!$B7)</f>
        <v>0</v>
      </c>
      <c r="O7" s="11">
        <f>SUMIFS(연차!$F:$F,연차!$E:$E,연차관리!O$6,연차!$B:$B,연차관리!$B7)</f>
        <v>1.5</v>
      </c>
      <c r="P7" s="11">
        <f>SUMIFS(연차!$F:$F,연차!$E:$E,연차관리!P$6,연차!$B:$B,연차관리!$B7)</f>
        <v>0</v>
      </c>
      <c r="Q7" s="11">
        <f>SUMIFS(연차!$F:$F,연차!$E:$E,연차관리!Q$6,연차!$B:$B,연차관리!$B7)</f>
        <v>0</v>
      </c>
    </row>
    <row r="8" spans="2:17" x14ac:dyDescent="0.3">
      <c r="B8" s="1" t="s">
        <v>11</v>
      </c>
      <c r="C8" s="10">
        <v>10</v>
      </c>
      <c r="D8" s="10">
        <f t="shared" ref="D8:D14" si="1">SUM(F8:Q8)</f>
        <v>4.5</v>
      </c>
      <c r="E8" s="13">
        <f t="shared" ref="E8:E14" si="2">D8/C8</f>
        <v>0.45</v>
      </c>
      <c r="F8" s="11">
        <f>SUMIFS(연차!$F:$F,연차!$E:$E,연차관리!F$6,연차!$B:$B,연차관리!$B8)</f>
        <v>0</v>
      </c>
      <c r="G8" s="11">
        <f>SUMIFS(연차!$F:$F,연차!$E:$E,연차관리!G$6,연차!$B:$B,연차관리!$B8)</f>
        <v>1.5</v>
      </c>
      <c r="H8" s="11">
        <f>SUMIFS(연차!$F:$F,연차!$E:$E,연차관리!H$6,연차!$B:$B,연차관리!$B8)</f>
        <v>0</v>
      </c>
      <c r="I8" s="11">
        <f>SUMIFS(연차!$F:$F,연차!$E:$E,연차관리!I$6,연차!$B:$B,연차관리!$B8)</f>
        <v>0</v>
      </c>
      <c r="J8" s="11">
        <f>SUMIFS(연차!$F:$F,연차!$E:$E,연차관리!J$6,연차!$B:$B,연차관리!$B8)</f>
        <v>0</v>
      </c>
      <c r="K8" s="11">
        <f>SUMIFS(연차!$F:$F,연차!$E:$E,연차관리!K$6,연차!$B:$B,연차관리!$B8)</f>
        <v>1.5</v>
      </c>
      <c r="L8" s="11">
        <f>SUMIFS(연차!$F:$F,연차!$E:$E,연차관리!L$6,연차!$B:$B,연차관리!$B8)</f>
        <v>0</v>
      </c>
      <c r="M8" s="11">
        <f>SUMIFS(연차!$F:$F,연차!$E:$E,연차관리!M$6,연차!$B:$B,연차관리!$B8)</f>
        <v>0</v>
      </c>
      <c r="N8" s="11">
        <f>SUMIFS(연차!$F:$F,연차!$E:$E,연차관리!N$6,연차!$B:$B,연차관리!$B8)</f>
        <v>0</v>
      </c>
      <c r="O8" s="11">
        <f>SUMIFS(연차!$F:$F,연차!$E:$E,연차관리!O$6,연차!$B:$B,연차관리!$B8)</f>
        <v>0</v>
      </c>
      <c r="P8" s="11">
        <f>SUMIFS(연차!$F:$F,연차!$E:$E,연차관리!P$6,연차!$B:$B,연차관리!$B8)</f>
        <v>0</v>
      </c>
      <c r="Q8" s="11">
        <f>SUMIFS(연차!$F:$F,연차!$E:$E,연차관리!Q$6,연차!$B:$B,연차관리!$B8)</f>
        <v>1.5</v>
      </c>
    </row>
    <row r="9" spans="2:17" x14ac:dyDescent="0.3">
      <c r="B9" s="1" t="s">
        <v>12</v>
      </c>
      <c r="C9" s="10">
        <v>10</v>
      </c>
      <c r="D9" s="10">
        <f t="shared" si="1"/>
        <v>3</v>
      </c>
      <c r="E9" s="13">
        <f t="shared" si="2"/>
        <v>0.3</v>
      </c>
      <c r="F9" s="11">
        <f>SUMIFS(연차!$F:$F,연차!$E:$E,연차관리!F$6,연차!$B:$B,연차관리!$B9)</f>
        <v>0</v>
      </c>
      <c r="G9" s="11">
        <f>SUMIFS(연차!$F:$F,연차!$E:$E,연차관리!G$6,연차!$B:$B,연차관리!$B9)</f>
        <v>0</v>
      </c>
      <c r="H9" s="11">
        <f>SUMIFS(연차!$F:$F,연차!$E:$E,연차관리!H$6,연차!$B:$B,연차관리!$B9)</f>
        <v>0.5</v>
      </c>
      <c r="I9" s="11">
        <f>SUMIFS(연차!$F:$F,연차!$E:$E,연차관리!I$6,연차!$B:$B,연차관리!$B9)</f>
        <v>0.5</v>
      </c>
      <c r="J9" s="11">
        <f>SUMIFS(연차!$F:$F,연차!$E:$E,연차관리!J$6,연차!$B:$B,연차관리!$B9)</f>
        <v>0</v>
      </c>
      <c r="K9" s="11">
        <f>SUMIFS(연차!$F:$F,연차!$E:$E,연차관리!K$6,연차!$B:$B,연차관리!$B9)</f>
        <v>1</v>
      </c>
      <c r="L9" s="11">
        <f>SUMIFS(연차!$F:$F,연차!$E:$E,연차관리!L$6,연차!$B:$B,연차관리!$B9)</f>
        <v>0</v>
      </c>
      <c r="M9" s="11">
        <f>SUMIFS(연차!$F:$F,연차!$E:$E,연차관리!M$6,연차!$B:$B,연차관리!$B9)</f>
        <v>0</v>
      </c>
      <c r="N9" s="11">
        <f>SUMIFS(연차!$F:$F,연차!$E:$E,연차관리!N$6,연차!$B:$B,연차관리!$B9)</f>
        <v>0</v>
      </c>
      <c r="O9" s="11">
        <f>SUMIFS(연차!$F:$F,연차!$E:$E,연차관리!O$6,연차!$B:$B,연차관리!$B9)</f>
        <v>0.5</v>
      </c>
      <c r="P9" s="11">
        <f>SUMIFS(연차!$F:$F,연차!$E:$E,연차관리!P$6,연차!$B:$B,연차관리!$B9)</f>
        <v>0.5</v>
      </c>
      <c r="Q9" s="11">
        <f>SUMIFS(연차!$F:$F,연차!$E:$E,연차관리!Q$6,연차!$B:$B,연차관리!$B9)</f>
        <v>0</v>
      </c>
    </row>
    <row r="10" spans="2:17" x14ac:dyDescent="0.3">
      <c r="B10" s="1" t="s">
        <v>13</v>
      </c>
      <c r="C10" s="10">
        <v>10</v>
      </c>
      <c r="D10" s="10">
        <f t="shared" si="1"/>
        <v>4.5</v>
      </c>
      <c r="E10" s="13">
        <f t="shared" si="2"/>
        <v>0.45</v>
      </c>
      <c r="F10" s="11">
        <f>SUMIFS(연차!$F:$F,연차!$E:$E,연차관리!F$6,연차!$B:$B,연차관리!$B10)</f>
        <v>0</v>
      </c>
      <c r="G10" s="11">
        <f>SUMIFS(연차!$F:$F,연차!$E:$E,연차관리!G$6,연차!$B:$B,연차관리!$B10)</f>
        <v>0.5</v>
      </c>
      <c r="H10" s="11">
        <f>SUMIFS(연차!$F:$F,연차!$E:$E,연차관리!H$6,연차!$B:$B,연차관리!$B10)</f>
        <v>1</v>
      </c>
      <c r="I10" s="11">
        <f>SUMIFS(연차!$F:$F,연차!$E:$E,연차관리!I$6,연차!$B:$B,연차관리!$B10)</f>
        <v>0</v>
      </c>
      <c r="J10" s="11">
        <f>SUMIFS(연차!$F:$F,연차!$E:$E,연차관리!J$6,연차!$B:$B,연차관리!$B10)</f>
        <v>0.5</v>
      </c>
      <c r="K10" s="11">
        <f>SUMIFS(연차!$F:$F,연차!$E:$E,연차관리!K$6,연차!$B:$B,연차관리!$B10)</f>
        <v>0</v>
      </c>
      <c r="L10" s="11">
        <f>SUMIFS(연차!$F:$F,연차!$E:$E,연차관리!L$6,연차!$B:$B,연차관리!$B10)</f>
        <v>0</v>
      </c>
      <c r="M10" s="11">
        <f>SUMIFS(연차!$F:$F,연차!$E:$E,연차관리!M$6,연차!$B:$B,연차관리!$B10)</f>
        <v>1</v>
      </c>
      <c r="N10" s="11">
        <f>SUMIFS(연차!$F:$F,연차!$E:$E,연차관리!N$6,연차!$B:$B,연차관리!$B10)</f>
        <v>0</v>
      </c>
      <c r="O10" s="11">
        <f>SUMIFS(연차!$F:$F,연차!$E:$E,연차관리!O$6,연차!$B:$B,연차관리!$B10)</f>
        <v>1</v>
      </c>
      <c r="P10" s="11">
        <f>SUMIFS(연차!$F:$F,연차!$E:$E,연차관리!P$6,연차!$B:$B,연차관리!$B10)</f>
        <v>0</v>
      </c>
      <c r="Q10" s="11">
        <f>SUMIFS(연차!$F:$F,연차!$E:$E,연차관리!Q$6,연차!$B:$B,연차관리!$B10)</f>
        <v>0.5</v>
      </c>
    </row>
    <row r="11" spans="2:17" x14ac:dyDescent="0.3">
      <c r="B11" s="1" t="s">
        <v>14</v>
      </c>
      <c r="C11" s="10">
        <v>8</v>
      </c>
      <c r="D11" s="10">
        <f t="shared" si="1"/>
        <v>4.5</v>
      </c>
      <c r="E11" s="13">
        <f t="shared" si="2"/>
        <v>0.5625</v>
      </c>
      <c r="F11" s="11">
        <f>SUMIFS(연차!$F:$F,연차!$E:$E,연차관리!F$6,연차!$B:$B,연차관리!$B11)</f>
        <v>0</v>
      </c>
      <c r="G11" s="11">
        <f>SUMIFS(연차!$F:$F,연차!$E:$E,연차관리!G$6,연차!$B:$B,연차관리!$B11)</f>
        <v>0</v>
      </c>
      <c r="H11" s="11">
        <f>SUMIFS(연차!$F:$F,연차!$E:$E,연차관리!H$6,연차!$B:$B,연차관리!$B11)</f>
        <v>0</v>
      </c>
      <c r="I11" s="11">
        <f>SUMIFS(연차!$F:$F,연차!$E:$E,연차관리!I$6,연차!$B:$B,연차관리!$B11)</f>
        <v>0</v>
      </c>
      <c r="J11" s="11">
        <f>SUMIFS(연차!$F:$F,연차!$E:$E,연차관리!J$6,연차!$B:$B,연차관리!$B11)</f>
        <v>0</v>
      </c>
      <c r="K11" s="11">
        <f>SUMIFS(연차!$F:$F,연차!$E:$E,연차관리!K$6,연차!$B:$B,연차관리!$B11)</f>
        <v>1</v>
      </c>
      <c r="L11" s="11">
        <f>SUMIFS(연차!$F:$F,연차!$E:$E,연차관리!L$6,연차!$B:$B,연차관리!$B11)</f>
        <v>1.5</v>
      </c>
      <c r="M11" s="11">
        <f>SUMIFS(연차!$F:$F,연차!$E:$E,연차관리!M$6,연차!$B:$B,연차관리!$B11)</f>
        <v>0</v>
      </c>
      <c r="N11" s="11">
        <f>SUMIFS(연차!$F:$F,연차!$E:$E,연차관리!N$6,연차!$B:$B,연차관리!$B11)</f>
        <v>0</v>
      </c>
      <c r="O11" s="11">
        <f>SUMIFS(연차!$F:$F,연차!$E:$E,연차관리!O$6,연차!$B:$B,연차관리!$B11)</f>
        <v>1</v>
      </c>
      <c r="P11" s="11">
        <f>SUMIFS(연차!$F:$F,연차!$E:$E,연차관리!P$6,연차!$B:$B,연차관리!$B11)</f>
        <v>1</v>
      </c>
      <c r="Q11" s="11">
        <f>SUMIFS(연차!$F:$F,연차!$E:$E,연차관리!Q$6,연차!$B:$B,연차관리!$B11)</f>
        <v>0</v>
      </c>
    </row>
    <row r="12" spans="2:17" x14ac:dyDescent="0.3">
      <c r="B12" s="1" t="s">
        <v>15</v>
      </c>
      <c r="C12" s="10">
        <v>15</v>
      </c>
      <c r="D12" s="10">
        <f t="shared" si="1"/>
        <v>1.5</v>
      </c>
      <c r="E12" s="13">
        <f t="shared" si="2"/>
        <v>0.1</v>
      </c>
      <c r="F12" s="11">
        <f>SUMIFS(연차!$F:$F,연차!$E:$E,연차관리!F$6,연차!$B:$B,연차관리!$B12)</f>
        <v>0</v>
      </c>
      <c r="G12" s="11">
        <f>SUMIFS(연차!$F:$F,연차!$E:$E,연차관리!G$6,연차!$B:$B,연차관리!$B12)</f>
        <v>0</v>
      </c>
      <c r="H12" s="11">
        <f>SUMIFS(연차!$F:$F,연차!$E:$E,연차관리!H$6,연차!$B:$B,연차관리!$B12)</f>
        <v>0</v>
      </c>
      <c r="I12" s="11">
        <f>SUMIFS(연차!$F:$F,연차!$E:$E,연차관리!I$6,연차!$B:$B,연차관리!$B12)</f>
        <v>0</v>
      </c>
      <c r="J12" s="11">
        <f>SUMIFS(연차!$F:$F,연차!$E:$E,연차관리!J$6,연차!$B:$B,연차관리!$B12)</f>
        <v>0.5</v>
      </c>
      <c r="K12" s="11">
        <f>SUMIFS(연차!$F:$F,연차!$E:$E,연차관리!K$6,연차!$B:$B,연차관리!$B12)</f>
        <v>0</v>
      </c>
      <c r="L12" s="11">
        <f>SUMIFS(연차!$F:$F,연차!$E:$E,연차관리!L$6,연차!$B:$B,연차관리!$B12)</f>
        <v>0</v>
      </c>
      <c r="M12" s="11">
        <f>SUMIFS(연차!$F:$F,연차!$E:$E,연차관리!M$6,연차!$B:$B,연차관리!$B12)</f>
        <v>0.5</v>
      </c>
      <c r="N12" s="11">
        <f>SUMIFS(연차!$F:$F,연차!$E:$E,연차관리!N$6,연차!$B:$B,연차관리!$B12)</f>
        <v>0</v>
      </c>
      <c r="O12" s="11">
        <f>SUMIFS(연차!$F:$F,연차!$E:$E,연차관리!O$6,연차!$B:$B,연차관리!$B12)</f>
        <v>0</v>
      </c>
      <c r="P12" s="11">
        <f>SUMIFS(연차!$F:$F,연차!$E:$E,연차관리!P$6,연차!$B:$B,연차관리!$B12)</f>
        <v>0</v>
      </c>
      <c r="Q12" s="11">
        <f>SUMIFS(연차!$F:$F,연차!$E:$E,연차관리!Q$6,연차!$B:$B,연차관리!$B12)</f>
        <v>0.5</v>
      </c>
    </row>
    <row r="13" spans="2:17" x14ac:dyDescent="0.3">
      <c r="B13" s="1" t="s">
        <v>16</v>
      </c>
      <c r="C13" s="10">
        <v>14</v>
      </c>
      <c r="D13" s="10">
        <f t="shared" si="1"/>
        <v>1.5</v>
      </c>
      <c r="E13" s="13">
        <f t="shared" si="2"/>
        <v>0.10714285714285714</v>
      </c>
      <c r="F13" s="11">
        <f>SUMIFS(연차!$F:$F,연차!$E:$E,연차관리!F$6,연차!$B:$B,연차관리!$B13)</f>
        <v>0.5</v>
      </c>
      <c r="G13" s="11">
        <f>SUMIFS(연차!$F:$F,연차!$E:$E,연차관리!G$6,연차!$B:$B,연차관리!$B13)</f>
        <v>0</v>
      </c>
      <c r="H13" s="11">
        <f>SUMIFS(연차!$F:$F,연차!$E:$E,연차관리!H$6,연차!$B:$B,연차관리!$B13)</f>
        <v>0</v>
      </c>
      <c r="I13" s="11">
        <f>SUMIFS(연차!$F:$F,연차!$E:$E,연차관리!I$6,연차!$B:$B,연차관리!$B13)</f>
        <v>0</v>
      </c>
      <c r="J13" s="11">
        <f>SUMIFS(연차!$F:$F,연차!$E:$E,연차관리!J$6,연차!$B:$B,연차관리!$B13)</f>
        <v>0</v>
      </c>
      <c r="K13" s="11">
        <f>SUMIFS(연차!$F:$F,연차!$E:$E,연차관리!K$6,연차!$B:$B,연차관리!$B13)</f>
        <v>0</v>
      </c>
      <c r="L13" s="11">
        <f>SUMIFS(연차!$F:$F,연차!$E:$E,연차관리!L$6,연차!$B:$B,연차관리!$B13)</f>
        <v>0</v>
      </c>
      <c r="M13" s="11">
        <f>SUMIFS(연차!$F:$F,연차!$E:$E,연차관리!M$6,연차!$B:$B,연차관리!$B13)</f>
        <v>0.5</v>
      </c>
      <c r="N13" s="11">
        <f>SUMIFS(연차!$F:$F,연차!$E:$E,연차관리!N$6,연차!$B:$B,연차관리!$B13)</f>
        <v>0</v>
      </c>
      <c r="O13" s="11">
        <f>SUMIFS(연차!$F:$F,연차!$E:$E,연차관리!O$6,연차!$B:$B,연차관리!$B13)</f>
        <v>0</v>
      </c>
      <c r="P13" s="11">
        <f>SUMIFS(연차!$F:$F,연차!$E:$E,연차관리!P$6,연차!$B:$B,연차관리!$B13)</f>
        <v>0.5</v>
      </c>
      <c r="Q13" s="11">
        <f>SUMIFS(연차!$F:$F,연차!$E:$E,연차관리!Q$6,연차!$B:$B,연차관리!$B13)</f>
        <v>0</v>
      </c>
    </row>
    <row r="14" spans="2:17" x14ac:dyDescent="0.3">
      <c r="B14" s="1" t="s">
        <v>17</v>
      </c>
      <c r="C14" s="10">
        <v>15</v>
      </c>
      <c r="D14" s="10">
        <f t="shared" si="1"/>
        <v>6</v>
      </c>
      <c r="E14" s="13">
        <f t="shared" si="2"/>
        <v>0.4</v>
      </c>
      <c r="F14" s="11">
        <f>SUMIFS(연차!$F:$F,연차!$E:$E,연차관리!F$6,연차!$B:$B,연차관리!$B14)</f>
        <v>0</v>
      </c>
      <c r="G14" s="11">
        <f>SUMIFS(연차!$F:$F,연차!$E:$E,연차관리!G$6,연차!$B:$B,연차관리!$B14)</f>
        <v>0</v>
      </c>
      <c r="H14" s="11">
        <f>SUMIFS(연차!$F:$F,연차!$E:$E,연차관리!H$6,연차!$B:$B,연차관리!$B14)</f>
        <v>0.5</v>
      </c>
      <c r="I14" s="11">
        <f>SUMIFS(연차!$F:$F,연차!$E:$E,연차관리!I$6,연차!$B:$B,연차관리!$B14)</f>
        <v>1</v>
      </c>
      <c r="J14" s="11">
        <f>SUMIFS(연차!$F:$F,연차!$E:$E,연차관리!J$6,연차!$B:$B,연차관리!$B14)</f>
        <v>0</v>
      </c>
      <c r="K14" s="11">
        <f>SUMIFS(연차!$F:$F,연차!$E:$E,연차관리!K$6,연차!$B:$B,연차관리!$B14)</f>
        <v>0</v>
      </c>
      <c r="L14" s="11">
        <f>SUMIFS(연차!$F:$F,연차!$E:$E,연차관리!L$6,연차!$B:$B,연차관리!$B14)</f>
        <v>1.5</v>
      </c>
      <c r="M14" s="11">
        <f>SUMIFS(연차!$F:$F,연차!$E:$E,연차관리!M$6,연차!$B:$B,연차관리!$B14)</f>
        <v>0.5</v>
      </c>
      <c r="N14" s="11">
        <f>SUMIFS(연차!$F:$F,연차!$E:$E,연차관리!N$6,연차!$B:$B,연차관리!$B14)</f>
        <v>0.5</v>
      </c>
      <c r="O14" s="11">
        <f>SUMIFS(연차!$F:$F,연차!$E:$E,연차관리!O$6,연차!$B:$B,연차관리!$B14)</f>
        <v>0.5</v>
      </c>
      <c r="P14" s="11">
        <f>SUMIFS(연차!$F:$F,연차!$E:$E,연차관리!P$6,연차!$B:$B,연차관리!$B14)</f>
        <v>0.5</v>
      </c>
      <c r="Q14" s="11">
        <f>SUMIFS(연차!$F:$F,연차!$E:$E,연차관리!Q$6,연차!$B:$B,연차관리!$B14)</f>
        <v>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E87C1-9924-48F8-8A23-FA977DBD7B7B}">
  <dimension ref="B2:R126"/>
  <sheetViews>
    <sheetView workbookViewId="0">
      <selection activeCell="C22" sqref="C22"/>
    </sheetView>
  </sheetViews>
  <sheetFormatPr defaultRowHeight="16.5" x14ac:dyDescent="0.3"/>
  <cols>
    <col min="1" max="1" width="2.625" customWidth="1"/>
    <col min="2" max="2" width="11" customWidth="1"/>
    <col min="3" max="3" width="14.25" customWidth="1"/>
    <col min="4" max="4" width="11.25" customWidth="1"/>
    <col min="5" max="6" width="9" customWidth="1"/>
    <col min="7" max="8" width="15.25" bestFit="1" customWidth="1"/>
    <col min="9" max="10" width="9" customWidth="1"/>
    <col min="11" max="12" width="17.25" bestFit="1" customWidth="1"/>
    <col min="13" max="14" width="17.25" customWidth="1"/>
    <col min="15" max="15" width="9" customWidth="1"/>
    <col min="17" max="18" width="11.125" bestFit="1" customWidth="1"/>
  </cols>
  <sheetData>
    <row r="2" spans="2:18" x14ac:dyDescent="0.3">
      <c r="B2" s="23" t="s">
        <v>9</v>
      </c>
      <c r="C2" s="23" t="s">
        <v>18</v>
      </c>
      <c r="D2" s="23" t="s">
        <v>19</v>
      </c>
      <c r="E2" s="23" t="s">
        <v>30</v>
      </c>
      <c r="F2" s="23" t="s">
        <v>30</v>
      </c>
      <c r="G2" s="23" t="s">
        <v>30</v>
      </c>
      <c r="H2" s="23" t="s">
        <v>30</v>
      </c>
      <c r="I2" s="23" t="s">
        <v>30</v>
      </c>
      <c r="J2" s="23" t="s">
        <v>30</v>
      </c>
      <c r="K2" s="23" t="s">
        <v>30</v>
      </c>
      <c r="L2" s="23" t="s">
        <v>30</v>
      </c>
      <c r="M2" s="23" t="s">
        <v>30</v>
      </c>
      <c r="N2" s="15"/>
      <c r="O2" s="9" t="s">
        <v>19</v>
      </c>
    </row>
    <row r="3" spans="2:18" x14ac:dyDescent="0.3">
      <c r="B3" s="21" t="s">
        <v>10</v>
      </c>
      <c r="C3" s="22">
        <v>45221</v>
      </c>
      <c r="D3" s="21" t="s">
        <v>20</v>
      </c>
      <c r="E3" s="8" t="str">
        <f>YEAR(C3)&amp;IF(MONTH(C3)&gt;=10,MONTH(C3),"0"&amp;MONTH(C3))</f>
        <v>202310</v>
      </c>
      <c r="F3" s="1">
        <f>IF(D3="연차",1,0.5)</f>
        <v>1</v>
      </c>
      <c r="G3" s="1" t="str">
        <f>C3&amp;"_"&amp;IF(D3="연차","오전반차",D3)</f>
        <v>45221_오전반차</v>
      </c>
      <c r="H3" s="1" t="str">
        <f>C3&amp;"_"&amp;IF(D3="연차","오후반차",D3)</f>
        <v>45221_오후반차</v>
      </c>
      <c r="I3" s="1">
        <f>COUNTIF($G$2:G3,G3)</f>
        <v>1</v>
      </c>
      <c r="J3" s="1">
        <f>COUNTIF($H$2:H3,H3)</f>
        <v>1</v>
      </c>
      <c r="K3" s="1" t="str">
        <f>G3&amp;"_"&amp;I3</f>
        <v>45221_오전반차_1</v>
      </c>
      <c r="L3" s="1" t="str">
        <f>H3&amp;"_"&amp;J3</f>
        <v>45221_오후반차_1</v>
      </c>
      <c r="M3" s="1" t="str">
        <f>B3</f>
        <v>김철수</v>
      </c>
      <c r="N3" s="15"/>
      <c r="O3" s="6" t="s">
        <v>21</v>
      </c>
      <c r="R3" s="7"/>
    </row>
    <row r="4" spans="2:18" x14ac:dyDescent="0.3">
      <c r="B4" s="21" t="s">
        <v>11</v>
      </c>
      <c r="C4" s="22">
        <v>45272</v>
      </c>
      <c r="D4" s="21" t="s">
        <v>22</v>
      </c>
      <c r="E4" s="8" t="str">
        <f t="shared" ref="E4:E47" si="0">YEAR(C4)&amp;IF(MONTH(C4)&gt;=10,MONTH(C4),"0"&amp;MONTH(C4))</f>
        <v>202312</v>
      </c>
      <c r="F4" s="1">
        <f t="shared" ref="F4:F47" si="1">IF(D4="연차",1,0.5)</f>
        <v>0.5</v>
      </c>
      <c r="G4" s="1" t="str">
        <f t="shared" ref="G4:G47" si="2">C4&amp;"_"&amp;IF(D4="연차","오전반차",D4)</f>
        <v>45272_오전반차</v>
      </c>
      <c r="H4" s="1" t="str">
        <f t="shared" ref="H4:H47" si="3">C4&amp;"_"&amp;IF(D4="연차","오후반차",D4)</f>
        <v>45272_오전반차</v>
      </c>
      <c r="I4" s="1">
        <f>COUNTIF($G$2:G4,G4)</f>
        <v>1</v>
      </c>
      <c r="J4" s="1">
        <f>COUNTIF($H$2:H4,H4)</f>
        <v>1</v>
      </c>
      <c r="K4" s="1" t="str">
        <f t="shared" ref="K4:K47" si="4">G4&amp;"_"&amp;I4</f>
        <v>45272_오전반차_1</v>
      </c>
      <c r="L4" s="1" t="str">
        <f t="shared" ref="L4:L47" si="5">H4&amp;"_"&amp;J4</f>
        <v>45272_오전반차_1</v>
      </c>
      <c r="M4" s="1" t="str">
        <f t="shared" ref="M4:M47" si="6">B4</f>
        <v>홍길동</v>
      </c>
      <c r="N4" s="15"/>
      <c r="O4" s="6" t="s">
        <v>23</v>
      </c>
      <c r="R4" s="7"/>
    </row>
    <row r="5" spans="2:18" x14ac:dyDescent="0.3">
      <c r="B5" s="21" t="s">
        <v>12</v>
      </c>
      <c r="C5" s="22">
        <v>45242</v>
      </c>
      <c r="D5" s="21" t="s">
        <v>24</v>
      </c>
      <c r="E5" s="8" t="str">
        <f t="shared" si="0"/>
        <v>202311</v>
      </c>
      <c r="F5" s="1">
        <f t="shared" si="1"/>
        <v>0.5</v>
      </c>
      <c r="G5" s="1" t="str">
        <f t="shared" si="2"/>
        <v>45242_오후반차</v>
      </c>
      <c r="H5" s="1" t="str">
        <f t="shared" si="3"/>
        <v>45242_오후반차</v>
      </c>
      <c r="I5" s="1">
        <f>COUNTIF($G$2:G5,G5)</f>
        <v>1</v>
      </c>
      <c r="J5" s="1">
        <f>COUNTIF($H$2:H5,H5)</f>
        <v>1</v>
      </c>
      <c r="K5" s="1" t="str">
        <f t="shared" si="4"/>
        <v>45242_오후반차_1</v>
      </c>
      <c r="L5" s="1" t="str">
        <f t="shared" si="5"/>
        <v>45242_오후반차_1</v>
      </c>
      <c r="M5" s="1" t="str">
        <f t="shared" si="6"/>
        <v>박영희</v>
      </c>
      <c r="N5" s="15"/>
      <c r="O5" s="6" t="s">
        <v>25</v>
      </c>
      <c r="R5" s="7"/>
    </row>
    <row r="6" spans="2:18" x14ac:dyDescent="0.3">
      <c r="B6" s="21" t="s">
        <v>13</v>
      </c>
      <c r="C6" s="22">
        <v>45211</v>
      </c>
      <c r="D6" s="21" t="s">
        <v>20</v>
      </c>
      <c r="E6" s="8" t="str">
        <f t="shared" si="0"/>
        <v>202310</v>
      </c>
      <c r="F6" s="1">
        <f t="shared" si="1"/>
        <v>1</v>
      </c>
      <c r="G6" s="1" t="str">
        <f t="shared" si="2"/>
        <v>45211_오전반차</v>
      </c>
      <c r="H6" s="1" t="str">
        <f t="shared" si="3"/>
        <v>45211_오후반차</v>
      </c>
      <c r="I6" s="1">
        <f>COUNTIF($G$2:G6,G6)</f>
        <v>1</v>
      </c>
      <c r="J6" s="1">
        <f>COUNTIF($H$2:H6,H6)</f>
        <v>1</v>
      </c>
      <c r="K6" s="1" t="str">
        <f t="shared" si="4"/>
        <v>45211_오전반차_1</v>
      </c>
      <c r="L6" s="1" t="str">
        <f t="shared" si="5"/>
        <v>45211_오후반차_1</v>
      </c>
      <c r="M6" s="1" t="str">
        <f t="shared" si="6"/>
        <v>제우스</v>
      </c>
      <c r="N6" s="15"/>
      <c r="R6" s="7"/>
    </row>
    <row r="7" spans="2:18" x14ac:dyDescent="0.3">
      <c r="B7" s="21" t="s">
        <v>14</v>
      </c>
      <c r="C7" s="22">
        <v>45227</v>
      </c>
      <c r="D7" s="21" t="s">
        <v>22</v>
      </c>
      <c r="E7" s="8" t="str">
        <f t="shared" si="0"/>
        <v>202310</v>
      </c>
      <c r="F7" s="1">
        <f t="shared" si="1"/>
        <v>0.5</v>
      </c>
      <c r="G7" s="1" t="str">
        <f t="shared" si="2"/>
        <v>45227_오전반차</v>
      </c>
      <c r="H7" s="1" t="str">
        <f t="shared" si="3"/>
        <v>45227_오전반차</v>
      </c>
      <c r="I7" s="1">
        <f>COUNTIF($G$2:G7,G7)</f>
        <v>1</v>
      </c>
      <c r="J7" s="1">
        <f>COUNTIF($H$2:H7,H7)</f>
        <v>1</v>
      </c>
      <c r="K7" s="1" t="str">
        <f t="shared" si="4"/>
        <v>45227_오전반차_1</v>
      </c>
      <c r="L7" s="1" t="str">
        <f t="shared" si="5"/>
        <v>45227_오전반차_1</v>
      </c>
      <c r="M7" s="1" t="str">
        <f t="shared" si="6"/>
        <v>오나라</v>
      </c>
      <c r="N7" s="15"/>
      <c r="R7" s="7"/>
    </row>
    <row r="8" spans="2:18" x14ac:dyDescent="0.3">
      <c r="B8" s="21" t="s">
        <v>10</v>
      </c>
      <c r="C8" s="22">
        <v>45202</v>
      </c>
      <c r="D8" s="21" t="s">
        <v>24</v>
      </c>
      <c r="E8" s="8" t="str">
        <f t="shared" si="0"/>
        <v>202310</v>
      </c>
      <c r="F8" s="1">
        <f t="shared" si="1"/>
        <v>0.5</v>
      </c>
      <c r="G8" s="1" t="str">
        <f t="shared" si="2"/>
        <v>45202_오후반차</v>
      </c>
      <c r="H8" s="1" t="str">
        <f t="shared" si="3"/>
        <v>45202_오후반차</v>
      </c>
      <c r="I8" s="1">
        <f>COUNTIF($G$2:G8,G8)</f>
        <v>1</v>
      </c>
      <c r="J8" s="1">
        <f>COUNTIF($H$2:H8,H8)</f>
        <v>1</v>
      </c>
      <c r="K8" s="1" t="str">
        <f t="shared" si="4"/>
        <v>45202_오후반차_1</v>
      </c>
      <c r="L8" s="1" t="str">
        <f t="shared" si="5"/>
        <v>45202_오후반차_1</v>
      </c>
      <c r="M8" s="1" t="str">
        <f t="shared" si="6"/>
        <v>김철수</v>
      </c>
      <c r="N8" s="15"/>
      <c r="R8" s="7"/>
    </row>
    <row r="9" spans="2:18" x14ac:dyDescent="0.3">
      <c r="B9" s="21" t="s">
        <v>11</v>
      </c>
      <c r="C9" s="22">
        <v>45269</v>
      </c>
      <c r="D9" s="21" t="s">
        <v>20</v>
      </c>
      <c r="E9" s="8" t="str">
        <f t="shared" si="0"/>
        <v>202312</v>
      </c>
      <c r="F9" s="1">
        <f t="shared" si="1"/>
        <v>1</v>
      </c>
      <c r="G9" s="1" t="str">
        <f t="shared" si="2"/>
        <v>45269_오전반차</v>
      </c>
      <c r="H9" s="1" t="str">
        <f t="shared" si="3"/>
        <v>45269_오후반차</v>
      </c>
      <c r="I9" s="1">
        <f>COUNTIF($G$2:G9,G9)</f>
        <v>1</v>
      </c>
      <c r="J9" s="1">
        <f>COUNTIF($H$2:H9,H9)</f>
        <v>1</v>
      </c>
      <c r="K9" s="1" t="str">
        <f t="shared" si="4"/>
        <v>45269_오전반차_1</v>
      </c>
      <c r="L9" s="1" t="str">
        <f t="shared" si="5"/>
        <v>45269_오후반차_1</v>
      </c>
      <c r="M9" s="1" t="str">
        <f t="shared" si="6"/>
        <v>홍길동</v>
      </c>
      <c r="N9" s="15"/>
      <c r="R9" s="7"/>
    </row>
    <row r="10" spans="2:18" x14ac:dyDescent="0.3">
      <c r="B10" s="21" t="s">
        <v>12</v>
      </c>
      <c r="C10" s="22">
        <v>45213</v>
      </c>
      <c r="D10" s="21" t="s">
        <v>22</v>
      </c>
      <c r="E10" s="8" t="str">
        <f t="shared" si="0"/>
        <v>202310</v>
      </c>
      <c r="F10" s="1">
        <f t="shared" si="1"/>
        <v>0.5</v>
      </c>
      <c r="G10" s="1" t="str">
        <f t="shared" si="2"/>
        <v>45213_오전반차</v>
      </c>
      <c r="H10" s="1" t="str">
        <f t="shared" si="3"/>
        <v>45213_오전반차</v>
      </c>
      <c r="I10" s="1">
        <f>COUNTIF($G$2:G10,G10)</f>
        <v>1</v>
      </c>
      <c r="J10" s="1">
        <f>COUNTIF($H$2:H10,H10)</f>
        <v>1</v>
      </c>
      <c r="K10" s="1" t="str">
        <f t="shared" si="4"/>
        <v>45213_오전반차_1</v>
      </c>
      <c r="L10" s="1" t="str">
        <f t="shared" si="5"/>
        <v>45213_오전반차_1</v>
      </c>
      <c r="M10" s="1" t="str">
        <f t="shared" si="6"/>
        <v>박영희</v>
      </c>
      <c r="N10" s="15"/>
      <c r="R10" s="7"/>
    </row>
    <row r="11" spans="2:18" x14ac:dyDescent="0.3">
      <c r="B11" s="21" t="s">
        <v>13</v>
      </c>
      <c r="C11" s="22">
        <v>45273</v>
      </c>
      <c r="D11" s="21" t="s">
        <v>24</v>
      </c>
      <c r="E11" s="8" t="str">
        <f t="shared" si="0"/>
        <v>202312</v>
      </c>
      <c r="F11" s="1">
        <f t="shared" si="1"/>
        <v>0.5</v>
      </c>
      <c r="G11" s="1" t="str">
        <f t="shared" si="2"/>
        <v>45273_오후반차</v>
      </c>
      <c r="H11" s="1" t="str">
        <f t="shared" si="3"/>
        <v>45273_오후반차</v>
      </c>
      <c r="I11" s="1">
        <f>COUNTIF($G$2:G11,G11)</f>
        <v>1</v>
      </c>
      <c r="J11" s="1">
        <f>COUNTIF($H$2:H11,H11)</f>
        <v>1</v>
      </c>
      <c r="K11" s="1" t="str">
        <f t="shared" si="4"/>
        <v>45273_오후반차_1</v>
      </c>
      <c r="L11" s="1" t="str">
        <f t="shared" si="5"/>
        <v>45273_오후반차_1</v>
      </c>
      <c r="M11" s="1" t="str">
        <f t="shared" si="6"/>
        <v>제우스</v>
      </c>
      <c r="N11" s="15"/>
      <c r="R11" s="7"/>
    </row>
    <row r="12" spans="2:18" x14ac:dyDescent="0.3">
      <c r="B12" s="21" t="s">
        <v>14</v>
      </c>
      <c r="C12" s="22">
        <v>45250</v>
      </c>
      <c r="D12" s="21" t="s">
        <v>20</v>
      </c>
      <c r="E12" s="8" t="str">
        <f t="shared" si="0"/>
        <v>202311</v>
      </c>
      <c r="F12" s="1">
        <f t="shared" si="1"/>
        <v>1</v>
      </c>
      <c r="G12" s="1" t="str">
        <f t="shared" si="2"/>
        <v>45250_오전반차</v>
      </c>
      <c r="H12" s="1" t="str">
        <f t="shared" si="3"/>
        <v>45250_오후반차</v>
      </c>
      <c r="I12" s="1">
        <f>COUNTIF($G$2:G12,G12)</f>
        <v>1</v>
      </c>
      <c r="J12" s="1">
        <f>COUNTIF($H$2:H12,H12)</f>
        <v>1</v>
      </c>
      <c r="K12" s="1" t="str">
        <f t="shared" si="4"/>
        <v>45250_오전반차_1</v>
      </c>
      <c r="L12" s="1" t="str">
        <f t="shared" si="5"/>
        <v>45250_오후반차_1</v>
      </c>
      <c r="M12" s="1" t="str">
        <f t="shared" si="6"/>
        <v>오나라</v>
      </c>
      <c r="N12" s="15"/>
      <c r="R12" s="7"/>
    </row>
    <row r="13" spans="2:18" x14ac:dyDescent="0.3">
      <c r="B13" s="21" t="s">
        <v>15</v>
      </c>
      <c r="C13" s="22">
        <v>45284</v>
      </c>
      <c r="D13" s="21" t="s">
        <v>22</v>
      </c>
      <c r="E13" s="8" t="str">
        <f t="shared" si="0"/>
        <v>202312</v>
      </c>
      <c r="F13" s="1">
        <f t="shared" si="1"/>
        <v>0.5</v>
      </c>
      <c r="G13" s="1" t="str">
        <f t="shared" si="2"/>
        <v>45284_오전반차</v>
      </c>
      <c r="H13" s="1" t="str">
        <f t="shared" si="3"/>
        <v>45284_오전반차</v>
      </c>
      <c r="I13" s="1">
        <f>COUNTIF($G$2:G13,G13)</f>
        <v>1</v>
      </c>
      <c r="J13" s="1">
        <f>COUNTIF($H$2:H13,H13)</f>
        <v>1</v>
      </c>
      <c r="K13" s="1" t="str">
        <f t="shared" si="4"/>
        <v>45284_오전반차_1</v>
      </c>
      <c r="L13" s="1" t="str">
        <f t="shared" si="5"/>
        <v>45284_오전반차_1</v>
      </c>
      <c r="M13" s="1" t="str">
        <f t="shared" si="6"/>
        <v>고영미</v>
      </c>
      <c r="N13" s="15"/>
      <c r="R13" s="7"/>
    </row>
    <row r="14" spans="2:18" x14ac:dyDescent="0.3">
      <c r="B14" s="21" t="s">
        <v>16</v>
      </c>
      <c r="C14" s="22">
        <v>45254</v>
      </c>
      <c r="D14" s="21" t="s">
        <v>24</v>
      </c>
      <c r="E14" s="8" t="str">
        <f t="shared" si="0"/>
        <v>202311</v>
      </c>
      <c r="F14" s="1">
        <f t="shared" si="1"/>
        <v>0.5</v>
      </c>
      <c r="G14" s="1" t="str">
        <f t="shared" si="2"/>
        <v>45254_오후반차</v>
      </c>
      <c r="H14" s="1" t="str">
        <f t="shared" si="3"/>
        <v>45254_오후반차</v>
      </c>
      <c r="I14" s="1">
        <f>COUNTIF($G$2:G14,G14)</f>
        <v>1</v>
      </c>
      <c r="J14" s="1">
        <f>COUNTIF($H$2:H14,H14)</f>
        <v>1</v>
      </c>
      <c r="K14" s="1" t="str">
        <f t="shared" si="4"/>
        <v>45254_오후반차_1</v>
      </c>
      <c r="L14" s="1" t="str">
        <f t="shared" si="5"/>
        <v>45254_오후반차_1</v>
      </c>
      <c r="M14" s="1" t="str">
        <f t="shared" si="6"/>
        <v>박대운</v>
      </c>
      <c r="N14" s="15"/>
      <c r="R14" s="7"/>
    </row>
    <row r="15" spans="2:18" x14ac:dyDescent="0.3">
      <c r="B15" s="21" t="s">
        <v>17</v>
      </c>
      <c r="C15" s="22">
        <v>45277</v>
      </c>
      <c r="D15" s="21" t="s">
        <v>20</v>
      </c>
      <c r="E15" s="8" t="str">
        <f t="shared" si="0"/>
        <v>202312</v>
      </c>
      <c r="F15" s="1">
        <f t="shared" si="1"/>
        <v>1</v>
      </c>
      <c r="G15" s="1" t="str">
        <f t="shared" si="2"/>
        <v>45277_오전반차</v>
      </c>
      <c r="H15" s="1" t="str">
        <f t="shared" si="3"/>
        <v>45277_오후반차</v>
      </c>
      <c r="I15" s="1">
        <f>COUNTIF($G$2:G15,G15)</f>
        <v>1</v>
      </c>
      <c r="J15" s="1">
        <f>COUNTIF($H$2:H15,H15)</f>
        <v>1</v>
      </c>
      <c r="K15" s="1" t="str">
        <f t="shared" si="4"/>
        <v>45277_오전반차_1</v>
      </c>
      <c r="L15" s="1" t="str">
        <f t="shared" si="5"/>
        <v>45277_오후반차_1</v>
      </c>
      <c r="M15" s="1" t="str">
        <f t="shared" si="6"/>
        <v>성정은</v>
      </c>
      <c r="N15" s="15"/>
      <c r="R15" s="7"/>
    </row>
    <row r="16" spans="2:18" x14ac:dyDescent="0.3">
      <c r="B16" s="21" t="s">
        <v>17</v>
      </c>
      <c r="C16" s="22">
        <v>45240</v>
      </c>
      <c r="D16" s="21" t="s">
        <v>22</v>
      </c>
      <c r="E16" s="8" t="str">
        <f t="shared" si="0"/>
        <v>202311</v>
      </c>
      <c r="F16" s="1">
        <f t="shared" si="1"/>
        <v>0.5</v>
      </c>
      <c r="G16" s="1" t="str">
        <f t="shared" si="2"/>
        <v>45240_오전반차</v>
      </c>
      <c r="H16" s="1" t="str">
        <f t="shared" si="3"/>
        <v>45240_오전반차</v>
      </c>
      <c r="I16" s="1">
        <f>COUNTIF($G$2:G16,G16)</f>
        <v>1</v>
      </c>
      <c r="J16" s="1">
        <f>COUNTIF($H$2:H16,H16)</f>
        <v>1</v>
      </c>
      <c r="K16" s="1" t="str">
        <f t="shared" si="4"/>
        <v>45240_오전반차_1</v>
      </c>
      <c r="L16" s="1" t="str">
        <f t="shared" si="5"/>
        <v>45240_오전반차_1</v>
      </c>
      <c r="M16" s="1" t="str">
        <f t="shared" si="6"/>
        <v>성정은</v>
      </c>
      <c r="N16" s="15"/>
      <c r="R16" s="7"/>
    </row>
    <row r="17" spans="2:18" x14ac:dyDescent="0.3">
      <c r="B17" s="21" t="s">
        <v>17</v>
      </c>
      <c r="C17" s="22">
        <v>45211</v>
      </c>
      <c r="D17" s="21" t="s">
        <v>24</v>
      </c>
      <c r="E17" s="8" t="str">
        <f t="shared" si="0"/>
        <v>202310</v>
      </c>
      <c r="F17" s="1">
        <f t="shared" si="1"/>
        <v>0.5</v>
      </c>
      <c r="G17" s="1" t="str">
        <f t="shared" si="2"/>
        <v>45211_오후반차</v>
      </c>
      <c r="H17" s="1" t="str">
        <f t="shared" si="3"/>
        <v>45211_오후반차</v>
      </c>
      <c r="I17" s="1">
        <f>COUNTIF($G$2:G17,G17)</f>
        <v>1</v>
      </c>
      <c r="J17" s="1">
        <f>COUNTIF($H$2:H17,H17)</f>
        <v>2</v>
      </c>
      <c r="K17" s="1" t="str">
        <f t="shared" si="4"/>
        <v>45211_오후반차_1</v>
      </c>
      <c r="L17" s="1" t="str">
        <f t="shared" si="5"/>
        <v>45211_오후반차_2</v>
      </c>
      <c r="M17" s="1" t="str">
        <f t="shared" si="6"/>
        <v>성정은</v>
      </c>
      <c r="N17" s="15"/>
      <c r="R17" s="7"/>
    </row>
    <row r="18" spans="2:18" x14ac:dyDescent="0.3">
      <c r="B18" s="21" t="s">
        <v>10</v>
      </c>
      <c r="C18" s="22">
        <v>45025</v>
      </c>
      <c r="D18" s="21" t="s">
        <v>20</v>
      </c>
      <c r="E18" s="8" t="str">
        <f t="shared" si="0"/>
        <v>202304</v>
      </c>
      <c r="F18" s="1">
        <f t="shared" si="1"/>
        <v>1</v>
      </c>
      <c r="G18" s="1" t="str">
        <f t="shared" si="2"/>
        <v>45025_오전반차</v>
      </c>
      <c r="H18" s="1" t="str">
        <f t="shared" si="3"/>
        <v>45025_오후반차</v>
      </c>
      <c r="I18" s="1">
        <f>COUNTIF($G$2:G18,G18)</f>
        <v>1</v>
      </c>
      <c r="J18" s="1">
        <f>COUNTIF($H$2:H18,H18)</f>
        <v>1</v>
      </c>
      <c r="K18" s="1" t="str">
        <f t="shared" si="4"/>
        <v>45025_오전반차_1</v>
      </c>
      <c r="L18" s="1" t="str">
        <f t="shared" si="5"/>
        <v>45025_오후반차_1</v>
      </c>
      <c r="M18" s="1" t="str">
        <f t="shared" si="6"/>
        <v>김철수</v>
      </c>
      <c r="N18" s="15"/>
      <c r="Q18" s="7"/>
    </row>
    <row r="19" spans="2:18" x14ac:dyDescent="0.3">
      <c r="B19" s="21" t="s">
        <v>11</v>
      </c>
      <c r="C19" s="22">
        <v>45094</v>
      </c>
      <c r="D19" s="21" t="s">
        <v>22</v>
      </c>
      <c r="E19" s="8" t="str">
        <f t="shared" si="0"/>
        <v>202306</v>
      </c>
      <c r="F19" s="1">
        <f t="shared" si="1"/>
        <v>0.5</v>
      </c>
      <c r="G19" s="1" t="str">
        <f t="shared" si="2"/>
        <v>45094_오전반차</v>
      </c>
      <c r="H19" s="1" t="str">
        <f t="shared" si="3"/>
        <v>45094_오전반차</v>
      </c>
      <c r="I19" s="1">
        <f>COUNTIF($G$2:G19,G19)</f>
        <v>1</v>
      </c>
      <c r="J19" s="1">
        <f>COUNTIF($H$2:H19,H19)</f>
        <v>1</v>
      </c>
      <c r="K19" s="1" t="str">
        <f t="shared" si="4"/>
        <v>45094_오전반차_1</v>
      </c>
      <c r="L19" s="1" t="str">
        <f t="shared" si="5"/>
        <v>45094_오전반차_1</v>
      </c>
      <c r="M19" s="1" t="str">
        <f t="shared" si="6"/>
        <v>홍길동</v>
      </c>
      <c r="N19" s="15"/>
      <c r="Q19" s="7"/>
    </row>
    <row r="20" spans="2:18" x14ac:dyDescent="0.3">
      <c r="B20" s="21" t="s">
        <v>12</v>
      </c>
      <c r="C20" s="22">
        <v>44990</v>
      </c>
      <c r="D20" s="21" t="s">
        <v>24</v>
      </c>
      <c r="E20" s="8" t="str">
        <f t="shared" si="0"/>
        <v>202303</v>
      </c>
      <c r="F20" s="1">
        <f t="shared" si="1"/>
        <v>0.5</v>
      </c>
      <c r="G20" s="1" t="str">
        <f t="shared" si="2"/>
        <v>44990_오후반차</v>
      </c>
      <c r="H20" s="1" t="str">
        <f t="shared" si="3"/>
        <v>44990_오후반차</v>
      </c>
      <c r="I20" s="1">
        <f>COUNTIF($G$2:G20,G20)</f>
        <v>1</v>
      </c>
      <c r="J20" s="1">
        <f>COUNTIF($H$2:H20,H20)</f>
        <v>1</v>
      </c>
      <c r="K20" s="1" t="str">
        <f t="shared" si="4"/>
        <v>44990_오후반차_1</v>
      </c>
      <c r="L20" s="1" t="str">
        <f t="shared" si="5"/>
        <v>44990_오후반차_1</v>
      </c>
      <c r="M20" s="1" t="str">
        <f t="shared" si="6"/>
        <v>박영희</v>
      </c>
      <c r="N20" s="15"/>
      <c r="Q20" s="7"/>
    </row>
    <row r="21" spans="2:18" x14ac:dyDescent="0.3">
      <c r="B21" s="21" t="s">
        <v>13</v>
      </c>
      <c r="C21" s="22">
        <v>45143</v>
      </c>
      <c r="D21" s="21" t="s">
        <v>20</v>
      </c>
      <c r="E21" s="8" t="str">
        <f t="shared" si="0"/>
        <v>202308</v>
      </c>
      <c r="F21" s="1">
        <f t="shared" si="1"/>
        <v>1</v>
      </c>
      <c r="G21" s="1" t="str">
        <f t="shared" si="2"/>
        <v>45143_오전반차</v>
      </c>
      <c r="H21" s="1" t="str">
        <f t="shared" si="3"/>
        <v>45143_오후반차</v>
      </c>
      <c r="I21" s="1">
        <f>COUNTIF($G$2:G21,G21)</f>
        <v>1</v>
      </c>
      <c r="J21" s="1">
        <f>COUNTIF($H$2:H21,H21)</f>
        <v>1</v>
      </c>
      <c r="K21" s="1" t="str">
        <f t="shared" si="4"/>
        <v>45143_오전반차_1</v>
      </c>
      <c r="L21" s="1" t="str">
        <f t="shared" si="5"/>
        <v>45143_오후반차_1</v>
      </c>
      <c r="M21" s="1" t="str">
        <f t="shared" si="6"/>
        <v>제우스</v>
      </c>
      <c r="N21" s="15"/>
      <c r="Q21" s="7"/>
    </row>
    <row r="22" spans="2:18" x14ac:dyDescent="0.3">
      <c r="B22" s="21" t="s">
        <v>14</v>
      </c>
      <c r="C22" s="22">
        <v>45138</v>
      </c>
      <c r="D22" s="21" t="s">
        <v>22</v>
      </c>
      <c r="E22" s="8" t="str">
        <f t="shared" si="0"/>
        <v>202307</v>
      </c>
      <c r="F22" s="1">
        <f t="shared" si="1"/>
        <v>0.5</v>
      </c>
      <c r="G22" s="1" t="str">
        <f t="shared" si="2"/>
        <v>45138_오전반차</v>
      </c>
      <c r="H22" s="1" t="str">
        <f t="shared" si="3"/>
        <v>45138_오전반차</v>
      </c>
      <c r="I22" s="1">
        <f>COUNTIF($G$2:G22,G22)</f>
        <v>1</v>
      </c>
      <c r="J22" s="1">
        <f>COUNTIF($H$2:H22,H22)</f>
        <v>1</v>
      </c>
      <c r="K22" s="1" t="str">
        <f t="shared" si="4"/>
        <v>45138_오전반차_1</v>
      </c>
      <c r="L22" s="1" t="str">
        <f t="shared" si="5"/>
        <v>45138_오전반차_1</v>
      </c>
      <c r="M22" s="1" t="str">
        <f t="shared" si="6"/>
        <v>오나라</v>
      </c>
      <c r="N22" s="15"/>
      <c r="Q22" s="7"/>
    </row>
    <row r="23" spans="2:18" x14ac:dyDescent="0.3">
      <c r="B23" s="21" t="s">
        <v>10</v>
      </c>
      <c r="C23" s="22">
        <v>44974</v>
      </c>
      <c r="D23" s="21" t="s">
        <v>24</v>
      </c>
      <c r="E23" s="8" t="str">
        <f t="shared" si="0"/>
        <v>202302</v>
      </c>
      <c r="F23" s="1">
        <f t="shared" si="1"/>
        <v>0.5</v>
      </c>
      <c r="G23" s="1" t="str">
        <f t="shared" si="2"/>
        <v>44974_오후반차</v>
      </c>
      <c r="H23" s="1" t="str">
        <f t="shared" si="3"/>
        <v>44974_오후반차</v>
      </c>
      <c r="I23" s="1">
        <f>COUNTIF($G$2:G23,G23)</f>
        <v>1</v>
      </c>
      <c r="J23" s="1">
        <f>COUNTIF($H$2:H23,H23)</f>
        <v>1</v>
      </c>
      <c r="K23" s="1" t="str">
        <f t="shared" si="4"/>
        <v>44974_오후반차_1</v>
      </c>
      <c r="L23" s="1" t="str">
        <f t="shared" si="5"/>
        <v>44974_오후반차_1</v>
      </c>
      <c r="M23" s="1" t="str">
        <f t="shared" si="6"/>
        <v>김철수</v>
      </c>
      <c r="N23" s="15"/>
      <c r="Q23" s="7"/>
    </row>
    <row r="24" spans="2:18" x14ac:dyDescent="0.3">
      <c r="B24" s="21" t="s">
        <v>11</v>
      </c>
      <c r="C24" s="22">
        <v>45096</v>
      </c>
      <c r="D24" s="21" t="s">
        <v>20</v>
      </c>
      <c r="E24" s="8" t="str">
        <f t="shared" si="0"/>
        <v>202306</v>
      </c>
      <c r="F24" s="1">
        <f t="shared" si="1"/>
        <v>1</v>
      </c>
      <c r="G24" s="1" t="str">
        <f t="shared" si="2"/>
        <v>45096_오전반차</v>
      </c>
      <c r="H24" s="1" t="str">
        <f t="shared" si="3"/>
        <v>45096_오후반차</v>
      </c>
      <c r="I24" s="1">
        <f>COUNTIF($G$2:G24,G24)</f>
        <v>1</v>
      </c>
      <c r="J24" s="1">
        <f>COUNTIF($H$2:H24,H24)</f>
        <v>1</v>
      </c>
      <c r="K24" s="1" t="str">
        <f t="shared" si="4"/>
        <v>45096_오전반차_1</v>
      </c>
      <c r="L24" s="1" t="str">
        <f t="shared" si="5"/>
        <v>45096_오후반차_1</v>
      </c>
      <c r="M24" s="1" t="str">
        <f t="shared" si="6"/>
        <v>홍길동</v>
      </c>
      <c r="N24" s="15"/>
      <c r="Q24" s="7"/>
    </row>
    <row r="25" spans="2:18" x14ac:dyDescent="0.3">
      <c r="B25" s="21" t="s">
        <v>12</v>
      </c>
      <c r="C25" s="22">
        <v>45078</v>
      </c>
      <c r="D25" s="21" t="s">
        <v>22</v>
      </c>
      <c r="E25" s="8" t="str">
        <f t="shared" si="0"/>
        <v>202306</v>
      </c>
      <c r="F25" s="1">
        <f t="shared" si="1"/>
        <v>0.5</v>
      </c>
      <c r="G25" s="1" t="str">
        <f t="shared" si="2"/>
        <v>45078_오전반차</v>
      </c>
      <c r="H25" s="1" t="str">
        <f t="shared" si="3"/>
        <v>45078_오전반차</v>
      </c>
      <c r="I25" s="1">
        <f>COUNTIF($G$2:G25,G25)</f>
        <v>1</v>
      </c>
      <c r="J25" s="1">
        <f>COUNTIF($H$2:H25,H25)</f>
        <v>1</v>
      </c>
      <c r="K25" s="1" t="str">
        <f t="shared" si="4"/>
        <v>45078_오전반차_1</v>
      </c>
      <c r="L25" s="1" t="str">
        <f t="shared" si="5"/>
        <v>45078_오전반차_1</v>
      </c>
      <c r="M25" s="1" t="str">
        <f t="shared" si="6"/>
        <v>박영희</v>
      </c>
      <c r="N25" s="15"/>
      <c r="Q25" s="7"/>
    </row>
    <row r="26" spans="2:18" x14ac:dyDescent="0.3">
      <c r="B26" s="21" t="s">
        <v>13</v>
      </c>
      <c r="C26" s="22">
        <v>45074</v>
      </c>
      <c r="D26" s="21" t="s">
        <v>24</v>
      </c>
      <c r="E26" s="8" t="str">
        <f t="shared" si="0"/>
        <v>202305</v>
      </c>
      <c r="F26" s="1">
        <f t="shared" si="1"/>
        <v>0.5</v>
      </c>
      <c r="G26" s="1" t="str">
        <f t="shared" si="2"/>
        <v>45074_오후반차</v>
      </c>
      <c r="H26" s="1" t="str">
        <f t="shared" si="3"/>
        <v>45074_오후반차</v>
      </c>
      <c r="I26" s="1">
        <f>COUNTIF($G$2:G26,G26)</f>
        <v>1</v>
      </c>
      <c r="J26" s="1">
        <f>COUNTIF($H$2:H26,H26)</f>
        <v>1</v>
      </c>
      <c r="K26" s="1" t="str">
        <f t="shared" si="4"/>
        <v>45074_오후반차_1</v>
      </c>
      <c r="L26" s="1" t="str">
        <f t="shared" si="5"/>
        <v>45074_오후반차_1</v>
      </c>
      <c r="M26" s="1" t="str">
        <f t="shared" si="6"/>
        <v>제우스</v>
      </c>
      <c r="N26" s="15"/>
      <c r="Q26" s="7"/>
    </row>
    <row r="27" spans="2:18" x14ac:dyDescent="0.3">
      <c r="B27" s="21" t="s">
        <v>14</v>
      </c>
      <c r="C27" s="22">
        <v>45114</v>
      </c>
      <c r="D27" s="21" t="s">
        <v>20</v>
      </c>
      <c r="E27" s="8" t="str">
        <f t="shared" si="0"/>
        <v>202307</v>
      </c>
      <c r="F27" s="1">
        <f t="shared" si="1"/>
        <v>1</v>
      </c>
      <c r="G27" s="1" t="str">
        <f t="shared" si="2"/>
        <v>45114_오전반차</v>
      </c>
      <c r="H27" s="1" t="str">
        <f t="shared" si="3"/>
        <v>45114_오후반차</v>
      </c>
      <c r="I27" s="1">
        <f>COUNTIF($G$2:G27,G27)</f>
        <v>1</v>
      </c>
      <c r="J27" s="1">
        <f>COUNTIF($H$2:H27,H27)</f>
        <v>1</v>
      </c>
      <c r="K27" s="1" t="str">
        <f t="shared" si="4"/>
        <v>45114_오전반차_1</v>
      </c>
      <c r="L27" s="1" t="str">
        <f t="shared" si="5"/>
        <v>45114_오후반차_1</v>
      </c>
      <c r="M27" s="1" t="str">
        <f t="shared" si="6"/>
        <v>오나라</v>
      </c>
      <c r="N27" s="15"/>
      <c r="Q27" s="7"/>
    </row>
    <row r="28" spans="2:18" x14ac:dyDescent="0.3">
      <c r="B28" s="21" t="s">
        <v>15</v>
      </c>
      <c r="C28" s="22">
        <v>45162</v>
      </c>
      <c r="D28" s="21" t="s">
        <v>22</v>
      </c>
      <c r="E28" s="8" t="str">
        <f t="shared" si="0"/>
        <v>202308</v>
      </c>
      <c r="F28" s="1">
        <f t="shared" si="1"/>
        <v>0.5</v>
      </c>
      <c r="G28" s="1" t="str">
        <f t="shared" si="2"/>
        <v>45162_오전반차</v>
      </c>
      <c r="H28" s="1" t="str">
        <f t="shared" si="3"/>
        <v>45162_오전반차</v>
      </c>
      <c r="I28" s="1">
        <f>COUNTIF($G$2:G28,G28)</f>
        <v>1</v>
      </c>
      <c r="J28" s="1">
        <f>COUNTIF($H$2:H28,H28)</f>
        <v>1</v>
      </c>
      <c r="K28" s="1" t="str">
        <f t="shared" si="4"/>
        <v>45162_오전반차_1</v>
      </c>
      <c r="L28" s="1" t="str">
        <f t="shared" si="5"/>
        <v>45162_오전반차_1</v>
      </c>
      <c r="M28" s="1" t="str">
        <f t="shared" si="6"/>
        <v>고영미</v>
      </c>
      <c r="N28" s="15"/>
      <c r="Q28" s="7"/>
    </row>
    <row r="29" spans="2:18" x14ac:dyDescent="0.3">
      <c r="B29" s="21" t="s">
        <v>16</v>
      </c>
      <c r="C29" s="22">
        <v>45145</v>
      </c>
      <c r="D29" s="21" t="s">
        <v>24</v>
      </c>
      <c r="E29" s="8" t="str">
        <f t="shared" si="0"/>
        <v>202308</v>
      </c>
      <c r="F29" s="1">
        <f t="shared" si="1"/>
        <v>0.5</v>
      </c>
      <c r="G29" s="1" t="str">
        <f t="shared" si="2"/>
        <v>45145_오후반차</v>
      </c>
      <c r="H29" s="1" t="str">
        <f t="shared" si="3"/>
        <v>45145_오후반차</v>
      </c>
      <c r="I29" s="1">
        <f>COUNTIF($G$2:G29,G29)</f>
        <v>1</v>
      </c>
      <c r="J29" s="1">
        <f>COUNTIF($H$2:H29,H29)</f>
        <v>1</v>
      </c>
      <c r="K29" s="1" t="str">
        <f t="shared" si="4"/>
        <v>45145_오후반차_1</v>
      </c>
      <c r="L29" s="1" t="str">
        <f t="shared" si="5"/>
        <v>45145_오후반차_1</v>
      </c>
      <c r="M29" s="1" t="str">
        <f t="shared" si="6"/>
        <v>박대운</v>
      </c>
      <c r="N29" s="15"/>
      <c r="Q29" s="7"/>
    </row>
    <row r="30" spans="2:18" x14ac:dyDescent="0.3">
      <c r="B30" s="21" t="s">
        <v>17</v>
      </c>
      <c r="C30" s="22">
        <v>45033</v>
      </c>
      <c r="D30" s="21" t="s">
        <v>20</v>
      </c>
      <c r="E30" s="8" t="str">
        <f t="shared" si="0"/>
        <v>202304</v>
      </c>
      <c r="F30" s="1">
        <f t="shared" si="1"/>
        <v>1</v>
      </c>
      <c r="G30" s="1" t="str">
        <f t="shared" si="2"/>
        <v>45033_오전반차</v>
      </c>
      <c r="H30" s="1" t="str">
        <f t="shared" si="3"/>
        <v>45033_오후반차</v>
      </c>
      <c r="I30" s="1">
        <f>COUNTIF($G$2:G30,G30)</f>
        <v>1</v>
      </c>
      <c r="J30" s="1">
        <f>COUNTIF($H$2:H30,H30)</f>
        <v>1</v>
      </c>
      <c r="K30" s="1" t="str">
        <f t="shared" si="4"/>
        <v>45033_오전반차_1</v>
      </c>
      <c r="L30" s="1" t="str">
        <f t="shared" si="5"/>
        <v>45033_오후반차_1</v>
      </c>
      <c r="M30" s="1" t="str">
        <f t="shared" si="6"/>
        <v>성정은</v>
      </c>
      <c r="N30" s="15"/>
      <c r="Q30" s="7"/>
    </row>
    <row r="31" spans="2:18" x14ac:dyDescent="0.3">
      <c r="B31" s="21" t="s">
        <v>17</v>
      </c>
      <c r="C31" s="22">
        <v>45141</v>
      </c>
      <c r="D31" s="21" t="s">
        <v>22</v>
      </c>
      <c r="E31" s="8" t="str">
        <f t="shared" si="0"/>
        <v>202308</v>
      </c>
      <c r="F31" s="1">
        <f t="shared" si="1"/>
        <v>0.5</v>
      </c>
      <c r="G31" s="1" t="str">
        <f t="shared" si="2"/>
        <v>45141_오전반차</v>
      </c>
      <c r="H31" s="1" t="str">
        <f t="shared" si="3"/>
        <v>45141_오전반차</v>
      </c>
      <c r="I31" s="1">
        <f>COUNTIF($G$2:G31,G31)</f>
        <v>1</v>
      </c>
      <c r="J31" s="1">
        <f>COUNTIF($H$2:H31,H31)</f>
        <v>1</v>
      </c>
      <c r="K31" s="1" t="str">
        <f t="shared" si="4"/>
        <v>45141_오전반차_1</v>
      </c>
      <c r="L31" s="1" t="str">
        <f t="shared" si="5"/>
        <v>45141_오전반차_1</v>
      </c>
      <c r="M31" s="1" t="str">
        <f t="shared" si="6"/>
        <v>성정은</v>
      </c>
      <c r="N31" s="15"/>
      <c r="Q31" s="7"/>
    </row>
    <row r="32" spans="2:18" x14ac:dyDescent="0.3">
      <c r="B32" s="21" t="s">
        <v>17</v>
      </c>
      <c r="C32" s="22">
        <v>45190</v>
      </c>
      <c r="D32" s="21" t="s">
        <v>24</v>
      </c>
      <c r="E32" s="8" t="str">
        <f t="shared" si="0"/>
        <v>202309</v>
      </c>
      <c r="F32" s="1">
        <f t="shared" si="1"/>
        <v>0.5</v>
      </c>
      <c r="G32" s="1" t="str">
        <f t="shared" si="2"/>
        <v>45190_오후반차</v>
      </c>
      <c r="H32" s="1" t="str">
        <f t="shared" si="3"/>
        <v>45190_오후반차</v>
      </c>
      <c r="I32" s="1">
        <f>COUNTIF($G$2:G32,G32)</f>
        <v>1</v>
      </c>
      <c r="J32" s="1">
        <f>COUNTIF($H$2:H32,H32)</f>
        <v>1</v>
      </c>
      <c r="K32" s="1" t="str">
        <f t="shared" si="4"/>
        <v>45190_오후반차_1</v>
      </c>
      <c r="L32" s="1" t="str">
        <f t="shared" si="5"/>
        <v>45190_오후반차_1</v>
      </c>
      <c r="M32" s="1" t="str">
        <f t="shared" si="6"/>
        <v>성정은</v>
      </c>
      <c r="N32" s="15"/>
      <c r="Q32" s="7"/>
    </row>
    <row r="33" spans="2:17" x14ac:dyDescent="0.3">
      <c r="B33" s="21" t="s">
        <v>10</v>
      </c>
      <c r="C33" s="22">
        <v>45092</v>
      </c>
      <c r="D33" s="21" t="s">
        <v>20</v>
      </c>
      <c r="E33" s="8" t="str">
        <f t="shared" si="0"/>
        <v>202306</v>
      </c>
      <c r="F33" s="1">
        <f t="shared" si="1"/>
        <v>1</v>
      </c>
      <c r="G33" s="1" t="str">
        <f t="shared" si="2"/>
        <v>45092_오전반차</v>
      </c>
      <c r="H33" s="1" t="str">
        <f t="shared" si="3"/>
        <v>45092_오후반차</v>
      </c>
      <c r="I33" s="1">
        <f>COUNTIF($G$2:G33,G33)</f>
        <v>1</v>
      </c>
      <c r="J33" s="1">
        <f>COUNTIF($H$2:H33,H33)</f>
        <v>1</v>
      </c>
      <c r="K33" s="1" t="str">
        <f t="shared" si="4"/>
        <v>45092_오전반차_1</v>
      </c>
      <c r="L33" s="1" t="str">
        <f t="shared" si="5"/>
        <v>45092_오후반차_1</v>
      </c>
      <c r="M33" s="1" t="str">
        <f t="shared" si="6"/>
        <v>김철수</v>
      </c>
      <c r="N33" s="15"/>
      <c r="Q33" s="7"/>
    </row>
    <row r="34" spans="2:17" x14ac:dyDescent="0.3">
      <c r="B34" s="21" t="s">
        <v>11</v>
      </c>
      <c r="C34" s="22">
        <v>44972</v>
      </c>
      <c r="D34" s="21" t="s">
        <v>22</v>
      </c>
      <c r="E34" s="8" t="str">
        <f t="shared" si="0"/>
        <v>202302</v>
      </c>
      <c r="F34" s="1">
        <f t="shared" si="1"/>
        <v>0.5</v>
      </c>
      <c r="G34" s="1" t="str">
        <f t="shared" si="2"/>
        <v>44972_오전반차</v>
      </c>
      <c r="H34" s="1" t="str">
        <f t="shared" si="3"/>
        <v>44972_오전반차</v>
      </c>
      <c r="I34" s="1">
        <f>COUNTIF($G$2:G34,G34)</f>
        <v>1</v>
      </c>
      <c r="J34" s="1">
        <f>COUNTIF($H$2:H34,H34)</f>
        <v>1</v>
      </c>
      <c r="K34" s="1" t="str">
        <f t="shared" si="4"/>
        <v>44972_오전반차_1</v>
      </c>
      <c r="L34" s="1" t="str">
        <f t="shared" si="5"/>
        <v>44972_오전반차_1</v>
      </c>
      <c r="M34" s="1" t="str">
        <f t="shared" si="6"/>
        <v>홍길동</v>
      </c>
      <c r="N34" s="15"/>
      <c r="Q34" s="7"/>
    </row>
    <row r="35" spans="2:17" x14ac:dyDescent="0.3">
      <c r="B35" s="21" t="s">
        <v>12</v>
      </c>
      <c r="C35" s="22">
        <v>45092</v>
      </c>
      <c r="D35" s="21" t="s">
        <v>24</v>
      </c>
      <c r="E35" s="8" t="str">
        <f t="shared" si="0"/>
        <v>202306</v>
      </c>
      <c r="F35" s="1">
        <f t="shared" si="1"/>
        <v>0.5</v>
      </c>
      <c r="G35" s="1" t="str">
        <f t="shared" si="2"/>
        <v>45092_오후반차</v>
      </c>
      <c r="H35" s="1" t="str">
        <f t="shared" si="3"/>
        <v>45092_오후반차</v>
      </c>
      <c r="I35" s="1">
        <f>COUNTIF($G$2:G35,G35)</f>
        <v>1</v>
      </c>
      <c r="J35" s="1">
        <f>COUNTIF($H$2:H35,H35)</f>
        <v>2</v>
      </c>
      <c r="K35" s="1" t="str">
        <f t="shared" si="4"/>
        <v>45092_오후반차_1</v>
      </c>
      <c r="L35" s="1" t="str">
        <f t="shared" si="5"/>
        <v>45092_오후반차_2</v>
      </c>
      <c r="M35" s="1" t="str">
        <f t="shared" si="6"/>
        <v>박영희</v>
      </c>
      <c r="N35" s="15"/>
      <c r="Q35" s="7"/>
    </row>
    <row r="36" spans="2:17" x14ac:dyDescent="0.3">
      <c r="B36" s="21" t="s">
        <v>13</v>
      </c>
      <c r="C36" s="22">
        <v>45007</v>
      </c>
      <c r="D36" s="21" t="s">
        <v>20</v>
      </c>
      <c r="E36" s="8" t="str">
        <f t="shared" si="0"/>
        <v>202303</v>
      </c>
      <c r="F36" s="1">
        <f t="shared" si="1"/>
        <v>1</v>
      </c>
      <c r="G36" s="1" t="str">
        <f t="shared" si="2"/>
        <v>45007_오전반차</v>
      </c>
      <c r="H36" s="1" t="str">
        <f t="shared" si="3"/>
        <v>45007_오후반차</v>
      </c>
      <c r="I36" s="1">
        <f>COUNTIF($G$2:G36,G36)</f>
        <v>1</v>
      </c>
      <c r="J36" s="1">
        <f>COUNTIF($H$2:H36,H36)</f>
        <v>1</v>
      </c>
      <c r="K36" s="1" t="str">
        <f t="shared" si="4"/>
        <v>45007_오전반차_1</v>
      </c>
      <c r="L36" s="1" t="str">
        <f t="shared" si="5"/>
        <v>45007_오후반차_1</v>
      </c>
      <c r="M36" s="1" t="str">
        <f t="shared" si="6"/>
        <v>제우스</v>
      </c>
      <c r="N36" s="15"/>
      <c r="Q36" s="7"/>
    </row>
    <row r="37" spans="2:17" x14ac:dyDescent="0.3">
      <c r="B37" s="21" t="s">
        <v>14</v>
      </c>
      <c r="C37" s="22">
        <v>45200</v>
      </c>
      <c r="D37" s="21" t="s">
        <v>22</v>
      </c>
      <c r="E37" s="8" t="str">
        <f t="shared" si="0"/>
        <v>202310</v>
      </c>
      <c r="F37" s="1">
        <f t="shared" si="1"/>
        <v>0.5</v>
      </c>
      <c r="G37" s="1" t="str">
        <f t="shared" si="2"/>
        <v>45200_오전반차</v>
      </c>
      <c r="H37" s="1" t="str">
        <f t="shared" si="3"/>
        <v>45200_오전반차</v>
      </c>
      <c r="I37" s="1">
        <f>COUNTIF($G$2:G37,G37)</f>
        <v>1</v>
      </c>
      <c r="J37" s="1">
        <f>COUNTIF($H$2:H37,H37)</f>
        <v>1</v>
      </c>
      <c r="K37" s="1" t="str">
        <f t="shared" si="4"/>
        <v>45200_오전반차_1</v>
      </c>
      <c r="L37" s="1" t="str">
        <f t="shared" si="5"/>
        <v>45200_오전반차_1</v>
      </c>
      <c r="M37" s="1" t="str">
        <f t="shared" si="6"/>
        <v>오나라</v>
      </c>
      <c r="N37" s="15"/>
      <c r="Q37" s="7"/>
    </row>
    <row r="38" spans="2:17" x14ac:dyDescent="0.3">
      <c r="B38" s="21" t="s">
        <v>10</v>
      </c>
      <c r="C38" s="22">
        <v>45116</v>
      </c>
      <c r="D38" s="21" t="s">
        <v>24</v>
      </c>
      <c r="E38" s="8" t="str">
        <f t="shared" si="0"/>
        <v>202307</v>
      </c>
      <c r="F38" s="1">
        <f t="shared" si="1"/>
        <v>0.5</v>
      </c>
      <c r="G38" s="1" t="str">
        <f t="shared" si="2"/>
        <v>45116_오후반차</v>
      </c>
      <c r="H38" s="1" t="str">
        <f t="shared" si="3"/>
        <v>45116_오후반차</v>
      </c>
      <c r="I38" s="1">
        <f>COUNTIF($G$2:G38,G38)</f>
        <v>1</v>
      </c>
      <c r="J38" s="1">
        <f>COUNTIF($H$2:H38,H38)</f>
        <v>1</v>
      </c>
      <c r="K38" s="1" t="str">
        <f t="shared" si="4"/>
        <v>45116_오후반차_1</v>
      </c>
      <c r="L38" s="1" t="str">
        <f t="shared" si="5"/>
        <v>45116_오후반차_1</v>
      </c>
      <c r="M38" s="1" t="str">
        <f t="shared" si="6"/>
        <v>김철수</v>
      </c>
      <c r="N38" s="15"/>
      <c r="Q38" s="7"/>
    </row>
    <row r="39" spans="2:17" x14ac:dyDescent="0.3">
      <c r="B39" s="21" t="s">
        <v>11</v>
      </c>
      <c r="C39" s="22">
        <v>44968</v>
      </c>
      <c r="D39" s="21" t="s">
        <v>20</v>
      </c>
      <c r="E39" s="8" t="str">
        <f t="shared" si="0"/>
        <v>202302</v>
      </c>
      <c r="F39" s="1">
        <f t="shared" si="1"/>
        <v>1</v>
      </c>
      <c r="G39" s="1" t="str">
        <f t="shared" si="2"/>
        <v>44968_오전반차</v>
      </c>
      <c r="H39" s="1" t="str">
        <f t="shared" si="3"/>
        <v>44968_오후반차</v>
      </c>
      <c r="I39" s="1">
        <f>COUNTIF($G$2:G39,G39)</f>
        <v>1</v>
      </c>
      <c r="J39" s="1">
        <f>COUNTIF($H$2:H39,H39)</f>
        <v>1</v>
      </c>
      <c r="K39" s="1" t="str">
        <f t="shared" si="4"/>
        <v>44968_오전반차_1</v>
      </c>
      <c r="L39" s="1" t="str">
        <f t="shared" si="5"/>
        <v>44968_오후반차_1</v>
      </c>
      <c r="M39" s="1" t="str">
        <f t="shared" si="6"/>
        <v>홍길동</v>
      </c>
      <c r="N39" s="15"/>
      <c r="Q39" s="7"/>
    </row>
    <row r="40" spans="2:17" x14ac:dyDescent="0.3">
      <c r="B40" s="21" t="s">
        <v>12</v>
      </c>
      <c r="C40" s="22">
        <v>45046</v>
      </c>
      <c r="D40" s="21" t="s">
        <v>22</v>
      </c>
      <c r="E40" s="8" t="str">
        <f t="shared" si="0"/>
        <v>202304</v>
      </c>
      <c r="F40" s="1">
        <f t="shared" si="1"/>
        <v>0.5</v>
      </c>
      <c r="G40" s="1" t="str">
        <f t="shared" si="2"/>
        <v>45046_오전반차</v>
      </c>
      <c r="H40" s="1" t="str">
        <f t="shared" si="3"/>
        <v>45046_오전반차</v>
      </c>
      <c r="I40" s="1">
        <f>COUNTIF($G$2:G40,G40)</f>
        <v>1</v>
      </c>
      <c r="J40" s="1">
        <f>COUNTIF($H$2:H40,H40)</f>
        <v>1</v>
      </c>
      <c r="K40" s="1" t="str">
        <f t="shared" si="4"/>
        <v>45046_오전반차_1</v>
      </c>
      <c r="L40" s="1" t="str">
        <f t="shared" si="5"/>
        <v>45046_오전반차_1</v>
      </c>
      <c r="M40" s="1" t="str">
        <f t="shared" si="6"/>
        <v>박영희</v>
      </c>
      <c r="N40" s="15"/>
      <c r="Q40" s="7"/>
    </row>
    <row r="41" spans="2:17" x14ac:dyDescent="0.3">
      <c r="B41" s="21" t="s">
        <v>13</v>
      </c>
      <c r="C41" s="22">
        <v>44965</v>
      </c>
      <c r="D41" s="21" t="s">
        <v>24</v>
      </c>
      <c r="E41" s="8" t="str">
        <f t="shared" si="0"/>
        <v>202302</v>
      </c>
      <c r="F41" s="1">
        <f t="shared" si="1"/>
        <v>0.5</v>
      </c>
      <c r="G41" s="1" t="str">
        <f t="shared" si="2"/>
        <v>44965_오후반차</v>
      </c>
      <c r="H41" s="1" t="str">
        <f t="shared" si="3"/>
        <v>44965_오후반차</v>
      </c>
      <c r="I41" s="1">
        <f>COUNTIF($G$2:G41,G41)</f>
        <v>1</v>
      </c>
      <c r="J41" s="1">
        <f>COUNTIF($H$2:H41,H41)</f>
        <v>1</v>
      </c>
      <c r="K41" s="1" t="str">
        <f t="shared" si="4"/>
        <v>44965_오후반차_1</v>
      </c>
      <c r="L41" s="1" t="str">
        <f t="shared" si="5"/>
        <v>44965_오후반차_1</v>
      </c>
      <c r="M41" s="1" t="str">
        <f t="shared" si="6"/>
        <v>제우스</v>
      </c>
      <c r="N41" s="15"/>
      <c r="Q41" s="7"/>
    </row>
    <row r="42" spans="2:17" x14ac:dyDescent="0.3">
      <c r="B42" s="21" t="s">
        <v>14</v>
      </c>
      <c r="C42" s="22">
        <v>45097</v>
      </c>
      <c r="D42" s="21" t="s">
        <v>20</v>
      </c>
      <c r="E42" s="8" t="str">
        <f t="shared" si="0"/>
        <v>202306</v>
      </c>
      <c r="F42" s="1">
        <f t="shared" si="1"/>
        <v>1</v>
      </c>
      <c r="G42" s="1" t="str">
        <f t="shared" si="2"/>
        <v>45097_오전반차</v>
      </c>
      <c r="H42" s="1" t="str">
        <f t="shared" si="3"/>
        <v>45097_오후반차</v>
      </c>
      <c r="I42" s="1">
        <f>COUNTIF($G$2:G42,G42)</f>
        <v>1</v>
      </c>
      <c r="J42" s="1">
        <f>COUNTIF($H$2:H42,H42)</f>
        <v>1</v>
      </c>
      <c r="K42" s="1" t="str">
        <f t="shared" si="4"/>
        <v>45097_오전반차_1</v>
      </c>
      <c r="L42" s="1" t="str">
        <f t="shared" si="5"/>
        <v>45097_오후반차_1</v>
      </c>
      <c r="M42" s="1" t="str">
        <f t="shared" si="6"/>
        <v>오나라</v>
      </c>
      <c r="N42" s="15"/>
      <c r="Q42" s="7"/>
    </row>
    <row r="43" spans="2:17" x14ac:dyDescent="0.3">
      <c r="B43" s="21" t="s">
        <v>15</v>
      </c>
      <c r="C43" s="22">
        <v>45063</v>
      </c>
      <c r="D43" s="21" t="s">
        <v>22</v>
      </c>
      <c r="E43" s="8" t="str">
        <f t="shared" si="0"/>
        <v>202305</v>
      </c>
      <c r="F43" s="1">
        <f t="shared" si="1"/>
        <v>0.5</v>
      </c>
      <c r="G43" s="1" t="str">
        <f t="shared" si="2"/>
        <v>45063_오전반차</v>
      </c>
      <c r="H43" s="1" t="str">
        <f t="shared" si="3"/>
        <v>45063_오전반차</v>
      </c>
      <c r="I43" s="1">
        <f>COUNTIF($G$2:G43,G43)</f>
        <v>1</v>
      </c>
      <c r="J43" s="1">
        <f>COUNTIF($H$2:H43,H43)</f>
        <v>1</v>
      </c>
      <c r="K43" s="1" t="str">
        <f t="shared" si="4"/>
        <v>45063_오전반차_1</v>
      </c>
      <c r="L43" s="1" t="str">
        <f t="shared" si="5"/>
        <v>45063_오전반차_1</v>
      </c>
      <c r="M43" s="1" t="str">
        <f t="shared" si="6"/>
        <v>고영미</v>
      </c>
      <c r="N43" s="15"/>
      <c r="Q43" s="7"/>
    </row>
    <row r="44" spans="2:17" x14ac:dyDescent="0.3">
      <c r="B44" s="21" t="s">
        <v>16</v>
      </c>
      <c r="C44" s="22">
        <v>44957</v>
      </c>
      <c r="D44" s="21" t="s">
        <v>24</v>
      </c>
      <c r="E44" s="8" t="str">
        <f t="shared" si="0"/>
        <v>202301</v>
      </c>
      <c r="F44" s="1">
        <f t="shared" si="1"/>
        <v>0.5</v>
      </c>
      <c r="G44" s="1" t="str">
        <f t="shared" si="2"/>
        <v>44957_오후반차</v>
      </c>
      <c r="H44" s="1" t="str">
        <f t="shared" si="3"/>
        <v>44957_오후반차</v>
      </c>
      <c r="I44" s="1">
        <f>COUNTIF($G$2:G44,G44)</f>
        <v>1</v>
      </c>
      <c r="J44" s="1">
        <f>COUNTIF($H$2:H44,H44)</f>
        <v>1</v>
      </c>
      <c r="K44" s="1" t="str">
        <f t="shared" si="4"/>
        <v>44957_오후반차_1</v>
      </c>
      <c r="L44" s="1" t="str">
        <f t="shared" si="5"/>
        <v>44957_오후반차_1</v>
      </c>
      <c r="M44" s="1" t="str">
        <f t="shared" si="6"/>
        <v>박대운</v>
      </c>
      <c r="N44" s="15"/>
      <c r="Q44" s="7"/>
    </row>
    <row r="45" spans="2:17" x14ac:dyDescent="0.3">
      <c r="B45" s="21" t="s">
        <v>17</v>
      </c>
      <c r="C45" s="22">
        <v>45136</v>
      </c>
      <c r="D45" s="21" t="s">
        <v>20</v>
      </c>
      <c r="E45" s="8" t="str">
        <f t="shared" si="0"/>
        <v>202307</v>
      </c>
      <c r="F45" s="1">
        <f t="shared" si="1"/>
        <v>1</v>
      </c>
      <c r="G45" s="1" t="str">
        <f t="shared" si="2"/>
        <v>45136_오전반차</v>
      </c>
      <c r="H45" s="1" t="str">
        <f t="shared" si="3"/>
        <v>45136_오후반차</v>
      </c>
      <c r="I45" s="1">
        <f>COUNTIF($G$2:G45,G45)</f>
        <v>1</v>
      </c>
      <c r="J45" s="1">
        <f>COUNTIF($H$2:H45,H45)</f>
        <v>1</v>
      </c>
      <c r="K45" s="1" t="str">
        <f t="shared" si="4"/>
        <v>45136_오전반차_1</v>
      </c>
      <c r="L45" s="1" t="str">
        <f t="shared" si="5"/>
        <v>45136_오후반차_1</v>
      </c>
      <c r="M45" s="1" t="str">
        <f t="shared" si="6"/>
        <v>성정은</v>
      </c>
      <c r="N45" s="15"/>
      <c r="Q45" s="7"/>
    </row>
    <row r="46" spans="2:17" x14ac:dyDescent="0.3">
      <c r="B46" s="21" t="s">
        <v>17</v>
      </c>
      <c r="C46" s="22">
        <v>44986</v>
      </c>
      <c r="D46" s="21" t="s">
        <v>22</v>
      </c>
      <c r="E46" s="8" t="str">
        <f t="shared" si="0"/>
        <v>202303</v>
      </c>
      <c r="F46" s="1">
        <f t="shared" si="1"/>
        <v>0.5</v>
      </c>
      <c r="G46" s="1" t="str">
        <f t="shared" si="2"/>
        <v>44986_오전반차</v>
      </c>
      <c r="H46" s="1" t="str">
        <f t="shared" si="3"/>
        <v>44986_오전반차</v>
      </c>
      <c r="I46" s="1">
        <f>COUNTIF($G$2:G46,G46)</f>
        <v>1</v>
      </c>
      <c r="J46" s="1">
        <f>COUNTIF($H$2:H46,H46)</f>
        <v>1</v>
      </c>
      <c r="K46" s="1" t="str">
        <f t="shared" si="4"/>
        <v>44986_오전반차_1</v>
      </c>
      <c r="L46" s="1" t="str">
        <f t="shared" si="5"/>
        <v>44986_오전반차_1</v>
      </c>
      <c r="M46" s="1" t="str">
        <f t="shared" si="6"/>
        <v>성정은</v>
      </c>
      <c r="N46" s="15"/>
      <c r="Q46" s="7"/>
    </row>
    <row r="47" spans="2:17" x14ac:dyDescent="0.3">
      <c r="B47" s="21" t="s">
        <v>17</v>
      </c>
      <c r="C47" s="22">
        <v>45111</v>
      </c>
      <c r="D47" s="21" t="s">
        <v>24</v>
      </c>
      <c r="E47" s="8" t="str">
        <f t="shared" si="0"/>
        <v>202307</v>
      </c>
      <c r="F47" s="1">
        <f t="shared" si="1"/>
        <v>0.5</v>
      </c>
      <c r="G47" s="1" t="str">
        <f t="shared" si="2"/>
        <v>45111_오후반차</v>
      </c>
      <c r="H47" s="1" t="str">
        <f t="shared" si="3"/>
        <v>45111_오후반차</v>
      </c>
      <c r="I47" s="1">
        <f>COUNTIF($G$2:G47,G47)</f>
        <v>1</v>
      </c>
      <c r="J47" s="1">
        <f>COUNTIF($H$2:H47,H47)</f>
        <v>1</v>
      </c>
      <c r="K47" s="1" t="str">
        <f t="shared" si="4"/>
        <v>45111_오후반차_1</v>
      </c>
      <c r="L47" s="1" t="str">
        <f t="shared" si="5"/>
        <v>45111_오후반차_1</v>
      </c>
      <c r="M47" s="1" t="str">
        <f t="shared" si="6"/>
        <v>성정은</v>
      </c>
      <c r="N47" s="15"/>
      <c r="Q47" s="7"/>
    </row>
    <row r="48" spans="2:17" x14ac:dyDescent="0.3">
      <c r="B48" s="21"/>
      <c r="C48" s="21"/>
      <c r="D48" s="21"/>
      <c r="E48" s="8" t="str">
        <f t="shared" ref="E48" si="7">YEAR(C48)&amp;IF(MONTH(C48)&gt;=10,MONTH(C48),"0"&amp;MONTH(C48))</f>
        <v>190001</v>
      </c>
      <c r="F48" s="1">
        <f t="shared" ref="F48" si="8">IF(D48="연차",1,0.5)</f>
        <v>0.5</v>
      </c>
      <c r="G48" s="1" t="str">
        <f t="shared" ref="G48" si="9">C48&amp;"_"&amp;IF(D48="연차","오전반차",D48)</f>
        <v>_</v>
      </c>
      <c r="H48" s="1" t="str">
        <f t="shared" ref="H48" si="10">C48&amp;"_"&amp;IF(D48="연차","오후반차",D48)</f>
        <v>_</v>
      </c>
      <c r="I48" s="1">
        <f>COUNTIF($G$2:G48,G48)</f>
        <v>1</v>
      </c>
      <c r="J48" s="1">
        <f>COUNTIF($H$2:H48,H48)</f>
        <v>1</v>
      </c>
      <c r="K48" s="1" t="str">
        <f t="shared" ref="K48" si="11">G48&amp;"_"&amp;I48</f>
        <v>__1</v>
      </c>
      <c r="L48" s="1" t="str">
        <f t="shared" ref="L48" si="12">H48&amp;"_"&amp;J48</f>
        <v>__1</v>
      </c>
      <c r="M48" s="1">
        <f t="shared" ref="M48" si="13">B48</f>
        <v>0</v>
      </c>
    </row>
    <row r="49" spans="2:13" x14ac:dyDescent="0.3">
      <c r="B49" s="21"/>
      <c r="C49" s="21"/>
      <c r="D49" s="21"/>
      <c r="E49" s="8" t="str">
        <f t="shared" ref="E49:E109" si="14">YEAR(C49)&amp;IF(MONTH(C49)&gt;=10,MONTH(C49),"0"&amp;MONTH(C49))</f>
        <v>190001</v>
      </c>
      <c r="F49" s="1">
        <f t="shared" ref="F49:F109" si="15">IF(D49="연차",1,0.5)</f>
        <v>0.5</v>
      </c>
      <c r="G49" s="1" t="str">
        <f t="shared" ref="G49:G109" si="16">C49&amp;"_"&amp;IF(D49="연차","오전반차",D49)</f>
        <v>_</v>
      </c>
      <c r="H49" s="1" t="str">
        <f t="shared" ref="H49:H109" si="17">C49&amp;"_"&amp;IF(D49="연차","오후반차",D49)</f>
        <v>_</v>
      </c>
      <c r="I49" s="1">
        <f>COUNTIF($G$2:G49,G49)</f>
        <v>2</v>
      </c>
      <c r="J49" s="1">
        <f>COUNTIF($H$2:H49,H49)</f>
        <v>2</v>
      </c>
      <c r="K49" s="1" t="str">
        <f t="shared" ref="K49:K109" si="18">G49&amp;"_"&amp;I49</f>
        <v>__2</v>
      </c>
      <c r="L49" s="1" t="str">
        <f t="shared" ref="L49:L109" si="19">H49&amp;"_"&amp;J49</f>
        <v>__2</v>
      </c>
      <c r="M49" s="1">
        <f t="shared" ref="M49:M109" si="20">B49</f>
        <v>0</v>
      </c>
    </row>
    <row r="50" spans="2:13" x14ac:dyDescent="0.3">
      <c r="B50" s="21"/>
      <c r="C50" s="21"/>
      <c r="D50" s="21"/>
      <c r="E50" s="8" t="str">
        <f t="shared" si="14"/>
        <v>190001</v>
      </c>
      <c r="F50" s="1">
        <f t="shared" si="15"/>
        <v>0.5</v>
      </c>
      <c r="G50" s="1" t="str">
        <f t="shared" si="16"/>
        <v>_</v>
      </c>
      <c r="H50" s="1" t="str">
        <f t="shared" si="17"/>
        <v>_</v>
      </c>
      <c r="I50" s="1">
        <f>COUNTIF($G$2:G50,G50)</f>
        <v>3</v>
      </c>
      <c r="J50" s="1">
        <f>COUNTIF($H$2:H50,H50)</f>
        <v>3</v>
      </c>
      <c r="K50" s="1" t="str">
        <f t="shared" si="18"/>
        <v>__3</v>
      </c>
      <c r="L50" s="1" t="str">
        <f t="shared" si="19"/>
        <v>__3</v>
      </c>
      <c r="M50" s="1">
        <f t="shared" si="20"/>
        <v>0</v>
      </c>
    </row>
    <row r="51" spans="2:13" x14ac:dyDescent="0.3">
      <c r="B51" s="21"/>
      <c r="C51" s="21"/>
      <c r="D51" s="21"/>
      <c r="E51" s="8" t="str">
        <f t="shared" si="14"/>
        <v>190001</v>
      </c>
      <c r="F51" s="1">
        <f t="shared" si="15"/>
        <v>0.5</v>
      </c>
      <c r="G51" s="1" t="str">
        <f t="shared" si="16"/>
        <v>_</v>
      </c>
      <c r="H51" s="1" t="str">
        <f t="shared" si="17"/>
        <v>_</v>
      </c>
      <c r="I51" s="1">
        <f>COUNTIF($G$2:G51,G51)</f>
        <v>4</v>
      </c>
      <c r="J51" s="1">
        <f>COUNTIF($H$2:H51,H51)</f>
        <v>4</v>
      </c>
      <c r="K51" s="1" t="str">
        <f t="shared" si="18"/>
        <v>__4</v>
      </c>
      <c r="L51" s="1" t="str">
        <f t="shared" si="19"/>
        <v>__4</v>
      </c>
      <c r="M51" s="1">
        <f t="shared" si="20"/>
        <v>0</v>
      </c>
    </row>
    <row r="52" spans="2:13" x14ac:dyDescent="0.3">
      <c r="B52" s="21"/>
      <c r="C52" s="21"/>
      <c r="D52" s="21"/>
      <c r="E52" s="8" t="str">
        <f t="shared" si="14"/>
        <v>190001</v>
      </c>
      <c r="F52" s="1">
        <f t="shared" si="15"/>
        <v>0.5</v>
      </c>
      <c r="G52" s="1" t="str">
        <f t="shared" si="16"/>
        <v>_</v>
      </c>
      <c r="H52" s="1" t="str">
        <f t="shared" si="17"/>
        <v>_</v>
      </c>
      <c r="I52" s="1">
        <f>COUNTIF($G$2:G52,G52)</f>
        <v>5</v>
      </c>
      <c r="J52" s="1">
        <f>COUNTIF($H$2:H52,H52)</f>
        <v>5</v>
      </c>
      <c r="K52" s="1" t="str">
        <f t="shared" si="18"/>
        <v>__5</v>
      </c>
      <c r="L52" s="1" t="str">
        <f t="shared" si="19"/>
        <v>__5</v>
      </c>
      <c r="M52" s="1">
        <f t="shared" si="20"/>
        <v>0</v>
      </c>
    </row>
    <row r="53" spans="2:13" x14ac:dyDescent="0.3">
      <c r="B53" s="21"/>
      <c r="C53" s="21"/>
      <c r="D53" s="21"/>
      <c r="E53" s="8" t="str">
        <f t="shared" si="14"/>
        <v>190001</v>
      </c>
      <c r="F53" s="1">
        <f t="shared" si="15"/>
        <v>0.5</v>
      </c>
      <c r="G53" s="1" t="str">
        <f t="shared" si="16"/>
        <v>_</v>
      </c>
      <c r="H53" s="1" t="str">
        <f t="shared" si="17"/>
        <v>_</v>
      </c>
      <c r="I53" s="1">
        <f>COUNTIF($G$2:G53,G53)</f>
        <v>6</v>
      </c>
      <c r="J53" s="1">
        <f>COUNTIF($H$2:H53,H53)</f>
        <v>6</v>
      </c>
      <c r="K53" s="1" t="str">
        <f t="shared" si="18"/>
        <v>__6</v>
      </c>
      <c r="L53" s="1" t="str">
        <f t="shared" si="19"/>
        <v>__6</v>
      </c>
      <c r="M53" s="1">
        <f t="shared" si="20"/>
        <v>0</v>
      </c>
    </row>
    <row r="54" spans="2:13" x14ac:dyDescent="0.3">
      <c r="B54" s="21"/>
      <c r="C54" s="21"/>
      <c r="D54" s="21"/>
      <c r="E54" s="8" t="str">
        <f t="shared" si="14"/>
        <v>190001</v>
      </c>
      <c r="F54" s="1">
        <f t="shared" si="15"/>
        <v>0.5</v>
      </c>
      <c r="G54" s="1" t="str">
        <f t="shared" si="16"/>
        <v>_</v>
      </c>
      <c r="H54" s="1" t="str">
        <f t="shared" si="17"/>
        <v>_</v>
      </c>
      <c r="I54" s="1">
        <f>COUNTIF($G$2:G54,G54)</f>
        <v>7</v>
      </c>
      <c r="J54" s="1">
        <f>COUNTIF($H$2:H54,H54)</f>
        <v>7</v>
      </c>
      <c r="K54" s="1" t="str">
        <f t="shared" si="18"/>
        <v>__7</v>
      </c>
      <c r="L54" s="1" t="str">
        <f t="shared" si="19"/>
        <v>__7</v>
      </c>
      <c r="M54" s="1">
        <f t="shared" si="20"/>
        <v>0</v>
      </c>
    </row>
    <row r="55" spans="2:13" x14ac:dyDescent="0.3">
      <c r="B55" s="21"/>
      <c r="C55" s="21"/>
      <c r="D55" s="21"/>
      <c r="E55" s="8" t="str">
        <f t="shared" si="14"/>
        <v>190001</v>
      </c>
      <c r="F55" s="1">
        <f t="shared" si="15"/>
        <v>0.5</v>
      </c>
      <c r="G55" s="1" t="str">
        <f t="shared" si="16"/>
        <v>_</v>
      </c>
      <c r="H55" s="1" t="str">
        <f t="shared" si="17"/>
        <v>_</v>
      </c>
      <c r="I55" s="1">
        <f>COUNTIF($G$2:G55,G55)</f>
        <v>8</v>
      </c>
      <c r="J55" s="1">
        <f>COUNTIF($H$2:H55,H55)</f>
        <v>8</v>
      </c>
      <c r="K55" s="1" t="str">
        <f t="shared" si="18"/>
        <v>__8</v>
      </c>
      <c r="L55" s="1" t="str">
        <f t="shared" si="19"/>
        <v>__8</v>
      </c>
      <c r="M55" s="1">
        <f t="shared" si="20"/>
        <v>0</v>
      </c>
    </row>
    <row r="56" spans="2:13" x14ac:dyDescent="0.3">
      <c r="B56" s="21"/>
      <c r="C56" s="21"/>
      <c r="D56" s="21"/>
      <c r="E56" s="8" t="str">
        <f t="shared" si="14"/>
        <v>190001</v>
      </c>
      <c r="F56" s="1">
        <f t="shared" si="15"/>
        <v>0.5</v>
      </c>
      <c r="G56" s="1" t="str">
        <f t="shared" si="16"/>
        <v>_</v>
      </c>
      <c r="H56" s="1" t="str">
        <f t="shared" si="17"/>
        <v>_</v>
      </c>
      <c r="I56" s="1">
        <f>COUNTIF($G$2:G56,G56)</f>
        <v>9</v>
      </c>
      <c r="J56" s="1">
        <f>COUNTIF($H$2:H56,H56)</f>
        <v>9</v>
      </c>
      <c r="K56" s="1" t="str">
        <f t="shared" si="18"/>
        <v>__9</v>
      </c>
      <c r="L56" s="1" t="str">
        <f t="shared" si="19"/>
        <v>__9</v>
      </c>
      <c r="M56" s="1">
        <f t="shared" si="20"/>
        <v>0</v>
      </c>
    </row>
    <row r="57" spans="2:13" x14ac:dyDescent="0.3">
      <c r="B57" s="21"/>
      <c r="C57" s="21"/>
      <c r="D57" s="21"/>
      <c r="E57" s="8" t="str">
        <f t="shared" si="14"/>
        <v>190001</v>
      </c>
      <c r="F57" s="1">
        <f t="shared" si="15"/>
        <v>0.5</v>
      </c>
      <c r="G57" s="1" t="str">
        <f t="shared" si="16"/>
        <v>_</v>
      </c>
      <c r="H57" s="1" t="str">
        <f t="shared" si="17"/>
        <v>_</v>
      </c>
      <c r="I57" s="1">
        <f>COUNTIF($G$2:G57,G57)</f>
        <v>10</v>
      </c>
      <c r="J57" s="1">
        <f>COUNTIF($H$2:H57,H57)</f>
        <v>10</v>
      </c>
      <c r="K57" s="1" t="str">
        <f t="shared" si="18"/>
        <v>__10</v>
      </c>
      <c r="L57" s="1" t="str">
        <f t="shared" si="19"/>
        <v>__10</v>
      </c>
      <c r="M57" s="1">
        <f t="shared" si="20"/>
        <v>0</v>
      </c>
    </row>
    <row r="58" spans="2:13" x14ac:dyDescent="0.3">
      <c r="B58" s="21"/>
      <c r="C58" s="21"/>
      <c r="D58" s="21"/>
      <c r="E58" s="8" t="str">
        <f t="shared" si="14"/>
        <v>190001</v>
      </c>
      <c r="F58" s="1">
        <f t="shared" si="15"/>
        <v>0.5</v>
      </c>
      <c r="G58" s="1" t="str">
        <f t="shared" si="16"/>
        <v>_</v>
      </c>
      <c r="H58" s="1" t="str">
        <f t="shared" si="17"/>
        <v>_</v>
      </c>
      <c r="I58" s="1">
        <f>COUNTIF($G$2:G58,G58)</f>
        <v>11</v>
      </c>
      <c r="J58" s="1">
        <f>COUNTIF($H$2:H58,H58)</f>
        <v>11</v>
      </c>
      <c r="K58" s="1" t="str">
        <f t="shared" si="18"/>
        <v>__11</v>
      </c>
      <c r="L58" s="1" t="str">
        <f t="shared" si="19"/>
        <v>__11</v>
      </c>
      <c r="M58" s="1">
        <f t="shared" si="20"/>
        <v>0</v>
      </c>
    </row>
    <row r="59" spans="2:13" x14ac:dyDescent="0.3">
      <c r="B59" s="21"/>
      <c r="C59" s="21"/>
      <c r="D59" s="21"/>
      <c r="E59" s="8" t="str">
        <f t="shared" si="14"/>
        <v>190001</v>
      </c>
      <c r="F59" s="1">
        <f t="shared" si="15"/>
        <v>0.5</v>
      </c>
      <c r="G59" s="1" t="str">
        <f t="shared" si="16"/>
        <v>_</v>
      </c>
      <c r="H59" s="1" t="str">
        <f t="shared" si="17"/>
        <v>_</v>
      </c>
      <c r="I59" s="1">
        <f>COUNTIF($G$2:G59,G59)</f>
        <v>12</v>
      </c>
      <c r="J59" s="1">
        <f>COUNTIF($H$2:H59,H59)</f>
        <v>12</v>
      </c>
      <c r="K59" s="1" t="str">
        <f t="shared" si="18"/>
        <v>__12</v>
      </c>
      <c r="L59" s="1" t="str">
        <f t="shared" si="19"/>
        <v>__12</v>
      </c>
      <c r="M59" s="1">
        <f t="shared" si="20"/>
        <v>0</v>
      </c>
    </row>
    <row r="60" spans="2:13" x14ac:dyDescent="0.3">
      <c r="B60" s="21"/>
      <c r="C60" s="21"/>
      <c r="D60" s="21"/>
      <c r="E60" s="8" t="str">
        <f t="shared" si="14"/>
        <v>190001</v>
      </c>
      <c r="F60" s="1">
        <f t="shared" si="15"/>
        <v>0.5</v>
      </c>
      <c r="G60" s="1" t="str">
        <f t="shared" si="16"/>
        <v>_</v>
      </c>
      <c r="H60" s="1" t="str">
        <f t="shared" si="17"/>
        <v>_</v>
      </c>
      <c r="I60" s="1">
        <f>COUNTIF($G$2:G60,G60)</f>
        <v>13</v>
      </c>
      <c r="J60" s="1">
        <f>COUNTIF($H$2:H60,H60)</f>
        <v>13</v>
      </c>
      <c r="K60" s="1" t="str">
        <f t="shared" si="18"/>
        <v>__13</v>
      </c>
      <c r="L60" s="1" t="str">
        <f t="shared" si="19"/>
        <v>__13</v>
      </c>
      <c r="M60" s="1">
        <f t="shared" si="20"/>
        <v>0</v>
      </c>
    </row>
    <row r="61" spans="2:13" x14ac:dyDescent="0.3">
      <c r="B61" s="21"/>
      <c r="C61" s="21"/>
      <c r="D61" s="21"/>
      <c r="E61" s="8" t="str">
        <f t="shared" si="14"/>
        <v>190001</v>
      </c>
      <c r="F61" s="1">
        <f t="shared" si="15"/>
        <v>0.5</v>
      </c>
      <c r="G61" s="1" t="str">
        <f t="shared" si="16"/>
        <v>_</v>
      </c>
      <c r="H61" s="1" t="str">
        <f t="shared" si="17"/>
        <v>_</v>
      </c>
      <c r="I61" s="1">
        <f>COUNTIF($G$2:G61,G61)</f>
        <v>14</v>
      </c>
      <c r="J61" s="1">
        <f>COUNTIF($H$2:H61,H61)</f>
        <v>14</v>
      </c>
      <c r="K61" s="1" t="str">
        <f t="shared" si="18"/>
        <v>__14</v>
      </c>
      <c r="L61" s="1" t="str">
        <f t="shared" si="19"/>
        <v>__14</v>
      </c>
      <c r="M61" s="1">
        <f t="shared" si="20"/>
        <v>0</v>
      </c>
    </row>
    <row r="62" spans="2:13" x14ac:dyDescent="0.3">
      <c r="B62" s="21"/>
      <c r="C62" s="21"/>
      <c r="D62" s="21"/>
      <c r="E62" s="8" t="str">
        <f t="shared" si="14"/>
        <v>190001</v>
      </c>
      <c r="F62" s="1">
        <f t="shared" si="15"/>
        <v>0.5</v>
      </c>
      <c r="G62" s="1" t="str">
        <f t="shared" si="16"/>
        <v>_</v>
      </c>
      <c r="H62" s="1" t="str">
        <f t="shared" si="17"/>
        <v>_</v>
      </c>
      <c r="I62" s="1">
        <f>COUNTIF($G$2:G62,G62)</f>
        <v>15</v>
      </c>
      <c r="J62" s="1">
        <f>COUNTIF($H$2:H62,H62)</f>
        <v>15</v>
      </c>
      <c r="K62" s="1" t="str">
        <f t="shared" si="18"/>
        <v>__15</v>
      </c>
      <c r="L62" s="1" t="str">
        <f t="shared" si="19"/>
        <v>__15</v>
      </c>
      <c r="M62" s="1">
        <f t="shared" si="20"/>
        <v>0</v>
      </c>
    </row>
    <row r="63" spans="2:13" x14ac:dyDescent="0.3">
      <c r="B63" s="21"/>
      <c r="C63" s="21"/>
      <c r="D63" s="21"/>
      <c r="E63" s="8" t="str">
        <f t="shared" si="14"/>
        <v>190001</v>
      </c>
      <c r="F63" s="1">
        <f t="shared" si="15"/>
        <v>0.5</v>
      </c>
      <c r="G63" s="1" t="str">
        <f t="shared" si="16"/>
        <v>_</v>
      </c>
      <c r="H63" s="1" t="str">
        <f t="shared" si="17"/>
        <v>_</v>
      </c>
      <c r="I63" s="1">
        <f>COUNTIF($G$2:G63,G63)</f>
        <v>16</v>
      </c>
      <c r="J63" s="1">
        <f>COUNTIF($H$2:H63,H63)</f>
        <v>16</v>
      </c>
      <c r="K63" s="1" t="str">
        <f t="shared" si="18"/>
        <v>__16</v>
      </c>
      <c r="L63" s="1" t="str">
        <f t="shared" si="19"/>
        <v>__16</v>
      </c>
      <c r="M63" s="1">
        <f t="shared" si="20"/>
        <v>0</v>
      </c>
    </row>
    <row r="64" spans="2:13" x14ac:dyDescent="0.3">
      <c r="B64" s="21"/>
      <c r="C64" s="21"/>
      <c r="D64" s="21"/>
      <c r="E64" s="8" t="str">
        <f t="shared" si="14"/>
        <v>190001</v>
      </c>
      <c r="F64" s="1">
        <f t="shared" si="15"/>
        <v>0.5</v>
      </c>
      <c r="G64" s="1" t="str">
        <f t="shared" si="16"/>
        <v>_</v>
      </c>
      <c r="H64" s="1" t="str">
        <f t="shared" si="17"/>
        <v>_</v>
      </c>
      <c r="I64" s="1">
        <f>COUNTIF($G$2:G64,G64)</f>
        <v>17</v>
      </c>
      <c r="J64" s="1">
        <f>COUNTIF($H$2:H64,H64)</f>
        <v>17</v>
      </c>
      <c r="K64" s="1" t="str">
        <f t="shared" si="18"/>
        <v>__17</v>
      </c>
      <c r="L64" s="1" t="str">
        <f t="shared" si="19"/>
        <v>__17</v>
      </c>
      <c r="M64" s="1">
        <f t="shared" si="20"/>
        <v>0</v>
      </c>
    </row>
    <row r="65" spans="2:13" x14ac:dyDescent="0.3">
      <c r="B65" s="21"/>
      <c r="C65" s="21"/>
      <c r="D65" s="21"/>
      <c r="E65" s="8" t="str">
        <f t="shared" si="14"/>
        <v>190001</v>
      </c>
      <c r="F65" s="1">
        <f t="shared" si="15"/>
        <v>0.5</v>
      </c>
      <c r="G65" s="1" t="str">
        <f t="shared" si="16"/>
        <v>_</v>
      </c>
      <c r="H65" s="1" t="str">
        <f t="shared" si="17"/>
        <v>_</v>
      </c>
      <c r="I65" s="1">
        <f>COUNTIF($G$2:G65,G65)</f>
        <v>18</v>
      </c>
      <c r="J65" s="1">
        <f>COUNTIF($H$2:H65,H65)</f>
        <v>18</v>
      </c>
      <c r="K65" s="1" t="str">
        <f t="shared" si="18"/>
        <v>__18</v>
      </c>
      <c r="L65" s="1" t="str">
        <f t="shared" si="19"/>
        <v>__18</v>
      </c>
      <c r="M65" s="1">
        <f t="shared" si="20"/>
        <v>0</v>
      </c>
    </row>
    <row r="66" spans="2:13" x14ac:dyDescent="0.3">
      <c r="B66" s="21"/>
      <c r="C66" s="21"/>
      <c r="D66" s="21"/>
      <c r="E66" s="8" t="str">
        <f t="shared" si="14"/>
        <v>190001</v>
      </c>
      <c r="F66" s="1">
        <f t="shared" si="15"/>
        <v>0.5</v>
      </c>
      <c r="G66" s="1" t="str">
        <f t="shared" si="16"/>
        <v>_</v>
      </c>
      <c r="H66" s="1" t="str">
        <f t="shared" si="17"/>
        <v>_</v>
      </c>
      <c r="I66" s="1">
        <f>COUNTIF($G$2:G66,G66)</f>
        <v>19</v>
      </c>
      <c r="J66" s="1">
        <f>COUNTIF($H$2:H66,H66)</f>
        <v>19</v>
      </c>
      <c r="K66" s="1" t="str">
        <f t="shared" si="18"/>
        <v>__19</v>
      </c>
      <c r="L66" s="1" t="str">
        <f t="shared" si="19"/>
        <v>__19</v>
      </c>
      <c r="M66" s="1">
        <f t="shared" si="20"/>
        <v>0</v>
      </c>
    </row>
    <row r="67" spans="2:13" x14ac:dyDescent="0.3">
      <c r="B67" s="21"/>
      <c r="C67" s="21"/>
      <c r="D67" s="21"/>
      <c r="E67" s="8" t="str">
        <f t="shared" si="14"/>
        <v>190001</v>
      </c>
      <c r="F67" s="1">
        <f t="shared" si="15"/>
        <v>0.5</v>
      </c>
      <c r="G67" s="1" t="str">
        <f t="shared" si="16"/>
        <v>_</v>
      </c>
      <c r="H67" s="1" t="str">
        <f t="shared" si="17"/>
        <v>_</v>
      </c>
      <c r="I67" s="1">
        <f>COUNTIF($G$2:G67,G67)</f>
        <v>20</v>
      </c>
      <c r="J67" s="1">
        <f>COUNTIF($H$2:H67,H67)</f>
        <v>20</v>
      </c>
      <c r="K67" s="1" t="str">
        <f t="shared" si="18"/>
        <v>__20</v>
      </c>
      <c r="L67" s="1" t="str">
        <f t="shared" si="19"/>
        <v>__20</v>
      </c>
      <c r="M67" s="1">
        <f t="shared" si="20"/>
        <v>0</v>
      </c>
    </row>
    <row r="68" spans="2:13" x14ac:dyDescent="0.3">
      <c r="B68" s="21"/>
      <c r="C68" s="21"/>
      <c r="D68" s="21"/>
      <c r="E68" s="8" t="str">
        <f t="shared" si="14"/>
        <v>190001</v>
      </c>
      <c r="F68" s="1">
        <f t="shared" si="15"/>
        <v>0.5</v>
      </c>
      <c r="G68" s="1" t="str">
        <f t="shared" si="16"/>
        <v>_</v>
      </c>
      <c r="H68" s="1" t="str">
        <f t="shared" si="17"/>
        <v>_</v>
      </c>
      <c r="I68" s="1">
        <f>COUNTIF($G$2:G68,G68)</f>
        <v>21</v>
      </c>
      <c r="J68" s="1">
        <f>COUNTIF($H$2:H68,H68)</f>
        <v>21</v>
      </c>
      <c r="K68" s="1" t="str">
        <f t="shared" si="18"/>
        <v>__21</v>
      </c>
      <c r="L68" s="1" t="str">
        <f t="shared" si="19"/>
        <v>__21</v>
      </c>
      <c r="M68" s="1">
        <f t="shared" si="20"/>
        <v>0</v>
      </c>
    </row>
    <row r="69" spans="2:13" x14ac:dyDescent="0.3">
      <c r="B69" s="21"/>
      <c r="C69" s="21"/>
      <c r="D69" s="21"/>
      <c r="E69" s="8" t="str">
        <f t="shared" si="14"/>
        <v>190001</v>
      </c>
      <c r="F69" s="1">
        <f t="shared" si="15"/>
        <v>0.5</v>
      </c>
      <c r="G69" s="1" t="str">
        <f t="shared" si="16"/>
        <v>_</v>
      </c>
      <c r="H69" s="1" t="str">
        <f t="shared" si="17"/>
        <v>_</v>
      </c>
      <c r="I69" s="1">
        <f>COUNTIF($G$2:G69,G69)</f>
        <v>22</v>
      </c>
      <c r="J69" s="1">
        <f>COUNTIF($H$2:H69,H69)</f>
        <v>22</v>
      </c>
      <c r="K69" s="1" t="str">
        <f t="shared" si="18"/>
        <v>__22</v>
      </c>
      <c r="L69" s="1" t="str">
        <f t="shared" si="19"/>
        <v>__22</v>
      </c>
      <c r="M69" s="1">
        <f t="shared" si="20"/>
        <v>0</v>
      </c>
    </row>
    <row r="70" spans="2:13" x14ac:dyDescent="0.3">
      <c r="B70" s="21"/>
      <c r="C70" s="21"/>
      <c r="D70" s="21"/>
      <c r="E70" s="8" t="str">
        <f t="shared" si="14"/>
        <v>190001</v>
      </c>
      <c r="F70" s="1">
        <f t="shared" si="15"/>
        <v>0.5</v>
      </c>
      <c r="G70" s="1" t="str">
        <f t="shared" si="16"/>
        <v>_</v>
      </c>
      <c r="H70" s="1" t="str">
        <f t="shared" si="17"/>
        <v>_</v>
      </c>
      <c r="I70" s="1">
        <f>COUNTIF($G$2:G70,G70)</f>
        <v>23</v>
      </c>
      <c r="J70" s="1">
        <f>COUNTIF($H$2:H70,H70)</f>
        <v>23</v>
      </c>
      <c r="K70" s="1" t="str">
        <f t="shared" si="18"/>
        <v>__23</v>
      </c>
      <c r="L70" s="1" t="str">
        <f t="shared" si="19"/>
        <v>__23</v>
      </c>
      <c r="M70" s="1">
        <f t="shared" si="20"/>
        <v>0</v>
      </c>
    </row>
    <row r="71" spans="2:13" x14ac:dyDescent="0.3">
      <c r="B71" s="21"/>
      <c r="C71" s="21"/>
      <c r="D71" s="21"/>
      <c r="E71" s="8" t="str">
        <f t="shared" si="14"/>
        <v>190001</v>
      </c>
      <c r="F71" s="1">
        <f t="shared" si="15"/>
        <v>0.5</v>
      </c>
      <c r="G71" s="1" t="str">
        <f t="shared" si="16"/>
        <v>_</v>
      </c>
      <c r="H71" s="1" t="str">
        <f t="shared" si="17"/>
        <v>_</v>
      </c>
      <c r="I71" s="1">
        <f>COUNTIF($G$2:G71,G71)</f>
        <v>24</v>
      </c>
      <c r="J71" s="1">
        <f>COUNTIF($H$2:H71,H71)</f>
        <v>24</v>
      </c>
      <c r="K71" s="1" t="str">
        <f t="shared" si="18"/>
        <v>__24</v>
      </c>
      <c r="L71" s="1" t="str">
        <f t="shared" si="19"/>
        <v>__24</v>
      </c>
      <c r="M71" s="1">
        <f t="shared" si="20"/>
        <v>0</v>
      </c>
    </row>
    <row r="72" spans="2:13" x14ac:dyDescent="0.3">
      <c r="B72" s="21"/>
      <c r="C72" s="21"/>
      <c r="D72" s="21"/>
      <c r="E72" s="8" t="str">
        <f t="shared" si="14"/>
        <v>190001</v>
      </c>
      <c r="F72" s="1">
        <f t="shared" si="15"/>
        <v>0.5</v>
      </c>
      <c r="G72" s="1" t="str">
        <f t="shared" si="16"/>
        <v>_</v>
      </c>
      <c r="H72" s="1" t="str">
        <f t="shared" si="17"/>
        <v>_</v>
      </c>
      <c r="I72" s="1">
        <f>COUNTIF($G$2:G72,G72)</f>
        <v>25</v>
      </c>
      <c r="J72" s="1">
        <f>COUNTIF($H$2:H72,H72)</f>
        <v>25</v>
      </c>
      <c r="K72" s="1" t="str">
        <f t="shared" si="18"/>
        <v>__25</v>
      </c>
      <c r="L72" s="1" t="str">
        <f t="shared" si="19"/>
        <v>__25</v>
      </c>
      <c r="M72" s="1">
        <f t="shared" si="20"/>
        <v>0</v>
      </c>
    </row>
    <row r="73" spans="2:13" x14ac:dyDescent="0.3">
      <c r="B73" s="21"/>
      <c r="C73" s="21"/>
      <c r="D73" s="21"/>
      <c r="E73" s="8" t="str">
        <f t="shared" si="14"/>
        <v>190001</v>
      </c>
      <c r="F73" s="1">
        <f t="shared" si="15"/>
        <v>0.5</v>
      </c>
      <c r="G73" s="1" t="str">
        <f t="shared" si="16"/>
        <v>_</v>
      </c>
      <c r="H73" s="1" t="str">
        <f t="shared" si="17"/>
        <v>_</v>
      </c>
      <c r="I73" s="1">
        <f>COUNTIF($G$2:G73,G73)</f>
        <v>26</v>
      </c>
      <c r="J73" s="1">
        <f>COUNTIF($H$2:H73,H73)</f>
        <v>26</v>
      </c>
      <c r="K73" s="1" t="str">
        <f t="shared" si="18"/>
        <v>__26</v>
      </c>
      <c r="L73" s="1" t="str">
        <f t="shared" si="19"/>
        <v>__26</v>
      </c>
      <c r="M73" s="1">
        <f t="shared" si="20"/>
        <v>0</v>
      </c>
    </row>
    <row r="74" spans="2:13" x14ac:dyDescent="0.3">
      <c r="B74" s="21"/>
      <c r="C74" s="21"/>
      <c r="D74" s="21"/>
      <c r="E74" s="8" t="str">
        <f t="shared" si="14"/>
        <v>190001</v>
      </c>
      <c r="F74" s="1">
        <f t="shared" si="15"/>
        <v>0.5</v>
      </c>
      <c r="G74" s="1" t="str">
        <f t="shared" si="16"/>
        <v>_</v>
      </c>
      <c r="H74" s="1" t="str">
        <f t="shared" si="17"/>
        <v>_</v>
      </c>
      <c r="I74" s="1">
        <f>COUNTIF($G$2:G74,G74)</f>
        <v>27</v>
      </c>
      <c r="J74" s="1">
        <f>COUNTIF($H$2:H74,H74)</f>
        <v>27</v>
      </c>
      <c r="K74" s="1" t="str">
        <f t="shared" si="18"/>
        <v>__27</v>
      </c>
      <c r="L74" s="1" t="str">
        <f t="shared" si="19"/>
        <v>__27</v>
      </c>
      <c r="M74" s="1">
        <f t="shared" si="20"/>
        <v>0</v>
      </c>
    </row>
    <row r="75" spans="2:13" x14ac:dyDescent="0.3">
      <c r="B75" s="21"/>
      <c r="C75" s="21"/>
      <c r="D75" s="21"/>
      <c r="E75" s="8" t="str">
        <f t="shared" si="14"/>
        <v>190001</v>
      </c>
      <c r="F75" s="1">
        <f t="shared" si="15"/>
        <v>0.5</v>
      </c>
      <c r="G75" s="1" t="str">
        <f t="shared" si="16"/>
        <v>_</v>
      </c>
      <c r="H75" s="1" t="str">
        <f t="shared" si="17"/>
        <v>_</v>
      </c>
      <c r="I75" s="1">
        <f>COUNTIF($G$2:G75,G75)</f>
        <v>28</v>
      </c>
      <c r="J75" s="1">
        <f>COUNTIF($H$2:H75,H75)</f>
        <v>28</v>
      </c>
      <c r="K75" s="1" t="str">
        <f t="shared" si="18"/>
        <v>__28</v>
      </c>
      <c r="L75" s="1" t="str">
        <f t="shared" si="19"/>
        <v>__28</v>
      </c>
      <c r="M75" s="1">
        <f t="shared" si="20"/>
        <v>0</v>
      </c>
    </row>
    <row r="76" spans="2:13" x14ac:dyDescent="0.3">
      <c r="B76" s="21"/>
      <c r="C76" s="21"/>
      <c r="D76" s="21"/>
      <c r="E76" s="8" t="str">
        <f t="shared" si="14"/>
        <v>190001</v>
      </c>
      <c r="F76" s="1">
        <f t="shared" si="15"/>
        <v>0.5</v>
      </c>
      <c r="G76" s="1" t="str">
        <f t="shared" si="16"/>
        <v>_</v>
      </c>
      <c r="H76" s="1" t="str">
        <f t="shared" si="17"/>
        <v>_</v>
      </c>
      <c r="I76" s="1">
        <f>COUNTIF($G$2:G76,G76)</f>
        <v>29</v>
      </c>
      <c r="J76" s="1">
        <f>COUNTIF($H$2:H76,H76)</f>
        <v>29</v>
      </c>
      <c r="K76" s="1" t="str">
        <f t="shared" si="18"/>
        <v>__29</v>
      </c>
      <c r="L76" s="1" t="str">
        <f t="shared" si="19"/>
        <v>__29</v>
      </c>
      <c r="M76" s="1">
        <f t="shared" si="20"/>
        <v>0</v>
      </c>
    </row>
    <row r="77" spans="2:13" x14ac:dyDescent="0.3">
      <c r="B77" s="21"/>
      <c r="C77" s="21"/>
      <c r="D77" s="21"/>
      <c r="E77" s="8" t="str">
        <f t="shared" si="14"/>
        <v>190001</v>
      </c>
      <c r="F77" s="1">
        <f t="shared" si="15"/>
        <v>0.5</v>
      </c>
      <c r="G77" s="1" t="str">
        <f t="shared" si="16"/>
        <v>_</v>
      </c>
      <c r="H77" s="1" t="str">
        <f t="shared" si="17"/>
        <v>_</v>
      </c>
      <c r="I77" s="1">
        <f>COUNTIF($G$2:G77,G77)</f>
        <v>30</v>
      </c>
      <c r="J77" s="1">
        <f>COUNTIF($H$2:H77,H77)</f>
        <v>30</v>
      </c>
      <c r="K77" s="1" t="str">
        <f t="shared" si="18"/>
        <v>__30</v>
      </c>
      <c r="L77" s="1" t="str">
        <f t="shared" si="19"/>
        <v>__30</v>
      </c>
      <c r="M77" s="1">
        <f t="shared" si="20"/>
        <v>0</v>
      </c>
    </row>
    <row r="78" spans="2:13" x14ac:dyDescent="0.3">
      <c r="B78" s="21"/>
      <c r="C78" s="21"/>
      <c r="D78" s="21"/>
      <c r="E78" s="8" t="str">
        <f t="shared" si="14"/>
        <v>190001</v>
      </c>
      <c r="F78" s="1">
        <f t="shared" si="15"/>
        <v>0.5</v>
      </c>
      <c r="G78" s="1" t="str">
        <f t="shared" si="16"/>
        <v>_</v>
      </c>
      <c r="H78" s="1" t="str">
        <f t="shared" si="17"/>
        <v>_</v>
      </c>
      <c r="I78" s="1">
        <f>COUNTIF($G$2:G78,G78)</f>
        <v>31</v>
      </c>
      <c r="J78" s="1">
        <f>COUNTIF($H$2:H78,H78)</f>
        <v>31</v>
      </c>
      <c r="K78" s="1" t="str">
        <f t="shared" si="18"/>
        <v>__31</v>
      </c>
      <c r="L78" s="1" t="str">
        <f t="shared" si="19"/>
        <v>__31</v>
      </c>
      <c r="M78" s="1">
        <f t="shared" si="20"/>
        <v>0</v>
      </c>
    </row>
    <row r="79" spans="2:13" x14ac:dyDescent="0.3">
      <c r="B79" s="21"/>
      <c r="C79" s="21"/>
      <c r="D79" s="21"/>
      <c r="E79" s="8" t="str">
        <f t="shared" si="14"/>
        <v>190001</v>
      </c>
      <c r="F79" s="1">
        <f t="shared" si="15"/>
        <v>0.5</v>
      </c>
      <c r="G79" s="1" t="str">
        <f t="shared" si="16"/>
        <v>_</v>
      </c>
      <c r="H79" s="1" t="str">
        <f t="shared" si="17"/>
        <v>_</v>
      </c>
      <c r="I79" s="1">
        <f>COUNTIF($G$2:G79,G79)</f>
        <v>32</v>
      </c>
      <c r="J79" s="1">
        <f>COUNTIF($H$2:H79,H79)</f>
        <v>32</v>
      </c>
      <c r="K79" s="1" t="str">
        <f t="shared" si="18"/>
        <v>__32</v>
      </c>
      <c r="L79" s="1" t="str">
        <f t="shared" si="19"/>
        <v>__32</v>
      </c>
      <c r="M79" s="1">
        <f t="shared" si="20"/>
        <v>0</v>
      </c>
    </row>
    <row r="80" spans="2:13" x14ac:dyDescent="0.3">
      <c r="B80" s="21"/>
      <c r="C80" s="21"/>
      <c r="D80" s="21"/>
      <c r="E80" s="8" t="str">
        <f t="shared" si="14"/>
        <v>190001</v>
      </c>
      <c r="F80" s="1">
        <f t="shared" si="15"/>
        <v>0.5</v>
      </c>
      <c r="G80" s="1" t="str">
        <f t="shared" si="16"/>
        <v>_</v>
      </c>
      <c r="H80" s="1" t="str">
        <f t="shared" si="17"/>
        <v>_</v>
      </c>
      <c r="I80" s="1">
        <f>COUNTIF($G$2:G80,G80)</f>
        <v>33</v>
      </c>
      <c r="J80" s="1">
        <f>COUNTIF($H$2:H80,H80)</f>
        <v>33</v>
      </c>
      <c r="K80" s="1" t="str">
        <f t="shared" si="18"/>
        <v>__33</v>
      </c>
      <c r="L80" s="1" t="str">
        <f t="shared" si="19"/>
        <v>__33</v>
      </c>
      <c r="M80" s="1">
        <f t="shared" si="20"/>
        <v>0</v>
      </c>
    </row>
    <row r="81" spans="2:13" x14ac:dyDescent="0.3">
      <c r="B81" s="21"/>
      <c r="C81" s="21"/>
      <c r="D81" s="21"/>
      <c r="E81" s="8" t="str">
        <f t="shared" si="14"/>
        <v>190001</v>
      </c>
      <c r="F81" s="1">
        <f t="shared" si="15"/>
        <v>0.5</v>
      </c>
      <c r="G81" s="1" t="str">
        <f t="shared" si="16"/>
        <v>_</v>
      </c>
      <c r="H81" s="1" t="str">
        <f t="shared" si="17"/>
        <v>_</v>
      </c>
      <c r="I81" s="1">
        <f>COUNTIF($G$2:G81,G81)</f>
        <v>34</v>
      </c>
      <c r="J81" s="1">
        <f>COUNTIF($H$2:H81,H81)</f>
        <v>34</v>
      </c>
      <c r="K81" s="1" t="str">
        <f t="shared" si="18"/>
        <v>__34</v>
      </c>
      <c r="L81" s="1" t="str">
        <f t="shared" si="19"/>
        <v>__34</v>
      </c>
      <c r="M81" s="1">
        <f t="shared" si="20"/>
        <v>0</v>
      </c>
    </row>
    <row r="82" spans="2:13" x14ac:dyDescent="0.3">
      <c r="B82" s="21"/>
      <c r="C82" s="21"/>
      <c r="D82" s="21"/>
      <c r="E82" s="8" t="str">
        <f t="shared" si="14"/>
        <v>190001</v>
      </c>
      <c r="F82" s="1">
        <f t="shared" si="15"/>
        <v>0.5</v>
      </c>
      <c r="G82" s="1" t="str">
        <f t="shared" si="16"/>
        <v>_</v>
      </c>
      <c r="H82" s="1" t="str">
        <f t="shared" si="17"/>
        <v>_</v>
      </c>
      <c r="I82" s="1">
        <f>COUNTIF($G$2:G82,G82)</f>
        <v>35</v>
      </c>
      <c r="J82" s="1">
        <f>COUNTIF($H$2:H82,H82)</f>
        <v>35</v>
      </c>
      <c r="K82" s="1" t="str">
        <f t="shared" si="18"/>
        <v>__35</v>
      </c>
      <c r="L82" s="1" t="str">
        <f t="shared" si="19"/>
        <v>__35</v>
      </c>
      <c r="M82" s="1">
        <f t="shared" si="20"/>
        <v>0</v>
      </c>
    </row>
    <row r="83" spans="2:13" x14ac:dyDescent="0.3">
      <c r="B83" s="21"/>
      <c r="C83" s="21"/>
      <c r="D83" s="21"/>
      <c r="E83" s="8" t="str">
        <f t="shared" si="14"/>
        <v>190001</v>
      </c>
      <c r="F83" s="1">
        <f t="shared" si="15"/>
        <v>0.5</v>
      </c>
      <c r="G83" s="1" t="str">
        <f t="shared" si="16"/>
        <v>_</v>
      </c>
      <c r="H83" s="1" t="str">
        <f t="shared" si="17"/>
        <v>_</v>
      </c>
      <c r="I83" s="1">
        <f>COUNTIF($G$2:G83,G83)</f>
        <v>36</v>
      </c>
      <c r="J83" s="1">
        <f>COUNTIF($H$2:H83,H83)</f>
        <v>36</v>
      </c>
      <c r="K83" s="1" t="str">
        <f t="shared" si="18"/>
        <v>__36</v>
      </c>
      <c r="L83" s="1" t="str">
        <f t="shared" si="19"/>
        <v>__36</v>
      </c>
      <c r="M83" s="1">
        <f t="shared" si="20"/>
        <v>0</v>
      </c>
    </row>
    <row r="84" spans="2:13" x14ac:dyDescent="0.3">
      <c r="B84" s="21"/>
      <c r="C84" s="21"/>
      <c r="D84" s="21"/>
      <c r="E84" s="8" t="str">
        <f t="shared" si="14"/>
        <v>190001</v>
      </c>
      <c r="F84" s="1">
        <f t="shared" si="15"/>
        <v>0.5</v>
      </c>
      <c r="G84" s="1" t="str">
        <f t="shared" si="16"/>
        <v>_</v>
      </c>
      <c r="H84" s="1" t="str">
        <f t="shared" si="17"/>
        <v>_</v>
      </c>
      <c r="I84" s="1">
        <f>COUNTIF($G$2:G84,G84)</f>
        <v>37</v>
      </c>
      <c r="J84" s="1">
        <f>COUNTIF($H$2:H84,H84)</f>
        <v>37</v>
      </c>
      <c r="K84" s="1" t="str">
        <f t="shared" si="18"/>
        <v>__37</v>
      </c>
      <c r="L84" s="1" t="str">
        <f t="shared" si="19"/>
        <v>__37</v>
      </c>
      <c r="M84" s="1">
        <f t="shared" si="20"/>
        <v>0</v>
      </c>
    </row>
    <row r="85" spans="2:13" x14ac:dyDescent="0.3">
      <c r="B85" s="21"/>
      <c r="C85" s="21"/>
      <c r="D85" s="21"/>
      <c r="E85" s="8" t="str">
        <f t="shared" si="14"/>
        <v>190001</v>
      </c>
      <c r="F85" s="1">
        <f t="shared" si="15"/>
        <v>0.5</v>
      </c>
      <c r="G85" s="1" t="str">
        <f t="shared" si="16"/>
        <v>_</v>
      </c>
      <c r="H85" s="1" t="str">
        <f t="shared" si="17"/>
        <v>_</v>
      </c>
      <c r="I85" s="1">
        <f>COUNTIF($G$2:G85,G85)</f>
        <v>38</v>
      </c>
      <c r="J85" s="1">
        <f>COUNTIF($H$2:H85,H85)</f>
        <v>38</v>
      </c>
      <c r="K85" s="1" t="str">
        <f t="shared" si="18"/>
        <v>__38</v>
      </c>
      <c r="L85" s="1" t="str">
        <f t="shared" si="19"/>
        <v>__38</v>
      </c>
      <c r="M85" s="1">
        <f t="shared" si="20"/>
        <v>0</v>
      </c>
    </row>
    <row r="86" spans="2:13" x14ac:dyDescent="0.3">
      <c r="B86" s="21"/>
      <c r="C86" s="21"/>
      <c r="D86" s="21"/>
      <c r="E86" s="8" t="str">
        <f t="shared" si="14"/>
        <v>190001</v>
      </c>
      <c r="F86" s="1">
        <f t="shared" si="15"/>
        <v>0.5</v>
      </c>
      <c r="G86" s="1" t="str">
        <f t="shared" si="16"/>
        <v>_</v>
      </c>
      <c r="H86" s="1" t="str">
        <f t="shared" si="17"/>
        <v>_</v>
      </c>
      <c r="I86" s="1">
        <f>COUNTIF($G$2:G86,G86)</f>
        <v>39</v>
      </c>
      <c r="J86" s="1">
        <f>COUNTIF($H$2:H86,H86)</f>
        <v>39</v>
      </c>
      <c r="K86" s="1" t="str">
        <f t="shared" si="18"/>
        <v>__39</v>
      </c>
      <c r="L86" s="1" t="str">
        <f t="shared" si="19"/>
        <v>__39</v>
      </c>
      <c r="M86" s="1">
        <f t="shared" si="20"/>
        <v>0</v>
      </c>
    </row>
    <row r="87" spans="2:13" x14ac:dyDescent="0.3">
      <c r="B87" s="21"/>
      <c r="C87" s="21"/>
      <c r="D87" s="21"/>
      <c r="E87" s="8" t="str">
        <f t="shared" si="14"/>
        <v>190001</v>
      </c>
      <c r="F87" s="1">
        <f t="shared" si="15"/>
        <v>0.5</v>
      </c>
      <c r="G87" s="1" t="str">
        <f t="shared" si="16"/>
        <v>_</v>
      </c>
      <c r="H87" s="1" t="str">
        <f t="shared" si="17"/>
        <v>_</v>
      </c>
      <c r="I87" s="1">
        <f>COUNTIF($G$2:G87,G87)</f>
        <v>40</v>
      </c>
      <c r="J87" s="1">
        <f>COUNTIF($H$2:H87,H87)</f>
        <v>40</v>
      </c>
      <c r="K87" s="1" t="str">
        <f t="shared" si="18"/>
        <v>__40</v>
      </c>
      <c r="L87" s="1" t="str">
        <f t="shared" si="19"/>
        <v>__40</v>
      </c>
      <c r="M87" s="1">
        <f t="shared" si="20"/>
        <v>0</v>
      </c>
    </row>
    <row r="88" spans="2:13" x14ac:dyDescent="0.3">
      <c r="B88" s="21"/>
      <c r="C88" s="21"/>
      <c r="D88" s="21"/>
      <c r="E88" s="8" t="str">
        <f t="shared" si="14"/>
        <v>190001</v>
      </c>
      <c r="F88" s="1">
        <f t="shared" si="15"/>
        <v>0.5</v>
      </c>
      <c r="G88" s="1" t="str">
        <f t="shared" si="16"/>
        <v>_</v>
      </c>
      <c r="H88" s="1" t="str">
        <f t="shared" si="17"/>
        <v>_</v>
      </c>
      <c r="I88" s="1">
        <f>COUNTIF($G$2:G88,G88)</f>
        <v>41</v>
      </c>
      <c r="J88" s="1">
        <f>COUNTIF($H$2:H88,H88)</f>
        <v>41</v>
      </c>
      <c r="K88" s="1" t="str">
        <f t="shared" si="18"/>
        <v>__41</v>
      </c>
      <c r="L88" s="1" t="str">
        <f t="shared" si="19"/>
        <v>__41</v>
      </c>
      <c r="M88" s="1">
        <f t="shared" si="20"/>
        <v>0</v>
      </c>
    </row>
    <row r="89" spans="2:13" x14ac:dyDescent="0.3">
      <c r="B89" s="21"/>
      <c r="C89" s="21"/>
      <c r="D89" s="21"/>
      <c r="E89" s="8" t="str">
        <f t="shared" si="14"/>
        <v>190001</v>
      </c>
      <c r="F89" s="1">
        <f t="shared" si="15"/>
        <v>0.5</v>
      </c>
      <c r="G89" s="1" t="str">
        <f t="shared" si="16"/>
        <v>_</v>
      </c>
      <c r="H89" s="1" t="str">
        <f t="shared" si="17"/>
        <v>_</v>
      </c>
      <c r="I89" s="1">
        <f>COUNTIF($G$2:G89,G89)</f>
        <v>42</v>
      </c>
      <c r="J89" s="1">
        <f>COUNTIF($H$2:H89,H89)</f>
        <v>42</v>
      </c>
      <c r="K89" s="1" t="str">
        <f t="shared" si="18"/>
        <v>__42</v>
      </c>
      <c r="L89" s="1" t="str">
        <f t="shared" si="19"/>
        <v>__42</v>
      </c>
      <c r="M89" s="1">
        <f t="shared" si="20"/>
        <v>0</v>
      </c>
    </row>
    <row r="90" spans="2:13" x14ac:dyDescent="0.3">
      <c r="B90" s="21"/>
      <c r="C90" s="21"/>
      <c r="D90" s="21"/>
      <c r="E90" s="8" t="str">
        <f t="shared" si="14"/>
        <v>190001</v>
      </c>
      <c r="F90" s="1">
        <f t="shared" si="15"/>
        <v>0.5</v>
      </c>
      <c r="G90" s="1" t="str">
        <f t="shared" si="16"/>
        <v>_</v>
      </c>
      <c r="H90" s="1" t="str">
        <f t="shared" si="17"/>
        <v>_</v>
      </c>
      <c r="I90" s="1">
        <f>COUNTIF($G$2:G90,G90)</f>
        <v>43</v>
      </c>
      <c r="J90" s="1">
        <f>COUNTIF($H$2:H90,H90)</f>
        <v>43</v>
      </c>
      <c r="K90" s="1" t="str">
        <f t="shared" si="18"/>
        <v>__43</v>
      </c>
      <c r="L90" s="1" t="str">
        <f t="shared" si="19"/>
        <v>__43</v>
      </c>
      <c r="M90" s="1">
        <f t="shared" si="20"/>
        <v>0</v>
      </c>
    </row>
    <row r="91" spans="2:13" x14ac:dyDescent="0.3">
      <c r="B91" s="21"/>
      <c r="C91" s="21"/>
      <c r="D91" s="21"/>
      <c r="E91" s="8" t="str">
        <f t="shared" si="14"/>
        <v>190001</v>
      </c>
      <c r="F91" s="1">
        <f t="shared" si="15"/>
        <v>0.5</v>
      </c>
      <c r="G91" s="1" t="str">
        <f t="shared" si="16"/>
        <v>_</v>
      </c>
      <c r="H91" s="1" t="str">
        <f t="shared" si="17"/>
        <v>_</v>
      </c>
      <c r="I91" s="1">
        <f>COUNTIF($G$2:G91,G91)</f>
        <v>44</v>
      </c>
      <c r="J91" s="1">
        <f>COUNTIF($H$2:H91,H91)</f>
        <v>44</v>
      </c>
      <c r="K91" s="1" t="str">
        <f t="shared" si="18"/>
        <v>__44</v>
      </c>
      <c r="L91" s="1" t="str">
        <f t="shared" si="19"/>
        <v>__44</v>
      </c>
      <c r="M91" s="1">
        <f t="shared" si="20"/>
        <v>0</v>
      </c>
    </row>
    <row r="92" spans="2:13" x14ac:dyDescent="0.3">
      <c r="B92" s="21"/>
      <c r="C92" s="21"/>
      <c r="D92" s="21"/>
      <c r="E92" s="8" t="str">
        <f t="shared" si="14"/>
        <v>190001</v>
      </c>
      <c r="F92" s="1">
        <f t="shared" si="15"/>
        <v>0.5</v>
      </c>
      <c r="G92" s="1" t="str">
        <f t="shared" si="16"/>
        <v>_</v>
      </c>
      <c r="H92" s="1" t="str">
        <f t="shared" si="17"/>
        <v>_</v>
      </c>
      <c r="I92" s="1">
        <f>COUNTIF($G$2:G92,G92)</f>
        <v>45</v>
      </c>
      <c r="J92" s="1">
        <f>COUNTIF($H$2:H92,H92)</f>
        <v>45</v>
      </c>
      <c r="K92" s="1" t="str">
        <f t="shared" si="18"/>
        <v>__45</v>
      </c>
      <c r="L92" s="1" t="str">
        <f t="shared" si="19"/>
        <v>__45</v>
      </c>
      <c r="M92" s="1">
        <f t="shared" si="20"/>
        <v>0</v>
      </c>
    </row>
    <row r="93" spans="2:13" x14ac:dyDescent="0.3">
      <c r="B93" s="21"/>
      <c r="C93" s="21"/>
      <c r="D93" s="21"/>
      <c r="E93" s="8" t="str">
        <f t="shared" si="14"/>
        <v>190001</v>
      </c>
      <c r="F93" s="1">
        <f t="shared" si="15"/>
        <v>0.5</v>
      </c>
      <c r="G93" s="1" t="str">
        <f t="shared" si="16"/>
        <v>_</v>
      </c>
      <c r="H93" s="1" t="str">
        <f t="shared" si="17"/>
        <v>_</v>
      </c>
      <c r="I93" s="1">
        <f>COUNTIF($G$2:G93,G93)</f>
        <v>46</v>
      </c>
      <c r="J93" s="1">
        <f>COUNTIF($H$2:H93,H93)</f>
        <v>46</v>
      </c>
      <c r="K93" s="1" t="str">
        <f t="shared" si="18"/>
        <v>__46</v>
      </c>
      <c r="L93" s="1" t="str">
        <f t="shared" si="19"/>
        <v>__46</v>
      </c>
      <c r="M93" s="1">
        <f t="shared" si="20"/>
        <v>0</v>
      </c>
    </row>
    <row r="94" spans="2:13" x14ac:dyDescent="0.3">
      <c r="B94" s="21"/>
      <c r="C94" s="21"/>
      <c r="D94" s="21"/>
      <c r="E94" s="8" t="str">
        <f t="shared" si="14"/>
        <v>190001</v>
      </c>
      <c r="F94" s="1">
        <f t="shared" si="15"/>
        <v>0.5</v>
      </c>
      <c r="G94" s="1" t="str">
        <f t="shared" si="16"/>
        <v>_</v>
      </c>
      <c r="H94" s="1" t="str">
        <f t="shared" si="17"/>
        <v>_</v>
      </c>
      <c r="I94" s="1">
        <f>COUNTIF($G$2:G94,G94)</f>
        <v>47</v>
      </c>
      <c r="J94" s="1">
        <f>COUNTIF($H$2:H94,H94)</f>
        <v>47</v>
      </c>
      <c r="K94" s="1" t="str">
        <f t="shared" si="18"/>
        <v>__47</v>
      </c>
      <c r="L94" s="1" t="str">
        <f t="shared" si="19"/>
        <v>__47</v>
      </c>
      <c r="M94" s="1">
        <f t="shared" si="20"/>
        <v>0</v>
      </c>
    </row>
    <row r="95" spans="2:13" x14ac:dyDescent="0.3">
      <c r="B95" s="21"/>
      <c r="C95" s="21"/>
      <c r="D95" s="21"/>
      <c r="E95" s="8" t="str">
        <f t="shared" si="14"/>
        <v>190001</v>
      </c>
      <c r="F95" s="1">
        <f t="shared" si="15"/>
        <v>0.5</v>
      </c>
      <c r="G95" s="1" t="str">
        <f t="shared" si="16"/>
        <v>_</v>
      </c>
      <c r="H95" s="1" t="str">
        <f t="shared" si="17"/>
        <v>_</v>
      </c>
      <c r="I95" s="1">
        <f>COUNTIF($G$2:G95,G95)</f>
        <v>48</v>
      </c>
      <c r="J95" s="1">
        <f>COUNTIF($H$2:H95,H95)</f>
        <v>48</v>
      </c>
      <c r="K95" s="1" t="str">
        <f t="shared" si="18"/>
        <v>__48</v>
      </c>
      <c r="L95" s="1" t="str">
        <f t="shared" si="19"/>
        <v>__48</v>
      </c>
      <c r="M95" s="1">
        <f t="shared" si="20"/>
        <v>0</v>
      </c>
    </row>
    <row r="96" spans="2:13" x14ac:dyDescent="0.3">
      <c r="B96" s="21"/>
      <c r="C96" s="21"/>
      <c r="D96" s="21"/>
      <c r="E96" s="8" t="str">
        <f t="shared" si="14"/>
        <v>190001</v>
      </c>
      <c r="F96" s="1">
        <f t="shared" si="15"/>
        <v>0.5</v>
      </c>
      <c r="G96" s="1" t="str">
        <f t="shared" si="16"/>
        <v>_</v>
      </c>
      <c r="H96" s="1" t="str">
        <f t="shared" si="17"/>
        <v>_</v>
      </c>
      <c r="I96" s="1">
        <f>COUNTIF($G$2:G96,G96)</f>
        <v>49</v>
      </c>
      <c r="J96" s="1">
        <f>COUNTIF($H$2:H96,H96)</f>
        <v>49</v>
      </c>
      <c r="K96" s="1" t="str">
        <f t="shared" si="18"/>
        <v>__49</v>
      </c>
      <c r="L96" s="1" t="str">
        <f t="shared" si="19"/>
        <v>__49</v>
      </c>
      <c r="M96" s="1">
        <f t="shared" si="20"/>
        <v>0</v>
      </c>
    </row>
    <row r="97" spans="2:13" x14ac:dyDescent="0.3">
      <c r="B97" s="21"/>
      <c r="C97" s="21"/>
      <c r="D97" s="21"/>
      <c r="E97" s="8" t="str">
        <f t="shared" si="14"/>
        <v>190001</v>
      </c>
      <c r="F97" s="1">
        <f t="shared" si="15"/>
        <v>0.5</v>
      </c>
      <c r="G97" s="1" t="str">
        <f t="shared" si="16"/>
        <v>_</v>
      </c>
      <c r="H97" s="1" t="str">
        <f t="shared" si="17"/>
        <v>_</v>
      </c>
      <c r="I97" s="1">
        <f>COUNTIF($G$2:G97,G97)</f>
        <v>50</v>
      </c>
      <c r="J97" s="1">
        <f>COUNTIF($H$2:H97,H97)</f>
        <v>50</v>
      </c>
      <c r="K97" s="1" t="str">
        <f t="shared" si="18"/>
        <v>__50</v>
      </c>
      <c r="L97" s="1" t="str">
        <f t="shared" si="19"/>
        <v>__50</v>
      </c>
      <c r="M97" s="1">
        <f t="shared" si="20"/>
        <v>0</v>
      </c>
    </row>
    <row r="98" spans="2:13" x14ac:dyDescent="0.3">
      <c r="B98" s="21"/>
      <c r="C98" s="21"/>
      <c r="D98" s="21"/>
      <c r="E98" s="8" t="str">
        <f t="shared" si="14"/>
        <v>190001</v>
      </c>
      <c r="F98" s="1">
        <f t="shared" si="15"/>
        <v>0.5</v>
      </c>
      <c r="G98" s="1" t="str">
        <f t="shared" si="16"/>
        <v>_</v>
      </c>
      <c r="H98" s="1" t="str">
        <f t="shared" si="17"/>
        <v>_</v>
      </c>
      <c r="I98" s="1">
        <f>COUNTIF($G$2:G98,G98)</f>
        <v>51</v>
      </c>
      <c r="J98" s="1">
        <f>COUNTIF($H$2:H98,H98)</f>
        <v>51</v>
      </c>
      <c r="K98" s="1" t="str">
        <f t="shared" si="18"/>
        <v>__51</v>
      </c>
      <c r="L98" s="1" t="str">
        <f t="shared" si="19"/>
        <v>__51</v>
      </c>
      <c r="M98" s="1">
        <f t="shared" si="20"/>
        <v>0</v>
      </c>
    </row>
    <row r="99" spans="2:13" x14ac:dyDescent="0.3">
      <c r="B99" s="21"/>
      <c r="C99" s="21"/>
      <c r="D99" s="21"/>
      <c r="E99" s="8" t="str">
        <f t="shared" si="14"/>
        <v>190001</v>
      </c>
      <c r="F99" s="1">
        <f t="shared" si="15"/>
        <v>0.5</v>
      </c>
      <c r="G99" s="1" t="str">
        <f t="shared" si="16"/>
        <v>_</v>
      </c>
      <c r="H99" s="1" t="str">
        <f t="shared" si="17"/>
        <v>_</v>
      </c>
      <c r="I99" s="1">
        <f>COUNTIF($G$2:G99,G99)</f>
        <v>52</v>
      </c>
      <c r="J99" s="1">
        <f>COUNTIF($H$2:H99,H99)</f>
        <v>52</v>
      </c>
      <c r="K99" s="1" t="str">
        <f t="shared" si="18"/>
        <v>__52</v>
      </c>
      <c r="L99" s="1" t="str">
        <f t="shared" si="19"/>
        <v>__52</v>
      </c>
      <c r="M99" s="1">
        <f t="shared" si="20"/>
        <v>0</v>
      </c>
    </row>
    <row r="100" spans="2:13" x14ac:dyDescent="0.3">
      <c r="B100" s="21"/>
      <c r="C100" s="21"/>
      <c r="D100" s="21"/>
      <c r="E100" s="8" t="str">
        <f t="shared" si="14"/>
        <v>190001</v>
      </c>
      <c r="F100" s="1">
        <f t="shared" si="15"/>
        <v>0.5</v>
      </c>
      <c r="G100" s="1" t="str">
        <f t="shared" si="16"/>
        <v>_</v>
      </c>
      <c r="H100" s="1" t="str">
        <f t="shared" si="17"/>
        <v>_</v>
      </c>
      <c r="I100" s="1">
        <f>COUNTIF($G$2:G100,G100)</f>
        <v>53</v>
      </c>
      <c r="J100" s="1">
        <f>COUNTIF($H$2:H100,H100)</f>
        <v>53</v>
      </c>
      <c r="K100" s="1" t="str">
        <f t="shared" si="18"/>
        <v>__53</v>
      </c>
      <c r="L100" s="1" t="str">
        <f t="shared" si="19"/>
        <v>__53</v>
      </c>
      <c r="M100" s="1">
        <f t="shared" si="20"/>
        <v>0</v>
      </c>
    </row>
    <row r="101" spans="2:13" x14ac:dyDescent="0.3">
      <c r="B101" s="21"/>
      <c r="C101" s="21"/>
      <c r="D101" s="21"/>
      <c r="E101" s="8" t="str">
        <f t="shared" si="14"/>
        <v>190001</v>
      </c>
      <c r="F101" s="1">
        <f t="shared" si="15"/>
        <v>0.5</v>
      </c>
      <c r="G101" s="1" t="str">
        <f t="shared" si="16"/>
        <v>_</v>
      </c>
      <c r="H101" s="1" t="str">
        <f t="shared" si="17"/>
        <v>_</v>
      </c>
      <c r="I101" s="1">
        <f>COUNTIF($G$2:G101,G101)</f>
        <v>54</v>
      </c>
      <c r="J101" s="1">
        <f>COUNTIF($H$2:H101,H101)</f>
        <v>54</v>
      </c>
      <c r="K101" s="1" t="str">
        <f t="shared" si="18"/>
        <v>__54</v>
      </c>
      <c r="L101" s="1" t="str">
        <f t="shared" si="19"/>
        <v>__54</v>
      </c>
      <c r="M101" s="1">
        <f t="shared" si="20"/>
        <v>0</v>
      </c>
    </row>
    <row r="102" spans="2:13" x14ac:dyDescent="0.3">
      <c r="B102" s="21"/>
      <c r="C102" s="21"/>
      <c r="D102" s="21"/>
      <c r="E102" s="8" t="str">
        <f t="shared" si="14"/>
        <v>190001</v>
      </c>
      <c r="F102" s="1">
        <f t="shared" si="15"/>
        <v>0.5</v>
      </c>
      <c r="G102" s="1" t="str">
        <f t="shared" si="16"/>
        <v>_</v>
      </c>
      <c r="H102" s="1" t="str">
        <f t="shared" si="17"/>
        <v>_</v>
      </c>
      <c r="I102" s="1">
        <f>COUNTIF($G$2:G102,G102)</f>
        <v>55</v>
      </c>
      <c r="J102" s="1">
        <f>COUNTIF($H$2:H102,H102)</f>
        <v>55</v>
      </c>
      <c r="K102" s="1" t="str">
        <f t="shared" si="18"/>
        <v>__55</v>
      </c>
      <c r="L102" s="1" t="str">
        <f t="shared" si="19"/>
        <v>__55</v>
      </c>
      <c r="M102" s="1">
        <f t="shared" si="20"/>
        <v>0</v>
      </c>
    </row>
    <row r="103" spans="2:13" x14ac:dyDescent="0.3">
      <c r="B103" s="21"/>
      <c r="C103" s="21"/>
      <c r="D103" s="21"/>
      <c r="E103" s="8" t="str">
        <f t="shared" si="14"/>
        <v>190001</v>
      </c>
      <c r="F103" s="1">
        <f t="shared" si="15"/>
        <v>0.5</v>
      </c>
      <c r="G103" s="1" t="str">
        <f t="shared" si="16"/>
        <v>_</v>
      </c>
      <c r="H103" s="1" t="str">
        <f t="shared" si="17"/>
        <v>_</v>
      </c>
      <c r="I103" s="1">
        <f>COUNTIF($G$2:G103,G103)</f>
        <v>56</v>
      </c>
      <c r="J103" s="1">
        <f>COUNTIF($H$2:H103,H103)</f>
        <v>56</v>
      </c>
      <c r="K103" s="1" t="str">
        <f t="shared" si="18"/>
        <v>__56</v>
      </c>
      <c r="L103" s="1" t="str">
        <f t="shared" si="19"/>
        <v>__56</v>
      </c>
      <c r="M103" s="1">
        <f t="shared" si="20"/>
        <v>0</v>
      </c>
    </row>
    <row r="104" spans="2:13" x14ac:dyDescent="0.3">
      <c r="B104" s="21"/>
      <c r="C104" s="21"/>
      <c r="D104" s="21"/>
      <c r="E104" s="8" t="str">
        <f t="shared" si="14"/>
        <v>190001</v>
      </c>
      <c r="F104" s="1">
        <f t="shared" si="15"/>
        <v>0.5</v>
      </c>
      <c r="G104" s="1" t="str">
        <f t="shared" si="16"/>
        <v>_</v>
      </c>
      <c r="H104" s="1" t="str">
        <f t="shared" si="17"/>
        <v>_</v>
      </c>
      <c r="I104" s="1">
        <f>COUNTIF($G$2:G104,G104)</f>
        <v>57</v>
      </c>
      <c r="J104" s="1">
        <f>COUNTIF($H$2:H104,H104)</f>
        <v>57</v>
      </c>
      <c r="K104" s="1" t="str">
        <f t="shared" si="18"/>
        <v>__57</v>
      </c>
      <c r="L104" s="1" t="str">
        <f t="shared" si="19"/>
        <v>__57</v>
      </c>
      <c r="M104" s="1">
        <f t="shared" si="20"/>
        <v>0</v>
      </c>
    </row>
    <row r="105" spans="2:13" x14ac:dyDescent="0.3">
      <c r="B105" s="21"/>
      <c r="C105" s="21"/>
      <c r="D105" s="21"/>
      <c r="E105" s="8" t="str">
        <f t="shared" si="14"/>
        <v>190001</v>
      </c>
      <c r="F105" s="1">
        <f t="shared" si="15"/>
        <v>0.5</v>
      </c>
      <c r="G105" s="1" t="str">
        <f t="shared" si="16"/>
        <v>_</v>
      </c>
      <c r="H105" s="1" t="str">
        <f t="shared" si="17"/>
        <v>_</v>
      </c>
      <c r="I105" s="1">
        <f>COUNTIF($G$2:G105,G105)</f>
        <v>58</v>
      </c>
      <c r="J105" s="1">
        <f>COUNTIF($H$2:H105,H105)</f>
        <v>58</v>
      </c>
      <c r="K105" s="1" t="str">
        <f t="shared" si="18"/>
        <v>__58</v>
      </c>
      <c r="L105" s="1" t="str">
        <f t="shared" si="19"/>
        <v>__58</v>
      </c>
      <c r="M105" s="1">
        <f t="shared" si="20"/>
        <v>0</v>
      </c>
    </row>
    <row r="106" spans="2:13" x14ac:dyDescent="0.3">
      <c r="B106" s="21"/>
      <c r="C106" s="21"/>
      <c r="D106" s="21"/>
      <c r="E106" s="8" t="str">
        <f t="shared" si="14"/>
        <v>190001</v>
      </c>
      <c r="F106" s="1">
        <f t="shared" si="15"/>
        <v>0.5</v>
      </c>
      <c r="G106" s="1" t="str">
        <f t="shared" si="16"/>
        <v>_</v>
      </c>
      <c r="H106" s="1" t="str">
        <f t="shared" si="17"/>
        <v>_</v>
      </c>
      <c r="I106" s="1">
        <f>COUNTIF($G$2:G106,G106)</f>
        <v>59</v>
      </c>
      <c r="J106" s="1">
        <f>COUNTIF($H$2:H106,H106)</f>
        <v>59</v>
      </c>
      <c r="K106" s="1" t="str">
        <f t="shared" si="18"/>
        <v>__59</v>
      </c>
      <c r="L106" s="1" t="str">
        <f t="shared" si="19"/>
        <v>__59</v>
      </c>
      <c r="M106" s="1">
        <f t="shared" si="20"/>
        <v>0</v>
      </c>
    </row>
    <row r="107" spans="2:13" x14ac:dyDescent="0.3">
      <c r="B107" s="21"/>
      <c r="C107" s="21"/>
      <c r="D107" s="21"/>
      <c r="E107" s="8" t="str">
        <f t="shared" si="14"/>
        <v>190001</v>
      </c>
      <c r="F107" s="1">
        <f t="shared" si="15"/>
        <v>0.5</v>
      </c>
      <c r="G107" s="1" t="str">
        <f t="shared" si="16"/>
        <v>_</v>
      </c>
      <c r="H107" s="1" t="str">
        <f t="shared" si="17"/>
        <v>_</v>
      </c>
      <c r="I107" s="1">
        <f>COUNTIF($G$2:G107,G107)</f>
        <v>60</v>
      </c>
      <c r="J107" s="1">
        <f>COUNTIF($H$2:H107,H107)</f>
        <v>60</v>
      </c>
      <c r="K107" s="1" t="str">
        <f t="shared" si="18"/>
        <v>__60</v>
      </c>
      <c r="L107" s="1" t="str">
        <f t="shared" si="19"/>
        <v>__60</v>
      </c>
      <c r="M107" s="1">
        <f t="shared" si="20"/>
        <v>0</v>
      </c>
    </row>
    <row r="108" spans="2:13" x14ac:dyDescent="0.3">
      <c r="B108" s="21"/>
      <c r="C108" s="21"/>
      <c r="D108" s="21"/>
      <c r="E108" s="8" t="str">
        <f t="shared" si="14"/>
        <v>190001</v>
      </c>
      <c r="F108" s="1">
        <f t="shared" si="15"/>
        <v>0.5</v>
      </c>
      <c r="G108" s="1" t="str">
        <f t="shared" si="16"/>
        <v>_</v>
      </c>
      <c r="H108" s="1" t="str">
        <f t="shared" si="17"/>
        <v>_</v>
      </c>
      <c r="I108" s="1">
        <f>COUNTIF($G$2:G108,G108)</f>
        <v>61</v>
      </c>
      <c r="J108" s="1">
        <f>COUNTIF($H$2:H108,H108)</f>
        <v>61</v>
      </c>
      <c r="K108" s="1" t="str">
        <f t="shared" si="18"/>
        <v>__61</v>
      </c>
      <c r="L108" s="1" t="str">
        <f t="shared" si="19"/>
        <v>__61</v>
      </c>
      <c r="M108" s="1">
        <f t="shared" si="20"/>
        <v>0</v>
      </c>
    </row>
    <row r="109" spans="2:13" x14ac:dyDescent="0.3">
      <c r="B109" s="21"/>
      <c r="C109" s="21"/>
      <c r="D109" s="21"/>
      <c r="E109" s="8" t="str">
        <f t="shared" si="14"/>
        <v>190001</v>
      </c>
      <c r="F109" s="1">
        <f t="shared" si="15"/>
        <v>0.5</v>
      </c>
      <c r="G109" s="1" t="str">
        <f t="shared" si="16"/>
        <v>_</v>
      </c>
      <c r="H109" s="1" t="str">
        <f t="shared" si="17"/>
        <v>_</v>
      </c>
      <c r="I109" s="1">
        <f>COUNTIF($G$2:G109,G109)</f>
        <v>62</v>
      </c>
      <c r="J109" s="1">
        <f>COUNTIF($H$2:H109,H109)</f>
        <v>62</v>
      </c>
      <c r="K109" s="1" t="str">
        <f t="shared" si="18"/>
        <v>__62</v>
      </c>
      <c r="L109" s="1" t="str">
        <f t="shared" si="19"/>
        <v>__62</v>
      </c>
      <c r="M109" s="1">
        <f t="shared" si="20"/>
        <v>0</v>
      </c>
    </row>
    <row r="110" spans="2:13" x14ac:dyDescent="0.3">
      <c r="B110" s="21"/>
      <c r="C110" s="21"/>
      <c r="D110" s="21"/>
      <c r="E110" s="8" t="str">
        <f t="shared" ref="E110:E126" si="21">YEAR(C110)&amp;IF(MONTH(C110)&gt;=10,MONTH(C110),"0"&amp;MONTH(C110))</f>
        <v>190001</v>
      </c>
      <c r="F110" s="1">
        <f t="shared" ref="F110:F126" si="22">IF(D110="연차",1,0.5)</f>
        <v>0.5</v>
      </c>
      <c r="G110" s="1" t="str">
        <f t="shared" ref="G110:G126" si="23">C110&amp;"_"&amp;IF(D110="연차","오전반차",D110)</f>
        <v>_</v>
      </c>
      <c r="H110" s="1" t="str">
        <f t="shared" ref="H110:H126" si="24">C110&amp;"_"&amp;IF(D110="연차","오후반차",D110)</f>
        <v>_</v>
      </c>
      <c r="I110" s="1">
        <f>COUNTIF($G$2:G110,G110)</f>
        <v>63</v>
      </c>
      <c r="J110" s="1">
        <f>COUNTIF($H$2:H110,H110)</f>
        <v>63</v>
      </c>
      <c r="K110" s="1" t="str">
        <f t="shared" ref="K110:K126" si="25">G110&amp;"_"&amp;I110</f>
        <v>__63</v>
      </c>
      <c r="L110" s="1" t="str">
        <f t="shared" ref="L110:L126" si="26">H110&amp;"_"&amp;J110</f>
        <v>__63</v>
      </c>
      <c r="M110" s="1">
        <f t="shared" ref="M110:M126" si="27">B110</f>
        <v>0</v>
      </c>
    </row>
    <row r="111" spans="2:13" x14ac:dyDescent="0.3">
      <c r="B111" s="21"/>
      <c r="C111" s="21"/>
      <c r="D111" s="21"/>
      <c r="E111" s="8" t="str">
        <f t="shared" si="21"/>
        <v>190001</v>
      </c>
      <c r="F111" s="1">
        <f t="shared" si="22"/>
        <v>0.5</v>
      </c>
      <c r="G111" s="1" t="str">
        <f t="shared" si="23"/>
        <v>_</v>
      </c>
      <c r="H111" s="1" t="str">
        <f t="shared" si="24"/>
        <v>_</v>
      </c>
      <c r="I111" s="1">
        <f>COUNTIF($G$2:G111,G111)</f>
        <v>64</v>
      </c>
      <c r="J111" s="1">
        <f>COUNTIF($H$2:H111,H111)</f>
        <v>64</v>
      </c>
      <c r="K111" s="1" t="str">
        <f t="shared" si="25"/>
        <v>__64</v>
      </c>
      <c r="L111" s="1" t="str">
        <f t="shared" si="26"/>
        <v>__64</v>
      </c>
      <c r="M111" s="1">
        <f t="shared" si="27"/>
        <v>0</v>
      </c>
    </row>
    <row r="112" spans="2:13" x14ac:dyDescent="0.3">
      <c r="B112" s="21"/>
      <c r="C112" s="21"/>
      <c r="D112" s="21"/>
      <c r="E112" s="8" t="str">
        <f t="shared" si="21"/>
        <v>190001</v>
      </c>
      <c r="F112" s="1">
        <f t="shared" si="22"/>
        <v>0.5</v>
      </c>
      <c r="G112" s="1" t="str">
        <f t="shared" si="23"/>
        <v>_</v>
      </c>
      <c r="H112" s="1" t="str">
        <f t="shared" si="24"/>
        <v>_</v>
      </c>
      <c r="I112" s="1">
        <f>COUNTIF($G$2:G112,G112)</f>
        <v>65</v>
      </c>
      <c r="J112" s="1">
        <f>COUNTIF($H$2:H112,H112)</f>
        <v>65</v>
      </c>
      <c r="K112" s="1" t="str">
        <f t="shared" si="25"/>
        <v>__65</v>
      </c>
      <c r="L112" s="1" t="str">
        <f t="shared" si="26"/>
        <v>__65</v>
      </c>
      <c r="M112" s="1">
        <f t="shared" si="27"/>
        <v>0</v>
      </c>
    </row>
    <row r="113" spans="2:13" x14ac:dyDescent="0.3">
      <c r="B113" s="21"/>
      <c r="C113" s="21"/>
      <c r="D113" s="21"/>
      <c r="E113" s="8" t="str">
        <f t="shared" si="21"/>
        <v>190001</v>
      </c>
      <c r="F113" s="1">
        <f t="shared" si="22"/>
        <v>0.5</v>
      </c>
      <c r="G113" s="1" t="str">
        <f t="shared" si="23"/>
        <v>_</v>
      </c>
      <c r="H113" s="1" t="str">
        <f t="shared" si="24"/>
        <v>_</v>
      </c>
      <c r="I113" s="1">
        <f>COUNTIF($G$2:G113,G113)</f>
        <v>66</v>
      </c>
      <c r="J113" s="1">
        <f>COUNTIF($H$2:H113,H113)</f>
        <v>66</v>
      </c>
      <c r="K113" s="1" t="str">
        <f t="shared" si="25"/>
        <v>__66</v>
      </c>
      <c r="L113" s="1" t="str">
        <f t="shared" si="26"/>
        <v>__66</v>
      </c>
      <c r="M113" s="1">
        <f t="shared" si="27"/>
        <v>0</v>
      </c>
    </row>
    <row r="114" spans="2:13" x14ac:dyDescent="0.3">
      <c r="B114" s="21"/>
      <c r="C114" s="21"/>
      <c r="D114" s="21"/>
      <c r="E114" s="8" t="str">
        <f t="shared" si="21"/>
        <v>190001</v>
      </c>
      <c r="F114" s="1">
        <f t="shared" si="22"/>
        <v>0.5</v>
      </c>
      <c r="G114" s="1" t="str">
        <f t="shared" si="23"/>
        <v>_</v>
      </c>
      <c r="H114" s="1" t="str">
        <f t="shared" si="24"/>
        <v>_</v>
      </c>
      <c r="I114" s="1">
        <f>COUNTIF($G$2:G114,G114)</f>
        <v>67</v>
      </c>
      <c r="J114" s="1">
        <f>COUNTIF($H$2:H114,H114)</f>
        <v>67</v>
      </c>
      <c r="K114" s="1" t="str">
        <f t="shared" si="25"/>
        <v>__67</v>
      </c>
      <c r="L114" s="1" t="str">
        <f t="shared" si="26"/>
        <v>__67</v>
      </c>
      <c r="M114" s="1">
        <f t="shared" si="27"/>
        <v>0</v>
      </c>
    </row>
    <row r="115" spans="2:13" x14ac:dyDescent="0.3">
      <c r="B115" s="21"/>
      <c r="C115" s="21"/>
      <c r="D115" s="21"/>
      <c r="E115" s="8" t="str">
        <f t="shared" si="21"/>
        <v>190001</v>
      </c>
      <c r="F115" s="1">
        <f t="shared" si="22"/>
        <v>0.5</v>
      </c>
      <c r="G115" s="1" t="str">
        <f t="shared" si="23"/>
        <v>_</v>
      </c>
      <c r="H115" s="1" t="str">
        <f t="shared" si="24"/>
        <v>_</v>
      </c>
      <c r="I115" s="1">
        <f>COUNTIF($G$2:G115,G115)</f>
        <v>68</v>
      </c>
      <c r="J115" s="1">
        <f>COUNTIF($H$2:H115,H115)</f>
        <v>68</v>
      </c>
      <c r="K115" s="1" t="str">
        <f t="shared" si="25"/>
        <v>__68</v>
      </c>
      <c r="L115" s="1" t="str">
        <f t="shared" si="26"/>
        <v>__68</v>
      </c>
      <c r="M115" s="1">
        <f t="shared" si="27"/>
        <v>0</v>
      </c>
    </row>
    <row r="116" spans="2:13" x14ac:dyDescent="0.3">
      <c r="B116" s="21"/>
      <c r="C116" s="21"/>
      <c r="D116" s="21"/>
      <c r="E116" s="8" t="str">
        <f t="shared" si="21"/>
        <v>190001</v>
      </c>
      <c r="F116" s="1">
        <f t="shared" si="22"/>
        <v>0.5</v>
      </c>
      <c r="G116" s="1" t="str">
        <f t="shared" si="23"/>
        <v>_</v>
      </c>
      <c r="H116" s="1" t="str">
        <f t="shared" si="24"/>
        <v>_</v>
      </c>
      <c r="I116" s="1">
        <f>COUNTIF($G$2:G116,G116)</f>
        <v>69</v>
      </c>
      <c r="J116" s="1">
        <f>COUNTIF($H$2:H116,H116)</f>
        <v>69</v>
      </c>
      <c r="K116" s="1" t="str">
        <f t="shared" si="25"/>
        <v>__69</v>
      </c>
      <c r="L116" s="1" t="str">
        <f t="shared" si="26"/>
        <v>__69</v>
      </c>
      <c r="M116" s="1">
        <f t="shared" si="27"/>
        <v>0</v>
      </c>
    </row>
    <row r="117" spans="2:13" x14ac:dyDescent="0.3">
      <c r="B117" s="21"/>
      <c r="C117" s="21"/>
      <c r="D117" s="21"/>
      <c r="E117" s="8" t="str">
        <f t="shared" si="21"/>
        <v>190001</v>
      </c>
      <c r="F117" s="1">
        <f t="shared" si="22"/>
        <v>0.5</v>
      </c>
      <c r="G117" s="1" t="str">
        <f t="shared" si="23"/>
        <v>_</v>
      </c>
      <c r="H117" s="1" t="str">
        <f t="shared" si="24"/>
        <v>_</v>
      </c>
      <c r="I117" s="1">
        <f>COUNTIF($G$2:G117,G117)</f>
        <v>70</v>
      </c>
      <c r="J117" s="1">
        <f>COUNTIF($H$2:H117,H117)</f>
        <v>70</v>
      </c>
      <c r="K117" s="1" t="str">
        <f t="shared" si="25"/>
        <v>__70</v>
      </c>
      <c r="L117" s="1" t="str">
        <f t="shared" si="26"/>
        <v>__70</v>
      </c>
      <c r="M117" s="1">
        <f t="shared" si="27"/>
        <v>0</v>
      </c>
    </row>
    <row r="118" spans="2:13" x14ac:dyDescent="0.3">
      <c r="B118" s="21"/>
      <c r="C118" s="21"/>
      <c r="D118" s="21"/>
      <c r="E118" s="8" t="str">
        <f t="shared" si="21"/>
        <v>190001</v>
      </c>
      <c r="F118" s="1">
        <f t="shared" si="22"/>
        <v>0.5</v>
      </c>
      <c r="G118" s="1" t="str">
        <f t="shared" si="23"/>
        <v>_</v>
      </c>
      <c r="H118" s="1" t="str">
        <f t="shared" si="24"/>
        <v>_</v>
      </c>
      <c r="I118" s="1">
        <f>COUNTIF($G$2:G118,G118)</f>
        <v>71</v>
      </c>
      <c r="J118" s="1">
        <f>COUNTIF($H$2:H118,H118)</f>
        <v>71</v>
      </c>
      <c r="K118" s="1" t="str">
        <f t="shared" si="25"/>
        <v>__71</v>
      </c>
      <c r="L118" s="1" t="str">
        <f t="shared" si="26"/>
        <v>__71</v>
      </c>
      <c r="M118" s="1">
        <f t="shared" si="27"/>
        <v>0</v>
      </c>
    </row>
    <row r="119" spans="2:13" x14ac:dyDescent="0.3">
      <c r="B119" s="21"/>
      <c r="C119" s="21"/>
      <c r="D119" s="21"/>
      <c r="E119" s="8" t="str">
        <f t="shared" si="21"/>
        <v>190001</v>
      </c>
      <c r="F119" s="1">
        <f t="shared" si="22"/>
        <v>0.5</v>
      </c>
      <c r="G119" s="1" t="str">
        <f t="shared" si="23"/>
        <v>_</v>
      </c>
      <c r="H119" s="1" t="str">
        <f t="shared" si="24"/>
        <v>_</v>
      </c>
      <c r="I119" s="1">
        <f>COUNTIF($G$2:G119,G119)</f>
        <v>72</v>
      </c>
      <c r="J119" s="1">
        <f>COUNTIF($H$2:H119,H119)</f>
        <v>72</v>
      </c>
      <c r="K119" s="1" t="str">
        <f t="shared" si="25"/>
        <v>__72</v>
      </c>
      <c r="L119" s="1" t="str">
        <f t="shared" si="26"/>
        <v>__72</v>
      </c>
      <c r="M119" s="1">
        <f t="shared" si="27"/>
        <v>0</v>
      </c>
    </row>
    <row r="120" spans="2:13" x14ac:dyDescent="0.3">
      <c r="B120" s="21"/>
      <c r="C120" s="21"/>
      <c r="D120" s="21"/>
      <c r="E120" s="8" t="str">
        <f t="shared" si="21"/>
        <v>190001</v>
      </c>
      <c r="F120" s="1">
        <f t="shared" si="22"/>
        <v>0.5</v>
      </c>
      <c r="G120" s="1" t="str">
        <f t="shared" si="23"/>
        <v>_</v>
      </c>
      <c r="H120" s="1" t="str">
        <f t="shared" si="24"/>
        <v>_</v>
      </c>
      <c r="I120" s="1">
        <f>COUNTIF($G$2:G120,G120)</f>
        <v>73</v>
      </c>
      <c r="J120" s="1">
        <f>COUNTIF($H$2:H120,H120)</f>
        <v>73</v>
      </c>
      <c r="K120" s="1" t="str">
        <f t="shared" si="25"/>
        <v>__73</v>
      </c>
      <c r="L120" s="1" t="str">
        <f t="shared" si="26"/>
        <v>__73</v>
      </c>
      <c r="M120" s="1">
        <f t="shared" si="27"/>
        <v>0</v>
      </c>
    </row>
    <row r="121" spans="2:13" x14ac:dyDescent="0.3">
      <c r="B121" s="21"/>
      <c r="C121" s="21"/>
      <c r="D121" s="21"/>
      <c r="E121" s="8" t="str">
        <f t="shared" si="21"/>
        <v>190001</v>
      </c>
      <c r="F121" s="1">
        <f t="shared" si="22"/>
        <v>0.5</v>
      </c>
      <c r="G121" s="1" t="str">
        <f t="shared" si="23"/>
        <v>_</v>
      </c>
      <c r="H121" s="1" t="str">
        <f t="shared" si="24"/>
        <v>_</v>
      </c>
      <c r="I121" s="1">
        <f>COUNTIF($G$2:G121,G121)</f>
        <v>74</v>
      </c>
      <c r="J121" s="1">
        <f>COUNTIF($H$2:H121,H121)</f>
        <v>74</v>
      </c>
      <c r="K121" s="1" t="str">
        <f t="shared" si="25"/>
        <v>__74</v>
      </c>
      <c r="L121" s="1" t="str">
        <f t="shared" si="26"/>
        <v>__74</v>
      </c>
      <c r="M121" s="1">
        <f t="shared" si="27"/>
        <v>0</v>
      </c>
    </row>
    <row r="122" spans="2:13" x14ac:dyDescent="0.3">
      <c r="B122" s="21"/>
      <c r="C122" s="21"/>
      <c r="D122" s="21"/>
      <c r="E122" s="8" t="str">
        <f t="shared" si="21"/>
        <v>190001</v>
      </c>
      <c r="F122" s="1">
        <f t="shared" si="22"/>
        <v>0.5</v>
      </c>
      <c r="G122" s="1" t="str">
        <f t="shared" si="23"/>
        <v>_</v>
      </c>
      <c r="H122" s="1" t="str">
        <f t="shared" si="24"/>
        <v>_</v>
      </c>
      <c r="I122" s="1">
        <f>COUNTIF($G$2:G122,G122)</f>
        <v>75</v>
      </c>
      <c r="J122" s="1">
        <f>COUNTIF($H$2:H122,H122)</f>
        <v>75</v>
      </c>
      <c r="K122" s="1" t="str">
        <f t="shared" si="25"/>
        <v>__75</v>
      </c>
      <c r="L122" s="1" t="str">
        <f t="shared" si="26"/>
        <v>__75</v>
      </c>
      <c r="M122" s="1">
        <f t="shared" si="27"/>
        <v>0</v>
      </c>
    </row>
    <row r="123" spans="2:13" x14ac:dyDescent="0.3">
      <c r="B123" s="21"/>
      <c r="C123" s="21"/>
      <c r="D123" s="21"/>
      <c r="E123" s="8" t="str">
        <f t="shared" si="21"/>
        <v>190001</v>
      </c>
      <c r="F123" s="1">
        <f t="shared" si="22"/>
        <v>0.5</v>
      </c>
      <c r="G123" s="1" t="str">
        <f t="shared" si="23"/>
        <v>_</v>
      </c>
      <c r="H123" s="1" t="str">
        <f t="shared" si="24"/>
        <v>_</v>
      </c>
      <c r="I123" s="1">
        <f>COUNTIF($G$2:G123,G123)</f>
        <v>76</v>
      </c>
      <c r="J123" s="1">
        <f>COUNTIF($H$2:H123,H123)</f>
        <v>76</v>
      </c>
      <c r="K123" s="1" t="str">
        <f t="shared" si="25"/>
        <v>__76</v>
      </c>
      <c r="L123" s="1" t="str">
        <f t="shared" si="26"/>
        <v>__76</v>
      </c>
      <c r="M123" s="1">
        <f t="shared" si="27"/>
        <v>0</v>
      </c>
    </row>
    <row r="124" spans="2:13" x14ac:dyDescent="0.3">
      <c r="B124" s="21"/>
      <c r="C124" s="21"/>
      <c r="D124" s="21"/>
      <c r="E124" s="8" t="str">
        <f t="shared" si="21"/>
        <v>190001</v>
      </c>
      <c r="F124" s="1">
        <f t="shared" si="22"/>
        <v>0.5</v>
      </c>
      <c r="G124" s="1" t="str">
        <f t="shared" si="23"/>
        <v>_</v>
      </c>
      <c r="H124" s="1" t="str">
        <f t="shared" si="24"/>
        <v>_</v>
      </c>
      <c r="I124" s="1">
        <f>COUNTIF($G$2:G124,G124)</f>
        <v>77</v>
      </c>
      <c r="J124" s="1">
        <f>COUNTIF($H$2:H124,H124)</f>
        <v>77</v>
      </c>
      <c r="K124" s="1" t="str">
        <f t="shared" si="25"/>
        <v>__77</v>
      </c>
      <c r="L124" s="1" t="str">
        <f t="shared" si="26"/>
        <v>__77</v>
      </c>
      <c r="M124" s="1">
        <f t="shared" si="27"/>
        <v>0</v>
      </c>
    </row>
    <row r="125" spans="2:13" x14ac:dyDescent="0.3">
      <c r="B125" s="21"/>
      <c r="C125" s="21"/>
      <c r="D125" s="21"/>
      <c r="E125" s="8" t="str">
        <f t="shared" si="21"/>
        <v>190001</v>
      </c>
      <c r="F125" s="1">
        <f t="shared" si="22"/>
        <v>0.5</v>
      </c>
      <c r="G125" s="1" t="str">
        <f t="shared" si="23"/>
        <v>_</v>
      </c>
      <c r="H125" s="1" t="str">
        <f t="shared" si="24"/>
        <v>_</v>
      </c>
      <c r="I125" s="1">
        <f>COUNTIF($G$2:G125,G125)</f>
        <v>78</v>
      </c>
      <c r="J125" s="1">
        <f>COUNTIF($H$2:H125,H125)</f>
        <v>78</v>
      </c>
      <c r="K125" s="1" t="str">
        <f t="shared" si="25"/>
        <v>__78</v>
      </c>
      <c r="L125" s="1" t="str">
        <f t="shared" si="26"/>
        <v>__78</v>
      </c>
      <c r="M125" s="1">
        <f t="shared" si="27"/>
        <v>0</v>
      </c>
    </row>
    <row r="126" spans="2:13" x14ac:dyDescent="0.3">
      <c r="B126" s="21"/>
      <c r="C126" s="21"/>
      <c r="D126" s="21"/>
      <c r="E126" s="8" t="str">
        <f t="shared" si="21"/>
        <v>190001</v>
      </c>
      <c r="F126" s="1">
        <f t="shared" si="22"/>
        <v>0.5</v>
      </c>
      <c r="G126" s="1" t="str">
        <f t="shared" si="23"/>
        <v>_</v>
      </c>
      <c r="H126" s="1" t="str">
        <f t="shared" si="24"/>
        <v>_</v>
      </c>
      <c r="I126" s="1">
        <f>COUNTIF($G$2:G126,G126)</f>
        <v>79</v>
      </c>
      <c r="J126" s="1">
        <f>COUNTIF($H$2:H126,H126)</f>
        <v>79</v>
      </c>
      <c r="K126" s="1" t="str">
        <f t="shared" si="25"/>
        <v>__79</v>
      </c>
      <c r="L126" s="1" t="str">
        <f t="shared" si="26"/>
        <v>__79</v>
      </c>
      <c r="M126" s="1">
        <f t="shared" si="27"/>
        <v>0</v>
      </c>
    </row>
  </sheetData>
  <autoFilter ref="B2:M47" xr:uid="{8AAE87C1-9924-48F8-8A23-FA977DBD7B7B}"/>
  <phoneticPr fontId="2" type="noConversion"/>
  <dataValidations count="1">
    <dataValidation type="list" allowBlank="1" showInputMessage="1" showErrorMessage="1" sqref="D3:D1572" xr:uid="{CE02B8F2-2FBE-4E46-9DA9-54571528A812}">
      <formula1>$O$3:$O$5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당월현황</vt:lpstr>
      <vt:lpstr>연차관리</vt:lpstr>
      <vt:lpstr>연차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2023-07-24T12:13:54Z</dcterms:created>
  <dcterms:modified xsi:type="dcterms:W3CDTF">2023-10-27T04:17:53Z</dcterms:modified>
</cp:coreProperties>
</file>