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ulice\Desktop\Puli Consulting\Youtube\"/>
    </mc:Choice>
  </mc:AlternateContent>
  <xr:revisionPtr revIDLastSave="0" documentId="13_ncr:1_{1A6BDED4-95CE-45E8-9704-1D4D6919BA99}" xr6:coauthVersionLast="47" xr6:coauthVersionMax="47" xr10:uidLastSave="{00000000-0000-0000-0000-000000000000}"/>
  <bookViews>
    <workbookView xWindow="-120" yWindow="-120" windowWidth="29040" windowHeight="15840" xr2:uid="{EC7FAF87-2F3A-4173-9327-061223432E2A}"/>
  </bookViews>
  <sheets>
    <sheet name="Cap Rate &amp; CoC" sheetId="5" r:id="rId1"/>
    <sheet name="Detailed PL" sheetId="1" state="hidden" r:id="rId2"/>
    <sheet name="Deal Analysis" sheetId="6" r:id="rId3"/>
    <sheet name="Mortgage Amorts" sheetId="4" r:id="rId4"/>
    <sheet name="Mortgage Amort Detail PL" sheetId="10" state="hidden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0" l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11" i="10"/>
  <c r="F10" i="10"/>
  <c r="F5" i="10"/>
  <c r="F6" i="10" s="1"/>
  <c r="F7" i="10" s="1"/>
  <c r="F4" i="10"/>
  <c r="F3" i="10"/>
  <c r="F2" i="10"/>
  <c r="G9" i="6"/>
  <c r="G8" i="6"/>
  <c r="G7" i="6"/>
  <c r="G6" i="6"/>
  <c r="G4" i="6"/>
  <c r="N5" i="4"/>
  <c r="N6" i="4" s="1"/>
  <c r="N4" i="4"/>
  <c r="J11" i="4"/>
  <c r="J12" i="4" s="1"/>
  <c r="J13" i="4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J152" i="4" s="1"/>
  <c r="J153" i="4" s="1"/>
  <c r="J154" i="4" s="1"/>
  <c r="J155" i="4" s="1"/>
  <c r="J156" i="4" s="1"/>
  <c r="J157" i="4" s="1"/>
  <c r="J158" i="4" s="1"/>
  <c r="J159" i="4" s="1"/>
  <c r="J160" i="4" s="1"/>
  <c r="J161" i="4" s="1"/>
  <c r="J162" i="4" s="1"/>
  <c r="J163" i="4" s="1"/>
  <c r="J164" i="4" s="1"/>
  <c r="J165" i="4" s="1"/>
  <c r="J166" i="4" s="1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J213" i="4" s="1"/>
  <c r="J214" i="4" s="1"/>
  <c r="J215" i="4" s="1"/>
  <c r="J216" i="4" s="1"/>
  <c r="J217" i="4" s="1"/>
  <c r="J218" i="4" s="1"/>
  <c r="J219" i="4" s="1"/>
  <c r="J220" i="4" s="1"/>
  <c r="J221" i="4" s="1"/>
  <c r="J222" i="4" s="1"/>
  <c r="J223" i="4" s="1"/>
  <c r="J224" i="4" s="1"/>
  <c r="J225" i="4" s="1"/>
  <c r="J226" i="4" s="1"/>
  <c r="J227" i="4" s="1"/>
  <c r="J228" i="4" s="1"/>
  <c r="J229" i="4" s="1"/>
  <c r="J230" i="4" s="1"/>
  <c r="J231" i="4" s="1"/>
  <c r="J232" i="4" s="1"/>
  <c r="J233" i="4" s="1"/>
  <c r="J234" i="4" s="1"/>
  <c r="J235" i="4" s="1"/>
  <c r="J236" i="4" s="1"/>
  <c r="J237" i="4" s="1"/>
  <c r="J238" i="4" s="1"/>
  <c r="J239" i="4" s="1"/>
  <c r="J240" i="4" s="1"/>
  <c r="J241" i="4" s="1"/>
  <c r="J242" i="4" s="1"/>
  <c r="J243" i="4" s="1"/>
  <c r="J244" i="4" s="1"/>
  <c r="J245" i="4" s="1"/>
  <c r="J246" i="4" s="1"/>
  <c r="J247" i="4" s="1"/>
  <c r="J248" i="4" s="1"/>
  <c r="J249" i="4" s="1"/>
  <c r="J250" i="4" s="1"/>
  <c r="J251" i="4" s="1"/>
  <c r="J252" i="4" s="1"/>
  <c r="J253" i="4" s="1"/>
  <c r="J254" i="4" s="1"/>
  <c r="J255" i="4" s="1"/>
  <c r="J256" i="4" s="1"/>
  <c r="J257" i="4" s="1"/>
  <c r="J258" i="4" s="1"/>
  <c r="J259" i="4" s="1"/>
  <c r="J260" i="4" s="1"/>
  <c r="J261" i="4" s="1"/>
  <c r="J262" i="4" s="1"/>
  <c r="J263" i="4" s="1"/>
  <c r="J264" i="4" s="1"/>
  <c r="J265" i="4" s="1"/>
  <c r="J266" i="4" s="1"/>
  <c r="J267" i="4" s="1"/>
  <c r="J268" i="4" s="1"/>
  <c r="J269" i="4" s="1"/>
  <c r="J270" i="4" s="1"/>
  <c r="J271" i="4" s="1"/>
  <c r="J272" i="4" s="1"/>
  <c r="J273" i="4" s="1"/>
  <c r="J274" i="4" s="1"/>
  <c r="J275" i="4" s="1"/>
  <c r="J276" i="4" s="1"/>
  <c r="J277" i="4" s="1"/>
  <c r="J278" i="4" s="1"/>
  <c r="J279" i="4" s="1"/>
  <c r="J280" i="4" s="1"/>
  <c r="J281" i="4" s="1"/>
  <c r="J282" i="4" s="1"/>
  <c r="J283" i="4" s="1"/>
  <c r="J284" i="4" s="1"/>
  <c r="J285" i="4" s="1"/>
  <c r="J286" i="4" s="1"/>
  <c r="J287" i="4" s="1"/>
  <c r="J288" i="4" s="1"/>
  <c r="J289" i="4" s="1"/>
  <c r="J290" i="4" s="1"/>
  <c r="J291" i="4" s="1"/>
  <c r="J292" i="4" s="1"/>
  <c r="J293" i="4" s="1"/>
  <c r="J294" i="4" s="1"/>
  <c r="J295" i="4" s="1"/>
  <c r="J296" i="4" s="1"/>
  <c r="J297" i="4" s="1"/>
  <c r="J298" i="4" s="1"/>
  <c r="J299" i="4" s="1"/>
  <c r="J300" i="4" s="1"/>
  <c r="J301" i="4" s="1"/>
  <c r="J302" i="4" s="1"/>
  <c r="J303" i="4" s="1"/>
  <c r="J304" i="4" s="1"/>
  <c r="J305" i="4" s="1"/>
  <c r="J306" i="4" s="1"/>
  <c r="J307" i="4" s="1"/>
  <c r="J308" i="4" s="1"/>
  <c r="J309" i="4" s="1"/>
  <c r="J310" i="4" s="1"/>
  <c r="J311" i="4" s="1"/>
  <c r="J312" i="4" s="1"/>
  <c r="J313" i="4" s="1"/>
  <c r="J314" i="4" s="1"/>
  <c r="J315" i="4" s="1"/>
  <c r="J316" i="4" s="1"/>
  <c r="J317" i="4" s="1"/>
  <c r="J318" i="4" s="1"/>
  <c r="J319" i="4" s="1"/>
  <c r="J320" i="4" s="1"/>
  <c r="J321" i="4" s="1"/>
  <c r="J322" i="4" s="1"/>
  <c r="J323" i="4" s="1"/>
  <c r="J324" i="4" s="1"/>
  <c r="J325" i="4" s="1"/>
  <c r="J326" i="4" s="1"/>
  <c r="J327" i="4" s="1"/>
  <c r="J328" i="4" s="1"/>
  <c r="J329" i="4" s="1"/>
  <c r="J330" i="4" s="1"/>
  <c r="J331" i="4" s="1"/>
  <c r="J332" i="4" s="1"/>
  <c r="J333" i="4" s="1"/>
  <c r="J334" i="4" s="1"/>
  <c r="J335" i="4" s="1"/>
  <c r="J336" i="4" s="1"/>
  <c r="J337" i="4" s="1"/>
  <c r="J338" i="4" s="1"/>
  <c r="J339" i="4" s="1"/>
  <c r="J340" i="4" s="1"/>
  <c r="J341" i="4" s="1"/>
  <c r="J342" i="4" s="1"/>
  <c r="J343" i="4" s="1"/>
  <c r="J344" i="4" s="1"/>
  <c r="J345" i="4" s="1"/>
  <c r="J346" i="4" s="1"/>
  <c r="J347" i="4" s="1"/>
  <c r="J348" i="4" s="1"/>
  <c r="J349" i="4" s="1"/>
  <c r="J350" i="4" s="1"/>
  <c r="J351" i="4" s="1"/>
  <c r="J352" i="4" s="1"/>
  <c r="J353" i="4" s="1"/>
  <c r="J354" i="4" s="1"/>
  <c r="J355" i="4" s="1"/>
  <c r="J356" i="4" s="1"/>
  <c r="J357" i="4" s="1"/>
  <c r="J358" i="4" s="1"/>
  <c r="J359" i="4" s="1"/>
  <c r="J360" i="4" s="1"/>
  <c r="J361" i="4" s="1"/>
  <c r="J362" i="4" s="1"/>
  <c r="J363" i="4" s="1"/>
  <c r="J364" i="4" s="1"/>
  <c r="J365" i="4" s="1"/>
  <c r="J366" i="4" s="1"/>
  <c r="J367" i="4" s="1"/>
  <c r="J368" i="4" s="1"/>
  <c r="J369" i="4" s="1"/>
  <c r="J370" i="4" s="1"/>
  <c r="F5" i="4"/>
  <c r="F6" i="4" s="1"/>
  <c r="F4" i="4"/>
  <c r="H15" i="1"/>
  <c r="H14" i="1"/>
  <c r="F2" i="4"/>
  <c r="G4" i="1"/>
  <c r="H17" i="1"/>
  <c r="G10" i="6"/>
  <c r="C10" i="6"/>
  <c r="C4" i="6"/>
  <c r="I21" i="5"/>
  <c r="C20" i="5"/>
  <c r="C21" i="5" s="1"/>
  <c r="E5" i="5"/>
  <c r="K25" i="5"/>
  <c r="J25" i="5" s="1"/>
  <c r="D25" i="5"/>
  <c r="C6" i="5"/>
  <c r="K24" i="5" s="1"/>
  <c r="E5" i="1"/>
  <c r="J23" i="1" s="1"/>
  <c r="I23" i="1" s="1"/>
  <c r="H16" i="1"/>
  <c r="H18" i="1"/>
  <c r="D12" i="1"/>
  <c r="D17" i="1" s="1"/>
  <c r="J24" i="1"/>
  <c r="I24" i="1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C11" i="10" l="1"/>
  <c r="E11" i="10" s="1"/>
  <c r="F11" i="10" s="1"/>
  <c r="D11" i="10"/>
  <c r="F3" i="4"/>
  <c r="F7" i="4" s="1"/>
  <c r="K26" i="5"/>
  <c r="E17" i="1"/>
  <c r="J17" i="1" s="1"/>
  <c r="I17" i="1"/>
  <c r="D16" i="1"/>
  <c r="I16" i="1"/>
  <c r="C12" i="6"/>
  <c r="C16" i="6" s="1"/>
  <c r="G19" i="6" s="1"/>
  <c r="G12" i="6"/>
  <c r="C22" i="5"/>
  <c r="D21" i="5"/>
  <c r="K21" i="5" s="1"/>
  <c r="J21" i="5"/>
  <c r="J24" i="5"/>
  <c r="J26" i="5" s="1"/>
  <c r="D20" i="5"/>
  <c r="J20" i="5"/>
  <c r="D18" i="1"/>
  <c r="I18" i="1" s="1"/>
  <c r="E24" i="1"/>
  <c r="I12" i="1"/>
  <c r="E16" i="1"/>
  <c r="J16" i="1" s="1"/>
  <c r="D15" i="1"/>
  <c r="E15" i="1" s="1"/>
  <c r="J15" i="1" s="1"/>
  <c r="D14" i="1"/>
  <c r="E14" i="1" s="1"/>
  <c r="J14" i="1" s="1"/>
  <c r="E12" i="1"/>
  <c r="J12" i="1" s="1"/>
  <c r="I25" i="1"/>
  <c r="J25" i="1"/>
  <c r="B27" i="4"/>
  <c r="D12" i="10" l="1"/>
  <c r="C12" i="10"/>
  <c r="E12" i="10" s="1"/>
  <c r="F12" i="10" s="1"/>
  <c r="G21" i="6"/>
  <c r="N3" i="4" s="1"/>
  <c r="N2" i="4"/>
  <c r="F10" i="4"/>
  <c r="C11" i="4" s="1"/>
  <c r="J22" i="5"/>
  <c r="C24" i="5"/>
  <c r="C26" i="5" s="1"/>
  <c r="C28" i="5" s="1"/>
  <c r="D22" i="5"/>
  <c r="I3" i="5" s="1"/>
  <c r="K20" i="5"/>
  <c r="K22" i="5" s="1"/>
  <c r="I14" i="1"/>
  <c r="E18" i="1"/>
  <c r="J18" i="1" s="1"/>
  <c r="J19" i="1" s="1"/>
  <c r="J21" i="1" s="1"/>
  <c r="J27" i="1" s="1"/>
  <c r="D19" i="1"/>
  <c r="D21" i="1" s="1"/>
  <c r="I15" i="1"/>
  <c r="D23" i="1"/>
  <c r="B28" i="4"/>
  <c r="C13" i="10" l="1"/>
  <c r="E13" i="10" s="1"/>
  <c r="F13" i="10" s="1"/>
  <c r="D13" i="10"/>
  <c r="D11" i="4"/>
  <c r="E11" i="4" s="1"/>
  <c r="F11" i="4" s="1"/>
  <c r="C12" i="4" s="1"/>
  <c r="N7" i="4"/>
  <c r="N10" i="4"/>
  <c r="I19" i="1"/>
  <c r="I21" i="1" s="1"/>
  <c r="I27" i="1" s="1"/>
  <c r="E19" i="1"/>
  <c r="E21" i="1" s="1"/>
  <c r="D24" i="5"/>
  <c r="D26" i="5" s="1"/>
  <c r="J28" i="5"/>
  <c r="K28" i="5"/>
  <c r="D25" i="1"/>
  <c r="D27" i="1" s="1"/>
  <c r="E23" i="1"/>
  <c r="E25" i="1" s="1"/>
  <c r="B29" i="4"/>
  <c r="D14" i="10" l="1"/>
  <c r="C14" i="10"/>
  <c r="E14" i="10" s="1"/>
  <c r="F14" i="10" s="1"/>
  <c r="G14" i="6"/>
  <c r="G16" i="6" s="1"/>
  <c r="G17" i="6" s="1"/>
  <c r="K11" i="4"/>
  <c r="L11" i="4"/>
  <c r="D12" i="4"/>
  <c r="E12" i="4" s="1"/>
  <c r="F12" i="4" s="1"/>
  <c r="C13" i="4" s="1"/>
  <c r="E27" i="1"/>
  <c r="D28" i="5"/>
  <c r="C10" i="5" s="1"/>
  <c r="B30" i="4"/>
  <c r="C15" i="10" l="1"/>
  <c r="D15" i="10"/>
  <c r="E15" i="10" s="1"/>
  <c r="F15" i="10" s="1"/>
  <c r="M11" i="4"/>
  <c r="N11" i="4" s="1"/>
  <c r="L12" i="4" s="1"/>
  <c r="D13" i="4"/>
  <c r="E13" i="4" s="1"/>
  <c r="F13" i="4" s="1"/>
  <c r="B31" i="4"/>
  <c r="D16" i="10" l="1"/>
  <c r="C16" i="10"/>
  <c r="E16" i="10" s="1"/>
  <c r="F16" i="10" s="1"/>
  <c r="K12" i="4"/>
  <c r="M12" i="4" s="1"/>
  <c r="N12" i="4" s="1"/>
  <c r="C14" i="4"/>
  <c r="D14" i="4"/>
  <c r="B32" i="4"/>
  <c r="D17" i="10" l="1"/>
  <c r="C17" i="10"/>
  <c r="E17" i="10" s="1"/>
  <c r="F17" i="10" s="1"/>
  <c r="L13" i="4"/>
  <c r="K13" i="4"/>
  <c r="E14" i="4"/>
  <c r="F14" i="4" s="1"/>
  <c r="C15" i="4" s="1"/>
  <c r="B33" i="4"/>
  <c r="D18" i="10" l="1"/>
  <c r="E18" i="10" s="1"/>
  <c r="F18" i="10" s="1"/>
  <c r="C18" i="10"/>
  <c r="M13" i="4"/>
  <c r="N13" i="4" s="1"/>
  <c r="D15" i="4"/>
  <c r="E15" i="4" s="1"/>
  <c r="F15" i="4" s="1"/>
  <c r="C16" i="4" s="1"/>
  <c r="B34" i="4"/>
  <c r="E19" i="10" l="1"/>
  <c r="F19" i="10" s="1"/>
  <c r="D19" i="10"/>
  <c r="C19" i="10"/>
  <c r="K14" i="4"/>
  <c r="L14" i="4"/>
  <c r="M14" i="4" s="1"/>
  <c r="N14" i="4" s="1"/>
  <c r="D16" i="4"/>
  <c r="E16" i="4" s="1"/>
  <c r="F16" i="4" s="1"/>
  <c r="C17" i="4" s="1"/>
  <c r="B35" i="4"/>
  <c r="D20" i="10" l="1"/>
  <c r="E20" i="10" s="1"/>
  <c r="F20" i="10" s="1"/>
  <c r="C20" i="10"/>
  <c r="L15" i="4"/>
  <c r="K15" i="4"/>
  <c r="D17" i="4"/>
  <c r="E17" i="4" s="1"/>
  <c r="F17" i="4" s="1"/>
  <c r="C18" i="4" s="1"/>
  <c r="B36" i="4"/>
  <c r="M15" i="4" l="1"/>
  <c r="N15" i="4" s="1"/>
  <c r="L16" i="4" s="1"/>
  <c r="C21" i="10"/>
  <c r="D21" i="10"/>
  <c r="E21" i="10" s="1"/>
  <c r="F21" i="10" s="1"/>
  <c r="D18" i="4"/>
  <c r="E18" i="4" s="1"/>
  <c r="F18" i="4" s="1"/>
  <c r="D19" i="4" s="1"/>
  <c r="B37" i="4"/>
  <c r="K16" i="4" l="1"/>
  <c r="M16" i="4" s="1"/>
  <c r="N16" i="4" s="1"/>
  <c r="D22" i="10"/>
  <c r="C22" i="10"/>
  <c r="E22" i="10" s="1"/>
  <c r="F22" i="10" s="1"/>
  <c r="C19" i="4"/>
  <c r="E19" i="4" s="1"/>
  <c r="F19" i="4" s="1"/>
  <c r="C20" i="4" s="1"/>
  <c r="B38" i="4"/>
  <c r="D23" i="10" l="1"/>
  <c r="E23" i="10" s="1"/>
  <c r="F23" i="10" s="1"/>
  <c r="C23" i="10"/>
  <c r="L17" i="4"/>
  <c r="K17" i="4"/>
  <c r="D20" i="4"/>
  <c r="E20" i="4" s="1"/>
  <c r="F20" i="4" s="1"/>
  <c r="C21" i="4" s="1"/>
  <c r="B39" i="4"/>
  <c r="D24" i="10" l="1"/>
  <c r="E24" i="10" s="1"/>
  <c r="F24" i="10" s="1"/>
  <c r="C24" i="10"/>
  <c r="M17" i="4"/>
  <c r="N17" i="4" s="1"/>
  <c r="D21" i="4"/>
  <c r="E21" i="4" s="1"/>
  <c r="F21" i="4" s="1"/>
  <c r="C22" i="4" s="1"/>
  <c r="B40" i="4"/>
  <c r="D25" i="10" l="1"/>
  <c r="E25" i="10" s="1"/>
  <c r="F25" i="10" s="1"/>
  <c r="C25" i="10"/>
  <c r="L18" i="4"/>
  <c r="K18" i="4"/>
  <c r="D22" i="4"/>
  <c r="E22" i="4" s="1"/>
  <c r="F22" i="4" s="1"/>
  <c r="B41" i="4"/>
  <c r="D26" i="10" l="1"/>
  <c r="E26" i="10"/>
  <c r="F26" i="10" s="1"/>
  <c r="C26" i="10"/>
  <c r="M18" i="4"/>
  <c r="N18" i="4" s="1"/>
  <c r="C23" i="4"/>
  <c r="D23" i="4"/>
  <c r="B42" i="4"/>
  <c r="D27" i="10" l="1"/>
  <c r="C27" i="10"/>
  <c r="E27" i="10" s="1"/>
  <c r="F27" i="10" s="1"/>
  <c r="K19" i="4"/>
  <c r="L19" i="4"/>
  <c r="E23" i="4"/>
  <c r="F23" i="4" s="1"/>
  <c r="B43" i="4"/>
  <c r="M19" i="4" l="1"/>
  <c r="N19" i="4" s="1"/>
  <c r="L20" i="4" s="1"/>
  <c r="D28" i="10"/>
  <c r="C28" i="10"/>
  <c r="E28" i="10" s="1"/>
  <c r="F28" i="10" s="1"/>
  <c r="C24" i="4"/>
  <c r="D24" i="4"/>
  <c r="B44" i="4"/>
  <c r="K20" i="4" l="1"/>
  <c r="M20" i="4" s="1"/>
  <c r="N20" i="4" s="1"/>
  <c r="C29" i="10"/>
  <c r="E29" i="10" s="1"/>
  <c r="F29" i="10" s="1"/>
  <c r="D29" i="10"/>
  <c r="E24" i="4"/>
  <c r="F24" i="4" s="1"/>
  <c r="C25" i="4" s="1"/>
  <c r="B45" i="4"/>
  <c r="L21" i="4" l="1"/>
  <c r="K21" i="4"/>
  <c r="D30" i="10"/>
  <c r="E30" i="10" s="1"/>
  <c r="F30" i="10" s="1"/>
  <c r="C30" i="10"/>
  <c r="D25" i="4"/>
  <c r="E25" i="4" s="1"/>
  <c r="F25" i="4" s="1"/>
  <c r="C26" i="4" s="1"/>
  <c r="B46" i="4"/>
  <c r="M21" i="4" l="1"/>
  <c r="N21" i="4" s="1"/>
  <c r="K22" i="4" s="1"/>
  <c r="L22" i="4"/>
  <c r="M22" i="4" s="1"/>
  <c r="N22" i="4" s="1"/>
  <c r="K23" i="4" s="1"/>
  <c r="C31" i="10"/>
  <c r="D31" i="10"/>
  <c r="E31" i="10" s="1"/>
  <c r="F31" i="10" s="1"/>
  <c r="D26" i="4"/>
  <c r="E26" i="4" s="1"/>
  <c r="F26" i="4" s="1"/>
  <c r="C27" i="4" s="1"/>
  <c r="B47" i="4"/>
  <c r="L23" i="4" l="1"/>
  <c r="M23" i="4" s="1"/>
  <c r="N23" i="4" s="1"/>
  <c r="L24" i="4" s="1"/>
  <c r="D32" i="10"/>
  <c r="C32" i="10"/>
  <c r="E32" i="10" s="1"/>
  <c r="F32" i="10" s="1"/>
  <c r="D27" i="4"/>
  <c r="E27" i="4" s="1"/>
  <c r="F27" i="4" s="1"/>
  <c r="B48" i="4"/>
  <c r="K24" i="4" l="1"/>
  <c r="M24" i="4" s="1"/>
  <c r="N24" i="4" s="1"/>
  <c r="D33" i="10"/>
  <c r="C33" i="10"/>
  <c r="E33" i="10" s="1"/>
  <c r="F33" i="10" s="1"/>
  <c r="D28" i="4"/>
  <c r="C28" i="4"/>
  <c r="B49" i="4"/>
  <c r="D34" i="10" l="1"/>
  <c r="C34" i="10"/>
  <c r="E34" i="10" s="1"/>
  <c r="F34" i="10" s="1"/>
  <c r="K25" i="4"/>
  <c r="L25" i="4"/>
  <c r="M25" i="4" s="1"/>
  <c r="N25" i="4" s="1"/>
  <c r="E28" i="4"/>
  <c r="F28" i="4" s="1"/>
  <c r="B50" i="4"/>
  <c r="D35" i="10" l="1"/>
  <c r="C35" i="10"/>
  <c r="E35" i="10" s="1"/>
  <c r="F35" i="10" s="1"/>
  <c r="L26" i="4"/>
  <c r="K26" i="4"/>
  <c r="C29" i="4"/>
  <c r="D29" i="4"/>
  <c r="B51" i="4"/>
  <c r="M26" i="4" l="1"/>
  <c r="N26" i="4" s="1"/>
  <c r="L27" i="4" s="1"/>
  <c r="D36" i="10"/>
  <c r="C36" i="10"/>
  <c r="E36" i="10" s="1"/>
  <c r="F36" i="10" s="1"/>
  <c r="E29" i="4"/>
  <c r="F29" i="4" s="1"/>
  <c r="C30" i="4" s="1"/>
  <c r="B52" i="4"/>
  <c r="K27" i="4" l="1"/>
  <c r="M27" i="4" s="1"/>
  <c r="N27" i="4" s="1"/>
  <c r="C37" i="10"/>
  <c r="D37" i="10"/>
  <c r="E37" i="10" s="1"/>
  <c r="F37" i="10" s="1"/>
  <c r="D30" i="4"/>
  <c r="E30" i="4" s="1"/>
  <c r="F30" i="4" s="1"/>
  <c r="C31" i="4" s="1"/>
  <c r="B53" i="4"/>
  <c r="D38" i="10" l="1"/>
  <c r="C38" i="10"/>
  <c r="E38" i="10" s="1"/>
  <c r="F38" i="10" s="1"/>
  <c r="L28" i="4"/>
  <c r="K28" i="4"/>
  <c r="D31" i="4"/>
  <c r="E31" i="4" s="1"/>
  <c r="F31" i="4" s="1"/>
  <c r="C32" i="4" s="1"/>
  <c r="B54" i="4"/>
  <c r="C39" i="10" l="1"/>
  <c r="D39" i="10"/>
  <c r="E39" i="10" s="1"/>
  <c r="F39" i="10" s="1"/>
  <c r="M28" i="4"/>
  <c r="N28" i="4" s="1"/>
  <c r="D32" i="4"/>
  <c r="E32" i="4" s="1"/>
  <c r="F32" i="4" s="1"/>
  <c r="C33" i="4" s="1"/>
  <c r="B55" i="4"/>
  <c r="D40" i="10" l="1"/>
  <c r="E40" i="10" s="1"/>
  <c r="F40" i="10" s="1"/>
  <c r="C40" i="10"/>
  <c r="K29" i="4"/>
  <c r="L29" i="4"/>
  <c r="M29" i="4" s="1"/>
  <c r="N29" i="4" s="1"/>
  <c r="D33" i="4"/>
  <c r="E33" i="4" s="1"/>
  <c r="F33" i="4" s="1"/>
  <c r="B56" i="4"/>
  <c r="D41" i="10" l="1"/>
  <c r="C41" i="10"/>
  <c r="E41" i="10" s="1"/>
  <c r="F41" i="10" s="1"/>
  <c r="K30" i="4"/>
  <c r="L30" i="4"/>
  <c r="M30" i="4" s="1"/>
  <c r="N30" i="4" s="1"/>
  <c r="C34" i="4"/>
  <c r="D34" i="4"/>
  <c r="B57" i="4"/>
  <c r="D42" i="10" l="1"/>
  <c r="C42" i="10"/>
  <c r="E42" i="10"/>
  <c r="F42" i="10" s="1"/>
  <c r="K31" i="4"/>
  <c r="L31" i="4"/>
  <c r="M31" i="4" s="1"/>
  <c r="N31" i="4" s="1"/>
  <c r="E34" i="4"/>
  <c r="F34" i="4" s="1"/>
  <c r="D35" i="4" s="1"/>
  <c r="B58" i="4"/>
  <c r="E43" i="10" l="1"/>
  <c r="F43" i="10" s="1"/>
  <c r="D43" i="10"/>
  <c r="C43" i="10"/>
  <c r="K32" i="4"/>
  <c r="L32" i="4"/>
  <c r="M32" i="4" s="1"/>
  <c r="N32" i="4" s="1"/>
  <c r="C35" i="4"/>
  <c r="E35" i="4" s="1"/>
  <c r="F35" i="4" s="1"/>
  <c r="C36" i="4" s="1"/>
  <c r="B59" i="4"/>
  <c r="D44" i="10" l="1"/>
  <c r="C44" i="10"/>
  <c r="E44" i="10" s="1"/>
  <c r="F44" i="10" s="1"/>
  <c r="K33" i="4"/>
  <c r="L33" i="4"/>
  <c r="M33" i="4" s="1"/>
  <c r="N33" i="4" s="1"/>
  <c r="D36" i="4"/>
  <c r="E36" i="4" s="1"/>
  <c r="F36" i="4" s="1"/>
  <c r="C37" i="4" s="1"/>
  <c r="B60" i="4"/>
  <c r="C45" i="10" l="1"/>
  <c r="D45" i="10"/>
  <c r="E45" i="10"/>
  <c r="F45" i="10" s="1"/>
  <c r="L34" i="4"/>
  <c r="K34" i="4"/>
  <c r="D37" i="4"/>
  <c r="E37" i="4" s="1"/>
  <c r="F37" i="4" s="1"/>
  <c r="C38" i="4" s="1"/>
  <c r="B61" i="4"/>
  <c r="M34" i="4" l="1"/>
  <c r="N34" i="4" s="1"/>
  <c r="L35" i="4" s="1"/>
  <c r="D46" i="10"/>
  <c r="C46" i="10"/>
  <c r="E46" i="10" s="1"/>
  <c r="F46" i="10" s="1"/>
  <c r="D38" i="4"/>
  <c r="E38" i="4" s="1"/>
  <c r="F38" i="4" s="1"/>
  <c r="D39" i="4" s="1"/>
  <c r="B62" i="4"/>
  <c r="K35" i="4" l="1"/>
  <c r="M35" i="4" s="1"/>
  <c r="N35" i="4" s="1"/>
  <c r="K36" i="4" s="1"/>
  <c r="C47" i="10"/>
  <c r="D47" i="10"/>
  <c r="E47" i="10" s="1"/>
  <c r="F47" i="10" s="1"/>
  <c r="C39" i="4"/>
  <c r="E39" i="4" s="1"/>
  <c r="F39" i="4" s="1"/>
  <c r="D40" i="4" s="1"/>
  <c r="B63" i="4"/>
  <c r="L36" i="4" l="1"/>
  <c r="M36" i="4" s="1"/>
  <c r="N36" i="4" s="1"/>
  <c r="L37" i="4" s="1"/>
  <c r="D48" i="10"/>
  <c r="C48" i="10"/>
  <c r="E48" i="10" s="1"/>
  <c r="F48" i="10" s="1"/>
  <c r="C40" i="4"/>
  <c r="E40" i="4" s="1"/>
  <c r="F40" i="4" s="1"/>
  <c r="B64" i="4"/>
  <c r="K37" i="4" l="1"/>
  <c r="F49" i="10"/>
  <c r="E49" i="10"/>
  <c r="D49" i="10"/>
  <c r="C49" i="10"/>
  <c r="M37" i="4"/>
  <c r="N37" i="4" s="1"/>
  <c r="D41" i="4"/>
  <c r="C41" i="4"/>
  <c r="B65" i="4"/>
  <c r="E50" i="10" l="1"/>
  <c r="F50" i="10" s="1"/>
  <c r="D50" i="10"/>
  <c r="C50" i="10"/>
  <c r="K38" i="4"/>
  <c r="L38" i="4"/>
  <c r="M38" i="4" s="1"/>
  <c r="N38" i="4" s="1"/>
  <c r="E41" i="4"/>
  <c r="F41" i="4" s="1"/>
  <c r="B66" i="4"/>
  <c r="D51" i="10" l="1"/>
  <c r="C51" i="10"/>
  <c r="E51" i="10" s="1"/>
  <c r="F51" i="10" s="1"/>
  <c r="K39" i="4"/>
  <c r="L39" i="4"/>
  <c r="C42" i="4"/>
  <c r="D42" i="4"/>
  <c r="B67" i="4"/>
  <c r="M39" i="4" l="1"/>
  <c r="N39" i="4" s="1"/>
  <c r="K40" i="4" s="1"/>
  <c r="D52" i="10"/>
  <c r="C52" i="10"/>
  <c r="E52" i="10" s="1"/>
  <c r="F52" i="10" s="1"/>
  <c r="E42" i="4"/>
  <c r="F42" i="4" s="1"/>
  <c r="D43" i="4" s="1"/>
  <c r="B68" i="4"/>
  <c r="L40" i="4" l="1"/>
  <c r="M40" i="4" s="1"/>
  <c r="N40" i="4" s="1"/>
  <c r="C53" i="10"/>
  <c r="E53" i="10"/>
  <c r="F53" i="10" s="1"/>
  <c r="D53" i="10"/>
  <c r="C43" i="4"/>
  <c r="E43" i="4" s="1"/>
  <c r="F43" i="4" s="1"/>
  <c r="C44" i="4" s="1"/>
  <c r="B69" i="4"/>
  <c r="L41" i="4" l="1"/>
  <c r="K41" i="4"/>
  <c r="D54" i="10"/>
  <c r="C54" i="10"/>
  <c r="E54" i="10" s="1"/>
  <c r="F54" i="10" s="1"/>
  <c r="D44" i="4"/>
  <c r="E44" i="4" s="1"/>
  <c r="F44" i="4" s="1"/>
  <c r="D45" i="4" s="1"/>
  <c r="B70" i="4"/>
  <c r="M41" i="4" l="1"/>
  <c r="N41" i="4" s="1"/>
  <c r="D55" i="10"/>
  <c r="C55" i="10"/>
  <c r="E55" i="10" s="1"/>
  <c r="F55" i="10" s="1"/>
  <c r="C45" i="4"/>
  <c r="E45" i="4" s="1"/>
  <c r="F45" i="4" s="1"/>
  <c r="C46" i="4" s="1"/>
  <c r="B71" i="4"/>
  <c r="L42" i="4" l="1"/>
  <c r="K42" i="4"/>
  <c r="D56" i="10"/>
  <c r="C56" i="10"/>
  <c r="E56" i="10" s="1"/>
  <c r="F56" i="10" s="1"/>
  <c r="D46" i="4"/>
  <c r="E46" i="4" s="1"/>
  <c r="F46" i="4" s="1"/>
  <c r="C47" i="4" s="1"/>
  <c r="B72" i="4"/>
  <c r="M42" i="4" l="1"/>
  <c r="N42" i="4" s="1"/>
  <c r="D57" i="10"/>
  <c r="C57" i="10"/>
  <c r="E57" i="10" s="1"/>
  <c r="F57" i="10" s="1"/>
  <c r="D47" i="4"/>
  <c r="E47" i="4" s="1"/>
  <c r="F47" i="4" s="1"/>
  <c r="C48" i="4" s="1"/>
  <c r="B73" i="4"/>
  <c r="L43" i="4" l="1"/>
  <c r="K43" i="4"/>
  <c r="D58" i="10"/>
  <c r="C58" i="10"/>
  <c r="E58" i="10" s="1"/>
  <c r="F58" i="10" s="1"/>
  <c r="D48" i="4"/>
  <c r="E48" i="4" s="1"/>
  <c r="F48" i="4" s="1"/>
  <c r="C49" i="4" s="1"/>
  <c r="B74" i="4"/>
  <c r="M43" i="4" l="1"/>
  <c r="N43" i="4" s="1"/>
  <c r="L44" i="4" s="1"/>
  <c r="E59" i="10"/>
  <c r="F59" i="10" s="1"/>
  <c r="D59" i="10"/>
  <c r="C59" i="10"/>
  <c r="D49" i="4"/>
  <c r="E49" i="4" s="1"/>
  <c r="F49" i="4" s="1"/>
  <c r="B75" i="4"/>
  <c r="K44" i="4" l="1"/>
  <c r="M44" i="4" s="1"/>
  <c r="N44" i="4" s="1"/>
  <c r="D60" i="10"/>
  <c r="C60" i="10"/>
  <c r="E60" i="10" s="1"/>
  <c r="F60" i="10" s="1"/>
  <c r="C50" i="4"/>
  <c r="D50" i="4"/>
  <c r="B76" i="4"/>
  <c r="K45" i="4" l="1"/>
  <c r="L45" i="4"/>
  <c r="M45" i="4" s="1"/>
  <c r="N45" i="4" s="1"/>
  <c r="C61" i="10"/>
  <c r="E61" i="10" s="1"/>
  <c r="F61" i="10" s="1"/>
  <c r="D61" i="10"/>
  <c r="E50" i="4"/>
  <c r="F50" i="4" s="1"/>
  <c r="D51" i="4" s="1"/>
  <c r="B77" i="4"/>
  <c r="K46" i="4" l="1"/>
  <c r="L46" i="4"/>
  <c r="M46" i="4" s="1"/>
  <c r="N46" i="4" s="1"/>
  <c r="L47" i="4" s="1"/>
  <c r="D62" i="10"/>
  <c r="C62" i="10"/>
  <c r="E62" i="10" s="1"/>
  <c r="F62" i="10" s="1"/>
  <c r="C51" i="4"/>
  <c r="E51" i="4" s="1"/>
  <c r="F51" i="4" s="1"/>
  <c r="B78" i="4"/>
  <c r="K47" i="4" l="1"/>
  <c r="M47" i="4"/>
  <c r="N47" i="4" s="1"/>
  <c r="K48" i="4" s="1"/>
  <c r="E63" i="10"/>
  <c r="F63" i="10" s="1"/>
  <c r="D63" i="10"/>
  <c r="C63" i="10"/>
  <c r="C52" i="4"/>
  <c r="D52" i="4"/>
  <c r="B79" i="4"/>
  <c r="L48" i="4" l="1"/>
  <c r="M48" i="4" s="1"/>
  <c r="N48" i="4" s="1"/>
  <c r="L49" i="4" s="1"/>
  <c r="D64" i="10"/>
  <c r="C64" i="10"/>
  <c r="E64" i="10" s="1"/>
  <c r="F64" i="10" s="1"/>
  <c r="E52" i="4"/>
  <c r="F52" i="4" s="1"/>
  <c r="C53" i="4" s="1"/>
  <c r="B80" i="4"/>
  <c r="K49" i="4" l="1"/>
  <c r="M49" i="4" s="1"/>
  <c r="N49" i="4" s="1"/>
  <c r="L50" i="4" s="1"/>
  <c r="D65" i="10"/>
  <c r="C65" i="10"/>
  <c r="E65" i="10" s="1"/>
  <c r="F65" i="10" s="1"/>
  <c r="D53" i="4"/>
  <c r="E53" i="4" s="1"/>
  <c r="F53" i="4" s="1"/>
  <c r="C54" i="4" s="1"/>
  <c r="B81" i="4"/>
  <c r="K50" i="4" l="1"/>
  <c r="M50" i="4"/>
  <c r="N50" i="4" s="1"/>
  <c r="K51" i="4" s="1"/>
  <c r="D66" i="10"/>
  <c r="C66" i="10"/>
  <c r="E66" i="10" s="1"/>
  <c r="F66" i="10" s="1"/>
  <c r="D54" i="4"/>
  <c r="E54" i="4" s="1"/>
  <c r="F54" i="4" s="1"/>
  <c r="D55" i="4" s="1"/>
  <c r="B82" i="4"/>
  <c r="L51" i="4" l="1"/>
  <c r="M51" i="4" s="1"/>
  <c r="N51" i="4" s="1"/>
  <c r="D67" i="10"/>
  <c r="C67" i="10"/>
  <c r="E67" i="10" s="1"/>
  <c r="F67" i="10" s="1"/>
  <c r="C55" i="4"/>
  <c r="E55" i="4" s="1"/>
  <c r="F55" i="4" s="1"/>
  <c r="B83" i="4"/>
  <c r="L52" i="4" l="1"/>
  <c r="K52" i="4"/>
  <c r="M52" i="4" s="1"/>
  <c r="N52" i="4" s="1"/>
  <c r="L53" i="4" s="1"/>
  <c r="D68" i="10"/>
  <c r="C68" i="10"/>
  <c r="E68" i="10" s="1"/>
  <c r="F68" i="10" s="1"/>
  <c r="C56" i="4"/>
  <c r="D56" i="4"/>
  <c r="B84" i="4"/>
  <c r="K53" i="4" l="1"/>
  <c r="M53" i="4" s="1"/>
  <c r="N53" i="4" s="1"/>
  <c r="C69" i="10"/>
  <c r="D69" i="10"/>
  <c r="E69" i="10" s="1"/>
  <c r="F69" i="10" s="1"/>
  <c r="E56" i="4"/>
  <c r="F56" i="4" s="1"/>
  <c r="D57" i="4" s="1"/>
  <c r="B85" i="4"/>
  <c r="C57" i="4" l="1"/>
  <c r="E57" i="4" s="1"/>
  <c r="F57" i="4" s="1"/>
  <c r="D58" i="4" s="1"/>
  <c r="D70" i="10"/>
  <c r="C70" i="10"/>
  <c r="E70" i="10" s="1"/>
  <c r="F70" i="10" s="1"/>
  <c r="L54" i="4"/>
  <c r="K54" i="4"/>
  <c r="B86" i="4"/>
  <c r="D71" i="10" l="1"/>
  <c r="C71" i="10"/>
  <c r="E71" i="10" s="1"/>
  <c r="F71" i="10" s="1"/>
  <c r="M54" i="4"/>
  <c r="N54" i="4" s="1"/>
  <c r="C58" i="4"/>
  <c r="E58" i="4" s="1"/>
  <c r="F58" i="4" s="1"/>
  <c r="B87" i="4"/>
  <c r="E72" i="10" l="1"/>
  <c r="F72" i="10" s="1"/>
  <c r="D72" i="10"/>
  <c r="C72" i="10"/>
  <c r="L55" i="4"/>
  <c r="K55" i="4"/>
  <c r="D59" i="4"/>
  <c r="C59" i="4"/>
  <c r="B88" i="4"/>
  <c r="M55" i="4" l="1"/>
  <c r="N55" i="4" s="1"/>
  <c r="K56" i="4" s="1"/>
  <c r="C73" i="10"/>
  <c r="E73" i="10" s="1"/>
  <c r="F73" i="10" s="1"/>
  <c r="D73" i="10"/>
  <c r="E59" i="4"/>
  <c r="F59" i="4" s="1"/>
  <c r="B89" i="4"/>
  <c r="L56" i="4" l="1"/>
  <c r="M56" i="4" s="1"/>
  <c r="N56" i="4" s="1"/>
  <c r="L57" i="4" s="1"/>
  <c r="D74" i="10"/>
  <c r="C74" i="10"/>
  <c r="E74" i="10"/>
  <c r="F74" i="10" s="1"/>
  <c r="C60" i="4"/>
  <c r="D60" i="4"/>
  <c r="B90" i="4"/>
  <c r="K57" i="4" l="1"/>
  <c r="M57" i="4" s="1"/>
  <c r="N57" i="4" s="1"/>
  <c r="E75" i="10"/>
  <c r="F75" i="10" s="1"/>
  <c r="D75" i="10"/>
  <c r="C75" i="10"/>
  <c r="E60" i="4"/>
  <c r="F60" i="4" s="1"/>
  <c r="D61" i="4" s="1"/>
  <c r="B91" i="4"/>
  <c r="L58" i="4" l="1"/>
  <c r="K58" i="4"/>
  <c r="D76" i="10"/>
  <c r="C76" i="10"/>
  <c r="E76" i="10" s="1"/>
  <c r="F76" i="10" s="1"/>
  <c r="C61" i="4"/>
  <c r="E61" i="4" s="1"/>
  <c r="F61" i="4" s="1"/>
  <c r="C62" i="4" s="1"/>
  <c r="B92" i="4"/>
  <c r="M58" i="4" l="1"/>
  <c r="N58" i="4" s="1"/>
  <c r="L59" i="4" s="1"/>
  <c r="D77" i="10"/>
  <c r="C77" i="10"/>
  <c r="E77" i="10" s="1"/>
  <c r="F77" i="10" s="1"/>
  <c r="D62" i="4"/>
  <c r="E62" i="4" s="1"/>
  <c r="F62" i="4" s="1"/>
  <c r="C63" i="4" s="1"/>
  <c r="B93" i="4"/>
  <c r="K59" i="4" l="1"/>
  <c r="M59" i="4" s="1"/>
  <c r="N59" i="4" s="1"/>
  <c r="L60" i="4" s="1"/>
  <c r="D78" i="10"/>
  <c r="C78" i="10"/>
  <c r="E78" i="10" s="1"/>
  <c r="F78" i="10" s="1"/>
  <c r="D63" i="4"/>
  <c r="E63" i="4" s="1"/>
  <c r="F63" i="4" s="1"/>
  <c r="C64" i="4" s="1"/>
  <c r="B94" i="4"/>
  <c r="K60" i="4" l="1"/>
  <c r="M60" i="4" s="1"/>
  <c r="N60" i="4" s="1"/>
  <c r="K61" i="4" s="1"/>
  <c r="C79" i="10"/>
  <c r="D79" i="10"/>
  <c r="E79" i="10" s="1"/>
  <c r="F79" i="10" s="1"/>
  <c r="D64" i="4"/>
  <c r="E64" i="4" s="1"/>
  <c r="F64" i="4" s="1"/>
  <c r="C65" i="4" s="1"/>
  <c r="B95" i="4"/>
  <c r="L61" i="4" l="1"/>
  <c r="M61" i="4" s="1"/>
  <c r="N61" i="4" s="1"/>
  <c r="L62" i="4" s="1"/>
  <c r="D80" i="10"/>
  <c r="C80" i="10"/>
  <c r="E80" i="10" s="1"/>
  <c r="F80" i="10" s="1"/>
  <c r="D65" i="4"/>
  <c r="E65" i="4" s="1"/>
  <c r="F65" i="4" s="1"/>
  <c r="B96" i="4"/>
  <c r="K62" i="4" l="1"/>
  <c r="M62" i="4" s="1"/>
  <c r="N62" i="4" s="1"/>
  <c r="C81" i="10"/>
  <c r="E81" i="10" s="1"/>
  <c r="F81" i="10" s="1"/>
  <c r="D81" i="10"/>
  <c r="C66" i="4"/>
  <c r="D66" i="4"/>
  <c r="B97" i="4"/>
  <c r="K63" i="4" l="1"/>
  <c r="L63" i="4"/>
  <c r="M63" i="4" s="1"/>
  <c r="N63" i="4" s="1"/>
  <c r="D82" i="10"/>
  <c r="C82" i="10"/>
  <c r="E82" i="10"/>
  <c r="F82" i="10" s="1"/>
  <c r="E66" i="4"/>
  <c r="F66" i="4" s="1"/>
  <c r="B98" i="4"/>
  <c r="K64" i="4" l="1"/>
  <c r="L64" i="4"/>
  <c r="M64" i="4" s="1"/>
  <c r="N64" i="4" s="1"/>
  <c r="D83" i="10"/>
  <c r="C83" i="10"/>
  <c r="E83" i="10" s="1"/>
  <c r="F83" i="10" s="1"/>
  <c r="C67" i="4"/>
  <c r="D67" i="4"/>
  <c r="B99" i="4"/>
  <c r="K65" i="4" l="1"/>
  <c r="L65" i="4"/>
  <c r="M65" i="4" s="1"/>
  <c r="N65" i="4" s="1"/>
  <c r="D84" i="10"/>
  <c r="C84" i="10"/>
  <c r="E84" i="10" s="1"/>
  <c r="F84" i="10" s="1"/>
  <c r="E67" i="4"/>
  <c r="F67" i="4" s="1"/>
  <c r="C68" i="4" s="1"/>
  <c r="B100" i="4"/>
  <c r="L66" i="4" l="1"/>
  <c r="K66" i="4"/>
  <c r="D85" i="10"/>
  <c r="C85" i="10"/>
  <c r="E85" i="10" s="1"/>
  <c r="F85" i="10" s="1"/>
  <c r="D68" i="4"/>
  <c r="E68" i="4" s="1"/>
  <c r="F68" i="4" s="1"/>
  <c r="B101" i="4"/>
  <c r="M66" i="4" l="1"/>
  <c r="N66" i="4" s="1"/>
  <c r="K67" i="4" s="1"/>
  <c r="D86" i="10"/>
  <c r="C86" i="10"/>
  <c r="E86" i="10" s="1"/>
  <c r="F86" i="10" s="1"/>
  <c r="C69" i="4"/>
  <c r="D69" i="4"/>
  <c r="B102" i="4"/>
  <c r="L67" i="4" l="1"/>
  <c r="M67" i="4" s="1"/>
  <c r="N67" i="4" s="1"/>
  <c r="K68" i="4" s="1"/>
  <c r="C87" i="10"/>
  <c r="D87" i="10"/>
  <c r="E87" i="10" s="1"/>
  <c r="F87" i="10" s="1"/>
  <c r="E69" i="4"/>
  <c r="F69" i="4" s="1"/>
  <c r="D70" i="4" s="1"/>
  <c r="B103" i="4"/>
  <c r="L68" i="4" l="1"/>
  <c r="M68" i="4" s="1"/>
  <c r="N68" i="4" s="1"/>
  <c r="D88" i="10"/>
  <c r="C88" i="10"/>
  <c r="E88" i="10" s="1"/>
  <c r="F88" i="10" s="1"/>
  <c r="C70" i="4"/>
  <c r="E70" i="4" s="1"/>
  <c r="F70" i="4" s="1"/>
  <c r="D71" i="4" s="1"/>
  <c r="B104" i="4"/>
  <c r="L69" i="4" l="1"/>
  <c r="K69" i="4"/>
  <c r="C89" i="10"/>
  <c r="E89" i="10" s="1"/>
  <c r="F89" i="10" s="1"/>
  <c r="D89" i="10"/>
  <c r="C71" i="4"/>
  <c r="E71" i="4" s="1"/>
  <c r="F71" i="4" s="1"/>
  <c r="B105" i="4"/>
  <c r="M69" i="4" l="1"/>
  <c r="N69" i="4" s="1"/>
  <c r="D90" i="10"/>
  <c r="C90" i="10"/>
  <c r="E90" i="10"/>
  <c r="F90" i="10" s="1"/>
  <c r="C72" i="4"/>
  <c r="D72" i="4"/>
  <c r="B106" i="4"/>
  <c r="L70" i="4" l="1"/>
  <c r="K70" i="4"/>
  <c r="D91" i="10"/>
  <c r="C91" i="10"/>
  <c r="E91" i="10" s="1"/>
  <c r="F91" i="10" s="1"/>
  <c r="E72" i="4"/>
  <c r="F72" i="4" s="1"/>
  <c r="D73" i="4" s="1"/>
  <c r="B107" i="4"/>
  <c r="M70" i="4" l="1"/>
  <c r="N70" i="4" s="1"/>
  <c r="L71" i="4" s="1"/>
  <c r="D92" i="10"/>
  <c r="E92" i="10" s="1"/>
  <c r="F92" i="10" s="1"/>
  <c r="C92" i="10"/>
  <c r="C73" i="4"/>
  <c r="E73" i="4" s="1"/>
  <c r="F73" i="4" s="1"/>
  <c r="B108" i="4"/>
  <c r="K71" i="4" l="1"/>
  <c r="M71" i="4" s="1"/>
  <c r="N71" i="4" s="1"/>
  <c r="K72" i="4" s="1"/>
  <c r="D93" i="10"/>
  <c r="C93" i="10"/>
  <c r="E93" i="10" s="1"/>
  <c r="F93" i="10" s="1"/>
  <c r="C74" i="4"/>
  <c r="D74" i="4"/>
  <c r="B109" i="4"/>
  <c r="L72" i="4" l="1"/>
  <c r="M72" i="4" s="1"/>
  <c r="N72" i="4" s="1"/>
  <c r="D94" i="10"/>
  <c r="C94" i="10"/>
  <c r="E94" i="10" s="1"/>
  <c r="F94" i="10" s="1"/>
  <c r="E74" i="4"/>
  <c r="F74" i="4" s="1"/>
  <c r="C75" i="4" s="1"/>
  <c r="B110" i="4"/>
  <c r="K73" i="4" l="1"/>
  <c r="L73" i="4"/>
  <c r="M73" i="4" s="1"/>
  <c r="N73" i="4" s="1"/>
  <c r="C95" i="10"/>
  <c r="E95" i="10" s="1"/>
  <c r="F95" i="10" s="1"/>
  <c r="D95" i="10"/>
  <c r="D75" i="4"/>
  <c r="E75" i="4" s="1"/>
  <c r="F75" i="4" s="1"/>
  <c r="B111" i="4"/>
  <c r="K74" i="4" l="1"/>
  <c r="L74" i="4"/>
  <c r="M74" i="4" s="1"/>
  <c r="N74" i="4" s="1"/>
  <c r="D96" i="10"/>
  <c r="C96" i="10"/>
  <c r="E96" i="10" s="1"/>
  <c r="F96" i="10" s="1"/>
  <c r="C76" i="4"/>
  <c r="D76" i="4"/>
  <c r="B112" i="4"/>
  <c r="L75" i="4" l="1"/>
  <c r="K75" i="4"/>
  <c r="C97" i="10"/>
  <c r="E97" i="10" s="1"/>
  <c r="F97" i="10" s="1"/>
  <c r="D97" i="10"/>
  <c r="E76" i="4"/>
  <c r="F76" i="4" s="1"/>
  <c r="C77" i="4" s="1"/>
  <c r="B113" i="4"/>
  <c r="M75" i="4" l="1"/>
  <c r="N75" i="4" s="1"/>
  <c r="D98" i="10"/>
  <c r="C98" i="10"/>
  <c r="E98" i="10"/>
  <c r="F98" i="10" s="1"/>
  <c r="D77" i="4"/>
  <c r="E77" i="4" s="1"/>
  <c r="F77" i="4" s="1"/>
  <c r="B114" i="4"/>
  <c r="L76" i="4" l="1"/>
  <c r="K76" i="4"/>
  <c r="D99" i="10"/>
  <c r="C99" i="10"/>
  <c r="E99" i="10" s="1"/>
  <c r="F99" i="10" s="1"/>
  <c r="C78" i="4"/>
  <c r="D78" i="4"/>
  <c r="B115" i="4"/>
  <c r="M76" i="4" l="1"/>
  <c r="N76" i="4" s="1"/>
  <c r="K77" i="4" s="1"/>
  <c r="D100" i="10"/>
  <c r="C100" i="10"/>
  <c r="E100" i="10" s="1"/>
  <c r="F100" i="10" s="1"/>
  <c r="E78" i="4"/>
  <c r="F78" i="4" s="1"/>
  <c r="D79" i="4" s="1"/>
  <c r="B116" i="4"/>
  <c r="L77" i="4" l="1"/>
  <c r="M77" i="4" s="1"/>
  <c r="N77" i="4" s="1"/>
  <c r="D101" i="10"/>
  <c r="C101" i="10"/>
  <c r="E101" i="10" s="1"/>
  <c r="F101" i="10" s="1"/>
  <c r="C79" i="4"/>
  <c r="E79" i="4" s="1"/>
  <c r="F79" i="4" s="1"/>
  <c r="B117" i="4"/>
  <c r="L78" i="4" l="1"/>
  <c r="K78" i="4"/>
  <c r="D102" i="10"/>
  <c r="C102" i="10"/>
  <c r="E102" i="10" s="1"/>
  <c r="F102" i="10" s="1"/>
  <c r="D80" i="4"/>
  <c r="C80" i="4"/>
  <c r="B118" i="4"/>
  <c r="M78" i="4" l="1"/>
  <c r="N78" i="4" s="1"/>
  <c r="C103" i="10"/>
  <c r="E103" i="10" s="1"/>
  <c r="F103" i="10" s="1"/>
  <c r="D103" i="10"/>
  <c r="E80" i="4"/>
  <c r="F80" i="4" s="1"/>
  <c r="D81" i="4" s="1"/>
  <c r="B119" i="4"/>
  <c r="K79" i="4" l="1"/>
  <c r="L79" i="4"/>
  <c r="M79" i="4" s="1"/>
  <c r="N79" i="4" s="1"/>
  <c r="D104" i="10"/>
  <c r="C104" i="10"/>
  <c r="E104" i="10" s="1"/>
  <c r="F104" i="10" s="1"/>
  <c r="C81" i="4"/>
  <c r="E81" i="4" s="1"/>
  <c r="F81" i="4" s="1"/>
  <c r="C82" i="4" s="1"/>
  <c r="B120" i="4"/>
  <c r="L80" i="4" l="1"/>
  <c r="K80" i="4"/>
  <c r="C105" i="10"/>
  <c r="E105" i="10" s="1"/>
  <c r="F105" i="10" s="1"/>
  <c r="D105" i="10"/>
  <c r="D82" i="4"/>
  <c r="E82" i="4" s="1"/>
  <c r="F82" i="4" s="1"/>
  <c r="C83" i="4" s="1"/>
  <c r="B121" i="4"/>
  <c r="M80" i="4" l="1"/>
  <c r="N80" i="4" s="1"/>
  <c r="L81" i="4" s="1"/>
  <c r="K81" i="4"/>
  <c r="D106" i="10"/>
  <c r="C106" i="10"/>
  <c r="E106" i="10"/>
  <c r="F106" i="10" s="1"/>
  <c r="D83" i="4"/>
  <c r="E83" i="4" s="1"/>
  <c r="F83" i="4" s="1"/>
  <c r="B122" i="4"/>
  <c r="M81" i="4" l="1"/>
  <c r="N81" i="4" s="1"/>
  <c r="K82" i="4" s="1"/>
  <c r="D107" i="10"/>
  <c r="C107" i="10"/>
  <c r="E107" i="10" s="1"/>
  <c r="F107" i="10" s="1"/>
  <c r="D84" i="4"/>
  <c r="C84" i="4"/>
  <c r="B123" i="4"/>
  <c r="L82" i="4" l="1"/>
  <c r="M82" i="4" s="1"/>
  <c r="N82" i="4" s="1"/>
  <c r="D108" i="10"/>
  <c r="C108" i="10"/>
  <c r="E108" i="10" s="1"/>
  <c r="F108" i="10" s="1"/>
  <c r="E84" i="4"/>
  <c r="F84" i="4" s="1"/>
  <c r="D85" i="4" s="1"/>
  <c r="B124" i="4"/>
  <c r="K83" i="4" l="1"/>
  <c r="L83" i="4"/>
  <c r="M83" i="4" s="1"/>
  <c r="N83" i="4" s="1"/>
  <c r="D109" i="10"/>
  <c r="C109" i="10"/>
  <c r="E109" i="10" s="1"/>
  <c r="F109" i="10" s="1"/>
  <c r="C85" i="4"/>
  <c r="E85" i="4" s="1"/>
  <c r="F85" i="4" s="1"/>
  <c r="D86" i="4" s="1"/>
  <c r="B125" i="4"/>
  <c r="K84" i="4" l="1"/>
  <c r="L84" i="4"/>
  <c r="D110" i="10"/>
  <c r="C110" i="10"/>
  <c r="E110" i="10" s="1"/>
  <c r="F110" i="10" s="1"/>
  <c r="C86" i="4"/>
  <c r="E86" i="4" s="1"/>
  <c r="F86" i="4" s="1"/>
  <c r="D87" i="4" s="1"/>
  <c r="B126" i="4"/>
  <c r="M84" i="4" l="1"/>
  <c r="N84" i="4" s="1"/>
  <c r="K85" i="4" s="1"/>
  <c r="C111" i="10"/>
  <c r="E111" i="10" s="1"/>
  <c r="F111" i="10" s="1"/>
  <c r="D111" i="10"/>
  <c r="C87" i="4"/>
  <c r="E87" i="4" s="1"/>
  <c r="F87" i="4" s="1"/>
  <c r="C88" i="4" s="1"/>
  <c r="B127" i="4"/>
  <c r="L85" i="4" l="1"/>
  <c r="M85" i="4" s="1"/>
  <c r="N85" i="4" s="1"/>
  <c r="D112" i="10"/>
  <c r="C112" i="10"/>
  <c r="E112" i="10" s="1"/>
  <c r="F112" i="10" s="1"/>
  <c r="D88" i="4"/>
  <c r="E88" i="4" s="1"/>
  <c r="F88" i="4" s="1"/>
  <c r="B128" i="4"/>
  <c r="K86" i="4" l="1"/>
  <c r="L86" i="4"/>
  <c r="M86" i="4" s="1"/>
  <c r="N86" i="4" s="1"/>
  <c r="L87" i="4" s="1"/>
  <c r="C113" i="10"/>
  <c r="E113" i="10" s="1"/>
  <c r="F113" i="10" s="1"/>
  <c r="D113" i="10"/>
  <c r="D89" i="4"/>
  <c r="C89" i="4"/>
  <c r="B129" i="4"/>
  <c r="K87" i="4" l="1"/>
  <c r="M87" i="4" s="1"/>
  <c r="N87" i="4" s="1"/>
  <c r="D114" i="10"/>
  <c r="C114" i="10"/>
  <c r="E114" i="10" s="1"/>
  <c r="F114" i="10" s="1"/>
  <c r="E89" i="4"/>
  <c r="F89" i="4" s="1"/>
  <c r="B130" i="4"/>
  <c r="L88" i="4" l="1"/>
  <c r="K88" i="4"/>
  <c r="D115" i="10"/>
  <c r="C115" i="10"/>
  <c r="E115" i="10" s="1"/>
  <c r="F115" i="10" s="1"/>
  <c r="D90" i="4"/>
  <c r="C90" i="4"/>
  <c r="B131" i="4"/>
  <c r="M88" i="4" l="1"/>
  <c r="N88" i="4" s="1"/>
  <c r="D116" i="10"/>
  <c r="C116" i="10"/>
  <c r="E116" i="10" s="1"/>
  <c r="F116" i="10" s="1"/>
  <c r="E90" i="4"/>
  <c r="F90" i="4" s="1"/>
  <c r="B132" i="4"/>
  <c r="L89" i="4" l="1"/>
  <c r="K89" i="4"/>
  <c r="D117" i="10"/>
  <c r="C117" i="10"/>
  <c r="E117" i="10" s="1"/>
  <c r="F117" i="10" s="1"/>
  <c r="C91" i="4"/>
  <c r="D91" i="4"/>
  <c r="B133" i="4"/>
  <c r="M89" i="4" l="1"/>
  <c r="N89" i="4" s="1"/>
  <c r="D118" i="10"/>
  <c r="C118" i="10"/>
  <c r="E118" i="10" s="1"/>
  <c r="F118" i="10" s="1"/>
  <c r="E91" i="4"/>
  <c r="F91" i="4" s="1"/>
  <c r="D92" i="4" s="1"/>
  <c r="B134" i="4"/>
  <c r="K90" i="4" l="1"/>
  <c r="L90" i="4"/>
  <c r="M90" i="4" s="1"/>
  <c r="N90" i="4" s="1"/>
  <c r="C119" i="10"/>
  <c r="D119" i="10"/>
  <c r="E119" i="10" s="1"/>
  <c r="F119" i="10" s="1"/>
  <c r="C92" i="4"/>
  <c r="E92" i="4" s="1"/>
  <c r="F92" i="4" s="1"/>
  <c r="D93" i="4" s="1"/>
  <c r="B135" i="4"/>
  <c r="L91" i="4" l="1"/>
  <c r="K91" i="4"/>
  <c r="D120" i="10"/>
  <c r="C120" i="10"/>
  <c r="E120" i="10" s="1"/>
  <c r="F120" i="10" s="1"/>
  <c r="C93" i="4"/>
  <c r="E93" i="4" s="1"/>
  <c r="F93" i="4" s="1"/>
  <c r="D94" i="4" s="1"/>
  <c r="B136" i="4"/>
  <c r="M91" i="4" l="1"/>
  <c r="N91" i="4" s="1"/>
  <c r="C121" i="10"/>
  <c r="E121" i="10" s="1"/>
  <c r="F121" i="10" s="1"/>
  <c r="D121" i="10"/>
  <c r="C94" i="4"/>
  <c r="E94" i="4" s="1"/>
  <c r="F94" i="4" s="1"/>
  <c r="D95" i="4" s="1"/>
  <c r="B137" i="4"/>
  <c r="K92" i="4" l="1"/>
  <c r="L92" i="4"/>
  <c r="D122" i="10"/>
  <c r="C122" i="10"/>
  <c r="E122" i="10"/>
  <c r="F122" i="10" s="1"/>
  <c r="C95" i="4"/>
  <c r="E95" i="4" s="1"/>
  <c r="F95" i="4" s="1"/>
  <c r="C96" i="4" s="1"/>
  <c r="B138" i="4"/>
  <c r="M92" i="4" l="1"/>
  <c r="N92" i="4" s="1"/>
  <c r="D123" i="10"/>
  <c r="C123" i="10"/>
  <c r="E123" i="10" s="1"/>
  <c r="F123" i="10" s="1"/>
  <c r="D96" i="4"/>
  <c r="E96" i="4" s="1"/>
  <c r="F96" i="4" s="1"/>
  <c r="D97" i="4" s="1"/>
  <c r="B139" i="4"/>
  <c r="L93" i="4" l="1"/>
  <c r="K93" i="4"/>
  <c r="D124" i="10"/>
  <c r="C124" i="10"/>
  <c r="E124" i="10" s="1"/>
  <c r="F124" i="10" s="1"/>
  <c r="C97" i="4"/>
  <c r="E97" i="4" s="1"/>
  <c r="F97" i="4" s="1"/>
  <c r="B140" i="4"/>
  <c r="M93" i="4" l="1"/>
  <c r="N93" i="4" s="1"/>
  <c r="K94" i="4" s="1"/>
  <c r="D125" i="10"/>
  <c r="C125" i="10"/>
  <c r="E125" i="10" s="1"/>
  <c r="F125" i="10" s="1"/>
  <c r="C98" i="4"/>
  <c r="D98" i="4"/>
  <c r="E98" i="4" s="1"/>
  <c r="F98" i="4" s="1"/>
  <c r="B141" i="4"/>
  <c r="L94" i="4" l="1"/>
  <c r="M94" i="4" s="1"/>
  <c r="N94" i="4" s="1"/>
  <c r="D126" i="10"/>
  <c r="C126" i="10"/>
  <c r="E126" i="10" s="1"/>
  <c r="F126" i="10" s="1"/>
  <c r="D99" i="4"/>
  <c r="C99" i="4"/>
  <c r="B142" i="4"/>
  <c r="L95" i="4" l="1"/>
  <c r="K95" i="4"/>
  <c r="M95" i="4" s="1"/>
  <c r="N95" i="4" s="1"/>
  <c r="K96" i="4" s="1"/>
  <c r="C127" i="10"/>
  <c r="D127" i="10"/>
  <c r="E127" i="10" s="1"/>
  <c r="F127" i="10" s="1"/>
  <c r="E99" i="4"/>
  <c r="F99" i="4" s="1"/>
  <c r="B143" i="4"/>
  <c r="L96" i="4" l="1"/>
  <c r="M96" i="4" s="1"/>
  <c r="N96" i="4" s="1"/>
  <c r="L97" i="4" s="1"/>
  <c r="D128" i="10"/>
  <c r="C128" i="10"/>
  <c r="E128" i="10" s="1"/>
  <c r="F128" i="10" s="1"/>
  <c r="C100" i="4"/>
  <c r="D100" i="4"/>
  <c r="B144" i="4"/>
  <c r="K97" i="4" l="1"/>
  <c r="M97" i="4" s="1"/>
  <c r="N97" i="4" s="1"/>
  <c r="C129" i="10"/>
  <c r="E129" i="10" s="1"/>
  <c r="F129" i="10" s="1"/>
  <c r="D129" i="10"/>
  <c r="E100" i="4"/>
  <c r="F100" i="4" s="1"/>
  <c r="C101" i="4" s="1"/>
  <c r="B145" i="4"/>
  <c r="K98" i="4" l="1"/>
  <c r="L98" i="4"/>
  <c r="M98" i="4" s="1"/>
  <c r="N98" i="4" s="1"/>
  <c r="L99" i="4" s="1"/>
  <c r="D130" i="10"/>
  <c r="E130" i="10" s="1"/>
  <c r="F130" i="10" s="1"/>
  <c r="C130" i="10"/>
  <c r="D101" i="4"/>
  <c r="E101" i="4" s="1"/>
  <c r="F101" i="4" s="1"/>
  <c r="C102" i="4" s="1"/>
  <c r="B146" i="4"/>
  <c r="K99" i="4" l="1"/>
  <c r="M99" i="4"/>
  <c r="N99" i="4" s="1"/>
  <c r="D131" i="10"/>
  <c r="E131" i="10" s="1"/>
  <c r="F131" i="10" s="1"/>
  <c r="C131" i="10"/>
  <c r="D102" i="4"/>
  <c r="E102" i="4" s="1"/>
  <c r="F102" i="4" s="1"/>
  <c r="C103" i="4" s="1"/>
  <c r="B147" i="4"/>
  <c r="L100" i="4" l="1"/>
  <c r="K100" i="4"/>
  <c r="D132" i="10"/>
  <c r="C132" i="10"/>
  <c r="E132" i="10" s="1"/>
  <c r="F132" i="10" s="1"/>
  <c r="D103" i="4"/>
  <c r="E103" i="4" s="1"/>
  <c r="F103" i="4" s="1"/>
  <c r="B148" i="4"/>
  <c r="M100" i="4" l="1"/>
  <c r="N100" i="4" s="1"/>
  <c r="K101" i="4" s="1"/>
  <c r="D133" i="10"/>
  <c r="C133" i="10"/>
  <c r="E133" i="10" s="1"/>
  <c r="F133" i="10" s="1"/>
  <c r="C104" i="4"/>
  <c r="D104" i="4"/>
  <c r="E104" i="4" s="1"/>
  <c r="F104" i="4" s="1"/>
  <c r="B149" i="4"/>
  <c r="L101" i="4" l="1"/>
  <c r="M101" i="4" s="1"/>
  <c r="N101" i="4" s="1"/>
  <c r="D134" i="10"/>
  <c r="C134" i="10"/>
  <c r="E134" i="10" s="1"/>
  <c r="F134" i="10" s="1"/>
  <c r="D105" i="4"/>
  <c r="C105" i="4"/>
  <c r="B150" i="4"/>
  <c r="K102" i="4" l="1"/>
  <c r="L102" i="4"/>
  <c r="M102" i="4" s="1"/>
  <c r="N102" i="4" s="1"/>
  <c r="C135" i="10"/>
  <c r="D135" i="10"/>
  <c r="E135" i="10" s="1"/>
  <c r="F135" i="10" s="1"/>
  <c r="E105" i="4"/>
  <c r="F105" i="4" s="1"/>
  <c r="C106" i="4" s="1"/>
  <c r="B151" i="4"/>
  <c r="K103" i="4" l="1"/>
  <c r="L103" i="4"/>
  <c r="D136" i="10"/>
  <c r="C136" i="10"/>
  <c r="E136" i="10" s="1"/>
  <c r="F136" i="10" s="1"/>
  <c r="D106" i="4"/>
  <c r="E106" i="4" s="1"/>
  <c r="F106" i="4" s="1"/>
  <c r="B152" i="4"/>
  <c r="M103" i="4" l="1"/>
  <c r="N103" i="4" s="1"/>
  <c r="L104" i="4" s="1"/>
  <c r="K104" i="4"/>
  <c r="C137" i="10"/>
  <c r="E137" i="10" s="1"/>
  <c r="F137" i="10" s="1"/>
  <c r="D137" i="10"/>
  <c r="D107" i="4"/>
  <c r="C107" i="4"/>
  <c r="B153" i="4"/>
  <c r="M104" i="4" l="1"/>
  <c r="N104" i="4" s="1"/>
  <c r="K105" i="4" s="1"/>
  <c r="D138" i="10"/>
  <c r="C138" i="10"/>
  <c r="E138" i="10" s="1"/>
  <c r="F138" i="10" s="1"/>
  <c r="E107" i="4"/>
  <c r="F107" i="4" s="1"/>
  <c r="D108" i="4" s="1"/>
  <c r="B154" i="4"/>
  <c r="L105" i="4" l="1"/>
  <c r="M105" i="4" s="1"/>
  <c r="N105" i="4" s="1"/>
  <c r="D139" i="10"/>
  <c r="C139" i="10"/>
  <c r="E139" i="10" s="1"/>
  <c r="F139" i="10" s="1"/>
  <c r="C108" i="4"/>
  <c r="E108" i="4" s="1"/>
  <c r="F108" i="4" s="1"/>
  <c r="D109" i="4" s="1"/>
  <c r="B155" i="4"/>
  <c r="L106" i="4" l="1"/>
  <c r="K106" i="4"/>
  <c r="D140" i="10"/>
  <c r="C140" i="10"/>
  <c r="E140" i="10" s="1"/>
  <c r="F140" i="10" s="1"/>
  <c r="C109" i="4"/>
  <c r="E109" i="4" s="1"/>
  <c r="F109" i="4" s="1"/>
  <c r="B156" i="4"/>
  <c r="M106" i="4" l="1"/>
  <c r="N106" i="4" s="1"/>
  <c r="K107" i="4" s="1"/>
  <c r="D141" i="10"/>
  <c r="C141" i="10"/>
  <c r="E141" i="10" s="1"/>
  <c r="F141" i="10" s="1"/>
  <c r="C110" i="4"/>
  <c r="D110" i="4"/>
  <c r="E110" i="4" s="1"/>
  <c r="F110" i="4" s="1"/>
  <c r="D111" i="4" s="1"/>
  <c r="B157" i="4"/>
  <c r="L107" i="4" l="1"/>
  <c r="M107" i="4" s="1"/>
  <c r="N107" i="4" s="1"/>
  <c r="K108" i="4" s="1"/>
  <c r="D142" i="10"/>
  <c r="C142" i="10"/>
  <c r="E142" i="10" s="1"/>
  <c r="F142" i="10" s="1"/>
  <c r="C111" i="4"/>
  <c r="E111" i="4" s="1"/>
  <c r="F111" i="4" s="1"/>
  <c r="C112" i="4" s="1"/>
  <c r="B158" i="4"/>
  <c r="L108" i="4" l="1"/>
  <c r="M108" i="4" s="1"/>
  <c r="N108" i="4" s="1"/>
  <c r="K109" i="4" s="1"/>
  <c r="C143" i="10"/>
  <c r="D143" i="10"/>
  <c r="E143" i="10" s="1"/>
  <c r="F143" i="10" s="1"/>
  <c r="D112" i="4"/>
  <c r="E112" i="4" s="1"/>
  <c r="F112" i="4" s="1"/>
  <c r="C113" i="4" s="1"/>
  <c r="B159" i="4"/>
  <c r="L109" i="4" l="1"/>
  <c r="M109" i="4" s="1"/>
  <c r="N109" i="4" s="1"/>
  <c r="K110" i="4" s="1"/>
  <c r="D144" i="10"/>
  <c r="C144" i="10"/>
  <c r="E144" i="10" s="1"/>
  <c r="F144" i="10" s="1"/>
  <c r="D113" i="4"/>
  <c r="E113" i="4" s="1"/>
  <c r="F113" i="4" s="1"/>
  <c r="B160" i="4"/>
  <c r="L110" i="4" l="1"/>
  <c r="M110" i="4" s="1"/>
  <c r="N110" i="4" s="1"/>
  <c r="K111" i="4" s="1"/>
  <c r="C145" i="10"/>
  <c r="E145" i="10" s="1"/>
  <c r="F145" i="10" s="1"/>
  <c r="D145" i="10"/>
  <c r="D114" i="4"/>
  <c r="C114" i="4"/>
  <c r="B161" i="4"/>
  <c r="L111" i="4" l="1"/>
  <c r="M111" i="4" s="1"/>
  <c r="N111" i="4" s="1"/>
  <c r="K112" i="4" s="1"/>
  <c r="D146" i="10"/>
  <c r="C146" i="10"/>
  <c r="E146" i="10"/>
  <c r="F146" i="10" s="1"/>
  <c r="E114" i="4"/>
  <c r="F114" i="4" s="1"/>
  <c r="D115" i="4" s="1"/>
  <c r="B162" i="4"/>
  <c r="L112" i="4" l="1"/>
  <c r="M112" i="4" s="1"/>
  <c r="N112" i="4" s="1"/>
  <c r="K113" i="4" s="1"/>
  <c r="D147" i="10"/>
  <c r="C147" i="10"/>
  <c r="E147" i="10" s="1"/>
  <c r="F147" i="10" s="1"/>
  <c r="C115" i="4"/>
  <c r="E115" i="4" s="1"/>
  <c r="F115" i="4" s="1"/>
  <c r="B163" i="4"/>
  <c r="L113" i="4" l="1"/>
  <c r="M113" i="4" s="1"/>
  <c r="N113" i="4" s="1"/>
  <c r="D148" i="10"/>
  <c r="C148" i="10"/>
  <c r="E148" i="10" s="1"/>
  <c r="F148" i="10" s="1"/>
  <c r="C116" i="4"/>
  <c r="D116" i="4"/>
  <c r="B164" i="4"/>
  <c r="L114" i="4" l="1"/>
  <c r="K114" i="4"/>
  <c r="E149" i="10"/>
  <c r="F149" i="10" s="1"/>
  <c r="D149" i="10"/>
  <c r="C149" i="10"/>
  <c r="E116" i="4"/>
  <c r="F116" i="4" s="1"/>
  <c r="C117" i="4" s="1"/>
  <c r="B165" i="4"/>
  <c r="M114" i="4" l="1"/>
  <c r="N114" i="4" s="1"/>
  <c r="K115" i="4" s="1"/>
  <c r="L115" i="4"/>
  <c r="M115" i="4" s="1"/>
  <c r="N115" i="4" s="1"/>
  <c r="L116" i="4" s="1"/>
  <c r="D150" i="10"/>
  <c r="C150" i="10"/>
  <c r="E150" i="10" s="1"/>
  <c r="F150" i="10" s="1"/>
  <c r="D117" i="4"/>
  <c r="E117" i="4" s="1"/>
  <c r="F117" i="4" s="1"/>
  <c r="C118" i="4" s="1"/>
  <c r="B166" i="4"/>
  <c r="K116" i="4" l="1"/>
  <c r="M116" i="4" s="1"/>
  <c r="N116" i="4" s="1"/>
  <c r="K117" i="4" s="1"/>
  <c r="D151" i="10"/>
  <c r="C151" i="10"/>
  <c r="E151" i="10" s="1"/>
  <c r="F151" i="10" s="1"/>
  <c r="D118" i="4"/>
  <c r="E118" i="4" s="1"/>
  <c r="F118" i="4" s="1"/>
  <c r="C119" i="4" s="1"/>
  <c r="B167" i="4"/>
  <c r="L117" i="4" l="1"/>
  <c r="M117" i="4" s="1"/>
  <c r="N117" i="4" s="1"/>
  <c r="K118" i="4" s="1"/>
  <c r="D152" i="10"/>
  <c r="C152" i="10"/>
  <c r="E152" i="10" s="1"/>
  <c r="F152" i="10" s="1"/>
  <c r="D119" i="4"/>
  <c r="E119" i="4" s="1"/>
  <c r="F119" i="4" s="1"/>
  <c r="D120" i="4" s="1"/>
  <c r="B168" i="4"/>
  <c r="L118" i="4" l="1"/>
  <c r="M118" i="4" s="1"/>
  <c r="N118" i="4" s="1"/>
  <c r="K119" i="4" s="1"/>
  <c r="E153" i="10"/>
  <c r="F153" i="10" s="1"/>
  <c r="D153" i="10"/>
  <c r="C153" i="10"/>
  <c r="C120" i="4"/>
  <c r="E120" i="4" s="1"/>
  <c r="F120" i="4" s="1"/>
  <c r="B169" i="4"/>
  <c r="L119" i="4" l="1"/>
  <c r="M119" i="4" s="1"/>
  <c r="N119" i="4" s="1"/>
  <c r="L120" i="4" s="1"/>
  <c r="C154" i="10"/>
  <c r="E154" i="10" s="1"/>
  <c r="F154" i="10" s="1"/>
  <c r="D154" i="10"/>
  <c r="D121" i="4"/>
  <c r="C121" i="4"/>
  <c r="B170" i="4"/>
  <c r="K120" i="4" l="1"/>
  <c r="M120" i="4" s="1"/>
  <c r="N120" i="4" s="1"/>
  <c r="K121" i="4" s="1"/>
  <c r="D155" i="10"/>
  <c r="C155" i="10"/>
  <c r="E155" i="10" s="1"/>
  <c r="F155" i="10" s="1"/>
  <c r="E121" i="4"/>
  <c r="F121" i="4" s="1"/>
  <c r="C122" i="4" s="1"/>
  <c r="B171" i="4"/>
  <c r="L121" i="4" l="1"/>
  <c r="M121" i="4" s="1"/>
  <c r="N121" i="4" s="1"/>
  <c r="L122" i="4" s="1"/>
  <c r="C156" i="10"/>
  <c r="E156" i="10" s="1"/>
  <c r="F156" i="10" s="1"/>
  <c r="D156" i="10"/>
  <c r="D122" i="4"/>
  <c r="E122" i="4" s="1"/>
  <c r="F122" i="4" s="1"/>
  <c r="D123" i="4" s="1"/>
  <c r="B172" i="4"/>
  <c r="K122" i="4" l="1"/>
  <c r="M122" i="4" s="1"/>
  <c r="N122" i="4" s="1"/>
  <c r="K123" i="4" s="1"/>
  <c r="D157" i="10"/>
  <c r="C157" i="10"/>
  <c r="E157" i="10" s="1"/>
  <c r="F157" i="10" s="1"/>
  <c r="C123" i="4"/>
  <c r="E123" i="4" s="1"/>
  <c r="F123" i="4" s="1"/>
  <c r="C124" i="4" s="1"/>
  <c r="B173" i="4"/>
  <c r="L123" i="4" l="1"/>
  <c r="M123" i="4" s="1"/>
  <c r="N123" i="4" s="1"/>
  <c r="L124" i="4" s="1"/>
  <c r="D158" i="10"/>
  <c r="C158" i="10"/>
  <c r="E158" i="10" s="1"/>
  <c r="F158" i="10" s="1"/>
  <c r="D124" i="4"/>
  <c r="E124" i="4" s="1"/>
  <c r="F124" i="4" s="1"/>
  <c r="B174" i="4"/>
  <c r="K124" i="4" l="1"/>
  <c r="M124" i="4" s="1"/>
  <c r="N124" i="4" s="1"/>
  <c r="L125" i="4" s="1"/>
  <c r="D159" i="10"/>
  <c r="C159" i="10"/>
  <c r="E159" i="10" s="1"/>
  <c r="F159" i="10" s="1"/>
  <c r="K125" i="4"/>
  <c r="C125" i="4"/>
  <c r="D125" i="4"/>
  <c r="B175" i="4"/>
  <c r="D160" i="10" l="1"/>
  <c r="C160" i="10"/>
  <c r="E160" i="10" s="1"/>
  <c r="F160" i="10" s="1"/>
  <c r="M125" i="4"/>
  <c r="N125" i="4" s="1"/>
  <c r="E125" i="4"/>
  <c r="F125" i="4" s="1"/>
  <c r="B176" i="4"/>
  <c r="D161" i="10" l="1"/>
  <c r="C161" i="10"/>
  <c r="E161" i="10" s="1"/>
  <c r="F161" i="10" s="1"/>
  <c r="K126" i="4"/>
  <c r="L126" i="4"/>
  <c r="M126" i="4" s="1"/>
  <c r="N126" i="4" s="1"/>
  <c r="C126" i="4"/>
  <c r="D126" i="4"/>
  <c r="B177" i="4"/>
  <c r="C162" i="10" l="1"/>
  <c r="E162" i="10" s="1"/>
  <c r="F162" i="10" s="1"/>
  <c r="D162" i="10"/>
  <c r="K127" i="4"/>
  <c r="L127" i="4"/>
  <c r="E126" i="4"/>
  <c r="F126" i="4" s="1"/>
  <c r="D127" i="4" s="1"/>
  <c r="B178" i="4"/>
  <c r="D163" i="10" l="1"/>
  <c r="C163" i="10"/>
  <c r="E163" i="10" s="1"/>
  <c r="F163" i="10" s="1"/>
  <c r="M127" i="4"/>
  <c r="N127" i="4" s="1"/>
  <c r="L128" i="4" s="1"/>
  <c r="C127" i="4"/>
  <c r="E127" i="4" s="1"/>
  <c r="F127" i="4" s="1"/>
  <c r="B179" i="4"/>
  <c r="C164" i="10" l="1"/>
  <c r="D164" i="10"/>
  <c r="E164" i="10" s="1"/>
  <c r="F164" i="10" s="1"/>
  <c r="K128" i="4"/>
  <c r="M128" i="4" s="1"/>
  <c r="N128" i="4" s="1"/>
  <c r="C128" i="4"/>
  <c r="D128" i="4"/>
  <c r="B180" i="4"/>
  <c r="D165" i="10" l="1"/>
  <c r="C165" i="10"/>
  <c r="E165" i="10" s="1"/>
  <c r="F165" i="10" s="1"/>
  <c r="K129" i="4"/>
  <c r="L129" i="4"/>
  <c r="E128" i="4"/>
  <c r="F128" i="4" s="1"/>
  <c r="C129" i="4" s="1"/>
  <c r="B181" i="4"/>
  <c r="D166" i="10" l="1"/>
  <c r="C166" i="10"/>
  <c r="E166" i="10" s="1"/>
  <c r="F166" i="10" s="1"/>
  <c r="M129" i="4"/>
  <c r="N129" i="4" s="1"/>
  <c r="D129" i="4"/>
  <c r="E129" i="4" s="1"/>
  <c r="F129" i="4" s="1"/>
  <c r="B182" i="4"/>
  <c r="D167" i="10" l="1"/>
  <c r="C167" i="10"/>
  <c r="E167" i="10" s="1"/>
  <c r="F167" i="10" s="1"/>
  <c r="K130" i="4"/>
  <c r="L130" i="4"/>
  <c r="C130" i="4"/>
  <c r="D130" i="4"/>
  <c r="B183" i="4"/>
  <c r="C168" i="10" l="1"/>
  <c r="E168" i="10" s="1"/>
  <c r="F168" i="10" s="1"/>
  <c r="D168" i="10"/>
  <c r="M130" i="4"/>
  <c r="N130" i="4" s="1"/>
  <c r="E130" i="4"/>
  <c r="F130" i="4" s="1"/>
  <c r="B184" i="4"/>
  <c r="C169" i="10" l="1"/>
  <c r="D169" i="10"/>
  <c r="E169" i="10" s="1"/>
  <c r="F169" i="10" s="1"/>
  <c r="K131" i="4"/>
  <c r="L131" i="4"/>
  <c r="D131" i="4"/>
  <c r="C131" i="4"/>
  <c r="B185" i="4"/>
  <c r="M131" i="4" l="1"/>
  <c r="N131" i="4" s="1"/>
  <c r="K132" i="4" s="1"/>
  <c r="D170" i="10"/>
  <c r="C170" i="10"/>
  <c r="E170" i="10" s="1"/>
  <c r="F170" i="10" s="1"/>
  <c r="E131" i="4"/>
  <c r="F131" i="4" s="1"/>
  <c r="B186" i="4"/>
  <c r="L132" i="4" l="1"/>
  <c r="M132" i="4" s="1"/>
  <c r="N132" i="4" s="1"/>
  <c r="D171" i="10"/>
  <c r="C171" i="10"/>
  <c r="E171" i="10" s="1"/>
  <c r="F171" i="10" s="1"/>
  <c r="C132" i="4"/>
  <c r="D132" i="4"/>
  <c r="B187" i="4"/>
  <c r="C172" i="10" l="1"/>
  <c r="D172" i="10"/>
  <c r="E172" i="10"/>
  <c r="F172" i="10" s="1"/>
  <c r="L133" i="4"/>
  <c r="K133" i="4"/>
  <c r="E132" i="4"/>
  <c r="F132" i="4" s="1"/>
  <c r="C133" i="4" s="1"/>
  <c r="B188" i="4"/>
  <c r="D173" i="10" l="1"/>
  <c r="C173" i="10"/>
  <c r="E173" i="10" s="1"/>
  <c r="F173" i="10" s="1"/>
  <c r="M133" i="4"/>
  <c r="N133" i="4" s="1"/>
  <c r="K134" i="4" s="1"/>
  <c r="D133" i="4"/>
  <c r="E133" i="4" s="1"/>
  <c r="F133" i="4" s="1"/>
  <c r="B189" i="4"/>
  <c r="D174" i="10" l="1"/>
  <c r="C174" i="10"/>
  <c r="E174" i="10" s="1"/>
  <c r="F174" i="10" s="1"/>
  <c r="L134" i="4"/>
  <c r="M134" i="4" s="1"/>
  <c r="N134" i="4" s="1"/>
  <c r="K135" i="4" s="1"/>
  <c r="C134" i="4"/>
  <c r="D134" i="4"/>
  <c r="B190" i="4"/>
  <c r="D175" i="10" l="1"/>
  <c r="E175" i="10" s="1"/>
  <c r="F175" i="10" s="1"/>
  <c r="C175" i="10"/>
  <c r="L135" i="4"/>
  <c r="M135" i="4" s="1"/>
  <c r="N135" i="4" s="1"/>
  <c r="E134" i="4"/>
  <c r="F134" i="4" s="1"/>
  <c r="C135" i="4" s="1"/>
  <c r="B191" i="4"/>
  <c r="C176" i="10" l="1"/>
  <c r="E176" i="10" s="1"/>
  <c r="F176" i="10" s="1"/>
  <c r="D176" i="10"/>
  <c r="K136" i="4"/>
  <c r="L136" i="4"/>
  <c r="D135" i="4"/>
  <c r="E135" i="4" s="1"/>
  <c r="F135" i="4" s="1"/>
  <c r="B192" i="4"/>
  <c r="D177" i="10" l="1"/>
  <c r="C177" i="10"/>
  <c r="E177" i="10" s="1"/>
  <c r="F177" i="10" s="1"/>
  <c r="M136" i="4"/>
  <c r="N136" i="4" s="1"/>
  <c r="K137" i="4" s="1"/>
  <c r="C136" i="4"/>
  <c r="D136" i="4"/>
  <c r="B193" i="4"/>
  <c r="D178" i="10" l="1"/>
  <c r="C178" i="10"/>
  <c r="E178" i="10" s="1"/>
  <c r="F178" i="10" s="1"/>
  <c r="L137" i="4"/>
  <c r="M137" i="4" s="1"/>
  <c r="N137" i="4" s="1"/>
  <c r="K138" i="4" s="1"/>
  <c r="E136" i="4"/>
  <c r="F136" i="4" s="1"/>
  <c r="B194" i="4"/>
  <c r="D179" i="10" l="1"/>
  <c r="E179" i="10" s="1"/>
  <c r="F179" i="10" s="1"/>
  <c r="C179" i="10"/>
  <c r="L138" i="4"/>
  <c r="M138" i="4" s="1"/>
  <c r="N138" i="4" s="1"/>
  <c r="L139" i="4" s="1"/>
  <c r="D137" i="4"/>
  <c r="C137" i="4"/>
  <c r="B195" i="4"/>
  <c r="C180" i="10" l="1"/>
  <c r="D180" i="10"/>
  <c r="E180" i="10" s="1"/>
  <c r="F180" i="10" s="1"/>
  <c r="K139" i="4"/>
  <c r="M139" i="4" s="1"/>
  <c r="N139" i="4" s="1"/>
  <c r="E137" i="4"/>
  <c r="F137" i="4" s="1"/>
  <c r="D138" i="4" s="1"/>
  <c r="B196" i="4"/>
  <c r="D181" i="10" l="1"/>
  <c r="C181" i="10"/>
  <c r="E181" i="10" s="1"/>
  <c r="F181" i="10" s="1"/>
  <c r="L140" i="4"/>
  <c r="K140" i="4"/>
  <c r="C138" i="4"/>
  <c r="E138" i="4" s="1"/>
  <c r="F138" i="4" s="1"/>
  <c r="B197" i="4"/>
  <c r="E182" i="10" l="1"/>
  <c r="F182" i="10" s="1"/>
  <c r="D182" i="10"/>
  <c r="C182" i="10"/>
  <c r="M140" i="4"/>
  <c r="N140" i="4" s="1"/>
  <c r="K141" i="4" s="1"/>
  <c r="D139" i="4"/>
  <c r="C139" i="4"/>
  <c r="B198" i="4"/>
  <c r="D183" i="10" l="1"/>
  <c r="C183" i="10"/>
  <c r="E183" i="10"/>
  <c r="F183" i="10" s="1"/>
  <c r="L141" i="4"/>
  <c r="M141" i="4" s="1"/>
  <c r="N141" i="4" s="1"/>
  <c r="E139" i="4"/>
  <c r="F139" i="4" s="1"/>
  <c r="C140" i="4" s="1"/>
  <c r="B199" i="4"/>
  <c r="C184" i="10" l="1"/>
  <c r="E184" i="10" s="1"/>
  <c r="F184" i="10" s="1"/>
  <c r="D184" i="10"/>
  <c r="L142" i="4"/>
  <c r="K142" i="4"/>
  <c r="D140" i="4"/>
  <c r="E140" i="4" s="1"/>
  <c r="F140" i="4" s="1"/>
  <c r="C141" i="4" s="1"/>
  <c r="B200" i="4"/>
  <c r="C185" i="10" l="1"/>
  <c r="D185" i="10"/>
  <c r="E185" i="10" s="1"/>
  <c r="F185" i="10" s="1"/>
  <c r="M142" i="4"/>
  <c r="N142" i="4" s="1"/>
  <c r="K143" i="4" s="1"/>
  <c r="D141" i="4"/>
  <c r="E141" i="4" s="1"/>
  <c r="F141" i="4" s="1"/>
  <c r="D142" i="4" s="1"/>
  <c r="B201" i="4"/>
  <c r="D186" i="10" l="1"/>
  <c r="C186" i="10"/>
  <c r="E186" i="10" s="1"/>
  <c r="F186" i="10" s="1"/>
  <c r="L143" i="4"/>
  <c r="M143" i="4" s="1"/>
  <c r="N143" i="4" s="1"/>
  <c r="L144" i="4" s="1"/>
  <c r="C142" i="4"/>
  <c r="E142" i="4" s="1"/>
  <c r="F142" i="4" s="1"/>
  <c r="B202" i="4"/>
  <c r="D187" i="10" l="1"/>
  <c r="C187" i="10"/>
  <c r="E187" i="10" s="1"/>
  <c r="F187" i="10" s="1"/>
  <c r="K144" i="4"/>
  <c r="M144" i="4" s="1"/>
  <c r="N144" i="4" s="1"/>
  <c r="K145" i="4" s="1"/>
  <c r="D143" i="4"/>
  <c r="C143" i="4"/>
  <c r="B203" i="4"/>
  <c r="C188" i="10" l="1"/>
  <c r="D188" i="10"/>
  <c r="E188" i="10"/>
  <c r="F188" i="10" s="1"/>
  <c r="L145" i="4"/>
  <c r="M145" i="4" s="1"/>
  <c r="N145" i="4" s="1"/>
  <c r="E143" i="4"/>
  <c r="F143" i="4" s="1"/>
  <c r="D144" i="4" s="1"/>
  <c r="B204" i="4"/>
  <c r="D189" i="10" l="1"/>
  <c r="C189" i="10"/>
  <c r="E189" i="10" s="1"/>
  <c r="F189" i="10" s="1"/>
  <c r="K146" i="4"/>
  <c r="L146" i="4"/>
  <c r="M146" i="4" s="1"/>
  <c r="N146" i="4" s="1"/>
  <c r="L147" i="4" s="1"/>
  <c r="C144" i="4"/>
  <c r="E144" i="4" s="1"/>
  <c r="F144" i="4" s="1"/>
  <c r="C145" i="4" s="1"/>
  <c r="B205" i="4"/>
  <c r="D190" i="10" l="1"/>
  <c r="C190" i="10"/>
  <c r="E190" i="10" s="1"/>
  <c r="F190" i="10" s="1"/>
  <c r="K147" i="4"/>
  <c r="M147" i="4" s="1"/>
  <c r="N147" i="4" s="1"/>
  <c r="L148" i="4" s="1"/>
  <c r="D145" i="4"/>
  <c r="E145" i="4" s="1"/>
  <c r="F145" i="4" s="1"/>
  <c r="C146" i="4" s="1"/>
  <c r="B206" i="4"/>
  <c r="D191" i="10" l="1"/>
  <c r="C191" i="10"/>
  <c r="E191" i="10"/>
  <c r="F191" i="10" s="1"/>
  <c r="K148" i="4"/>
  <c r="M148" i="4" s="1"/>
  <c r="N148" i="4" s="1"/>
  <c r="D146" i="4"/>
  <c r="E146" i="4" s="1"/>
  <c r="F146" i="4" s="1"/>
  <c r="B207" i="4"/>
  <c r="C192" i="10" l="1"/>
  <c r="E192" i="10" s="1"/>
  <c r="F192" i="10" s="1"/>
  <c r="D192" i="10"/>
  <c r="L149" i="4"/>
  <c r="K149" i="4"/>
  <c r="D147" i="4"/>
  <c r="C147" i="4"/>
  <c r="B208" i="4"/>
  <c r="D193" i="10" l="1"/>
  <c r="C193" i="10"/>
  <c r="E193" i="10" s="1"/>
  <c r="F193" i="10" s="1"/>
  <c r="M149" i="4"/>
  <c r="N149" i="4" s="1"/>
  <c r="E147" i="4"/>
  <c r="F147" i="4" s="1"/>
  <c r="D148" i="4" s="1"/>
  <c r="B209" i="4"/>
  <c r="D194" i="10" l="1"/>
  <c r="C194" i="10"/>
  <c r="E194" i="10" s="1"/>
  <c r="F194" i="10" s="1"/>
  <c r="K150" i="4"/>
  <c r="L150" i="4"/>
  <c r="C148" i="4"/>
  <c r="E148" i="4" s="1"/>
  <c r="F148" i="4" s="1"/>
  <c r="C149" i="4" s="1"/>
  <c r="B210" i="4"/>
  <c r="D195" i="10" l="1"/>
  <c r="C195" i="10"/>
  <c r="E195" i="10"/>
  <c r="F195" i="10" s="1"/>
  <c r="M150" i="4"/>
  <c r="N150" i="4" s="1"/>
  <c r="K151" i="4" s="1"/>
  <c r="D149" i="4"/>
  <c r="E149" i="4" s="1"/>
  <c r="F149" i="4" s="1"/>
  <c r="C150" i="4" s="1"/>
  <c r="B211" i="4"/>
  <c r="C196" i="10" l="1"/>
  <c r="D196" i="10"/>
  <c r="E196" i="10" s="1"/>
  <c r="F196" i="10" s="1"/>
  <c r="L151" i="4"/>
  <c r="M151" i="4" s="1"/>
  <c r="N151" i="4" s="1"/>
  <c r="D150" i="4"/>
  <c r="E150" i="4" s="1"/>
  <c r="F150" i="4" s="1"/>
  <c r="B212" i="4"/>
  <c r="D197" i="10" l="1"/>
  <c r="C197" i="10"/>
  <c r="E197" i="10" s="1"/>
  <c r="F197" i="10" s="1"/>
  <c r="K152" i="4"/>
  <c r="L152" i="4"/>
  <c r="M152" i="4" s="1"/>
  <c r="N152" i="4" s="1"/>
  <c r="D151" i="4"/>
  <c r="C151" i="4"/>
  <c r="B213" i="4"/>
  <c r="D198" i="10" l="1"/>
  <c r="C198" i="10"/>
  <c r="E198" i="10" s="1"/>
  <c r="F198" i="10" s="1"/>
  <c r="L153" i="4"/>
  <c r="K153" i="4"/>
  <c r="E151" i="4"/>
  <c r="F151" i="4" s="1"/>
  <c r="B214" i="4"/>
  <c r="D199" i="10" l="1"/>
  <c r="C199" i="10"/>
  <c r="F199" i="10"/>
  <c r="E199" i="10"/>
  <c r="M153" i="4"/>
  <c r="N153" i="4" s="1"/>
  <c r="K154" i="4" s="1"/>
  <c r="C152" i="4"/>
  <c r="D152" i="4"/>
  <c r="B215" i="4"/>
  <c r="D200" i="10" l="1"/>
  <c r="C200" i="10"/>
  <c r="E200" i="10" s="1"/>
  <c r="F200" i="10" s="1"/>
  <c r="L154" i="4"/>
  <c r="M154" i="4" s="1"/>
  <c r="N154" i="4" s="1"/>
  <c r="K155" i="4" s="1"/>
  <c r="E152" i="4"/>
  <c r="F152" i="4" s="1"/>
  <c r="C153" i="4" s="1"/>
  <c r="B216" i="4"/>
  <c r="C201" i="10" l="1"/>
  <c r="D201" i="10"/>
  <c r="E201" i="10" s="1"/>
  <c r="F201" i="10" s="1"/>
  <c r="L155" i="4"/>
  <c r="M155" i="4" s="1"/>
  <c r="N155" i="4" s="1"/>
  <c r="K156" i="4" s="1"/>
  <c r="D153" i="4"/>
  <c r="E153" i="4" s="1"/>
  <c r="F153" i="4" s="1"/>
  <c r="D154" i="4" s="1"/>
  <c r="B217" i="4"/>
  <c r="D202" i="10" l="1"/>
  <c r="C202" i="10"/>
  <c r="E202" i="10" s="1"/>
  <c r="F202" i="10" s="1"/>
  <c r="L156" i="4"/>
  <c r="M156" i="4" s="1"/>
  <c r="N156" i="4" s="1"/>
  <c r="C154" i="4"/>
  <c r="E154" i="4" s="1"/>
  <c r="F154" i="4" s="1"/>
  <c r="B218" i="4"/>
  <c r="D203" i="10" l="1"/>
  <c r="C203" i="10"/>
  <c r="E203" i="10" s="1"/>
  <c r="F203" i="10" s="1"/>
  <c r="K157" i="4"/>
  <c r="L157" i="4"/>
  <c r="C155" i="4"/>
  <c r="D155" i="4"/>
  <c r="B219" i="4"/>
  <c r="D204" i="10" l="1"/>
  <c r="C204" i="10"/>
  <c r="E204" i="10"/>
  <c r="F204" i="10" s="1"/>
  <c r="M157" i="4"/>
  <c r="N157" i="4" s="1"/>
  <c r="E155" i="4"/>
  <c r="F155" i="4" s="1"/>
  <c r="C156" i="4" s="1"/>
  <c r="B220" i="4"/>
  <c r="D205" i="10" l="1"/>
  <c r="C205" i="10"/>
  <c r="E205" i="10" s="1"/>
  <c r="F205" i="10" s="1"/>
  <c r="K158" i="4"/>
  <c r="L158" i="4"/>
  <c r="D156" i="4"/>
  <c r="E156" i="4" s="1"/>
  <c r="F156" i="4" s="1"/>
  <c r="C157" i="4" s="1"/>
  <c r="B221" i="4"/>
  <c r="D206" i="10" l="1"/>
  <c r="C206" i="10"/>
  <c r="E206" i="10" s="1"/>
  <c r="F206" i="10" s="1"/>
  <c r="M158" i="4"/>
  <c r="N158" i="4" s="1"/>
  <c r="K159" i="4" s="1"/>
  <c r="D157" i="4"/>
  <c r="E157" i="4" s="1"/>
  <c r="F157" i="4" s="1"/>
  <c r="C158" i="4" s="1"/>
  <c r="B222" i="4"/>
  <c r="D207" i="10" l="1"/>
  <c r="C207" i="10"/>
  <c r="E207" i="10" s="1"/>
  <c r="F207" i="10" s="1"/>
  <c r="L159" i="4"/>
  <c r="M159" i="4" s="1"/>
  <c r="N159" i="4" s="1"/>
  <c r="D158" i="4"/>
  <c r="E158" i="4" s="1"/>
  <c r="F158" i="4" s="1"/>
  <c r="B223" i="4"/>
  <c r="D208" i="10" l="1"/>
  <c r="C208" i="10"/>
  <c r="E208" i="10" s="1"/>
  <c r="F208" i="10" s="1"/>
  <c r="K160" i="4"/>
  <c r="L160" i="4"/>
  <c r="M160" i="4" s="1"/>
  <c r="N160" i="4" s="1"/>
  <c r="C159" i="4"/>
  <c r="D159" i="4"/>
  <c r="E159" i="4" s="1"/>
  <c r="F159" i="4" s="1"/>
  <c r="B224" i="4"/>
  <c r="C209" i="10" l="1"/>
  <c r="E209" i="10"/>
  <c r="F209" i="10" s="1"/>
  <c r="D209" i="10"/>
  <c r="K161" i="4"/>
  <c r="L161" i="4"/>
  <c r="C160" i="4"/>
  <c r="D160" i="4"/>
  <c r="E160" i="4" s="1"/>
  <c r="F160" i="4" s="1"/>
  <c r="B225" i="4"/>
  <c r="D210" i="10" l="1"/>
  <c r="C210" i="10"/>
  <c r="E210" i="10" s="1"/>
  <c r="F210" i="10" s="1"/>
  <c r="M161" i="4"/>
  <c r="N161" i="4" s="1"/>
  <c r="K162" i="4" s="1"/>
  <c r="C161" i="4"/>
  <c r="D161" i="4"/>
  <c r="B226" i="4"/>
  <c r="D211" i="10" l="1"/>
  <c r="C211" i="10"/>
  <c r="E211" i="10" s="1"/>
  <c r="F211" i="10" s="1"/>
  <c r="L162" i="4"/>
  <c r="M162" i="4" s="1"/>
  <c r="N162" i="4" s="1"/>
  <c r="L163" i="4" s="1"/>
  <c r="E161" i="4"/>
  <c r="F161" i="4" s="1"/>
  <c r="B227" i="4"/>
  <c r="D212" i="10" l="1"/>
  <c r="C212" i="10"/>
  <c r="E212" i="10"/>
  <c r="F212" i="10" s="1"/>
  <c r="K163" i="4"/>
  <c r="M163" i="4" s="1"/>
  <c r="N163" i="4" s="1"/>
  <c r="L164" i="4" s="1"/>
  <c r="C162" i="4"/>
  <c r="D162" i="4"/>
  <c r="B228" i="4"/>
  <c r="D213" i="10" l="1"/>
  <c r="C213" i="10"/>
  <c r="E213" i="10" s="1"/>
  <c r="F213" i="10" s="1"/>
  <c r="K164" i="4"/>
  <c r="M164" i="4" s="1"/>
  <c r="N164" i="4" s="1"/>
  <c r="K165" i="4" s="1"/>
  <c r="E162" i="4"/>
  <c r="F162" i="4" s="1"/>
  <c r="D163" i="4" s="1"/>
  <c r="B229" i="4"/>
  <c r="D214" i="10" l="1"/>
  <c r="C214" i="10"/>
  <c r="E214" i="10" s="1"/>
  <c r="F214" i="10" s="1"/>
  <c r="L165" i="4"/>
  <c r="M165" i="4" s="1"/>
  <c r="N165" i="4" s="1"/>
  <c r="L166" i="4" s="1"/>
  <c r="C163" i="4"/>
  <c r="E163" i="4" s="1"/>
  <c r="F163" i="4" s="1"/>
  <c r="C164" i="4" s="1"/>
  <c r="B230" i="4"/>
  <c r="E215" i="10" l="1"/>
  <c r="F215" i="10" s="1"/>
  <c r="D215" i="10"/>
  <c r="C215" i="10"/>
  <c r="K166" i="4"/>
  <c r="M166" i="4" s="1"/>
  <c r="N166" i="4" s="1"/>
  <c r="K167" i="4" s="1"/>
  <c r="D164" i="4"/>
  <c r="E164" i="4" s="1"/>
  <c r="F164" i="4" s="1"/>
  <c r="C165" i="4" s="1"/>
  <c r="B231" i="4"/>
  <c r="D216" i="10" l="1"/>
  <c r="C216" i="10"/>
  <c r="E216" i="10" s="1"/>
  <c r="F216" i="10" s="1"/>
  <c r="L167" i="4"/>
  <c r="M167" i="4" s="1"/>
  <c r="N167" i="4" s="1"/>
  <c r="K168" i="4" s="1"/>
  <c r="D165" i="4"/>
  <c r="E165" i="4" s="1"/>
  <c r="F165" i="4" s="1"/>
  <c r="B232" i="4"/>
  <c r="C217" i="10" l="1"/>
  <c r="D217" i="10"/>
  <c r="E217" i="10" s="1"/>
  <c r="F217" i="10" s="1"/>
  <c r="L168" i="4"/>
  <c r="M168" i="4" s="1"/>
  <c r="N168" i="4" s="1"/>
  <c r="K169" i="4" s="1"/>
  <c r="C166" i="4"/>
  <c r="D166" i="4"/>
  <c r="B233" i="4"/>
  <c r="D218" i="10" l="1"/>
  <c r="C218" i="10"/>
  <c r="E218" i="10" s="1"/>
  <c r="F218" i="10" s="1"/>
  <c r="L169" i="4"/>
  <c r="M169" i="4" s="1"/>
  <c r="N169" i="4" s="1"/>
  <c r="L170" i="4" s="1"/>
  <c r="E166" i="4"/>
  <c r="F166" i="4" s="1"/>
  <c r="C167" i="4" s="1"/>
  <c r="B234" i="4"/>
  <c r="D219" i="10" l="1"/>
  <c r="C219" i="10"/>
  <c r="E219" i="10" s="1"/>
  <c r="F219" i="10" s="1"/>
  <c r="K170" i="4"/>
  <c r="M170" i="4" s="1"/>
  <c r="N170" i="4" s="1"/>
  <c r="D167" i="4"/>
  <c r="E167" i="4" s="1"/>
  <c r="F167" i="4" s="1"/>
  <c r="C168" i="4" s="1"/>
  <c r="B235" i="4"/>
  <c r="D220" i="10" l="1"/>
  <c r="E220" i="10" s="1"/>
  <c r="F220" i="10" s="1"/>
  <c r="C220" i="10"/>
  <c r="K171" i="4"/>
  <c r="L171" i="4"/>
  <c r="D168" i="4"/>
  <c r="E168" i="4" s="1"/>
  <c r="F168" i="4" s="1"/>
  <c r="C169" i="4" s="1"/>
  <c r="B236" i="4"/>
  <c r="D221" i="10" l="1"/>
  <c r="C221" i="10"/>
  <c r="E221" i="10" s="1"/>
  <c r="F221" i="10" s="1"/>
  <c r="M171" i="4"/>
  <c r="N171" i="4" s="1"/>
  <c r="L172" i="4" s="1"/>
  <c r="D169" i="4"/>
  <c r="E169" i="4" s="1"/>
  <c r="F169" i="4" s="1"/>
  <c r="C170" i="4" s="1"/>
  <c r="B237" i="4"/>
  <c r="D222" i="10" l="1"/>
  <c r="C222" i="10"/>
  <c r="E222" i="10" s="1"/>
  <c r="F222" i="10" s="1"/>
  <c r="K172" i="4"/>
  <c r="M172" i="4" s="1"/>
  <c r="N172" i="4" s="1"/>
  <c r="D170" i="4"/>
  <c r="E170" i="4" s="1"/>
  <c r="F170" i="4" s="1"/>
  <c r="C171" i="4" s="1"/>
  <c r="B238" i="4"/>
  <c r="D223" i="10" l="1"/>
  <c r="C223" i="10"/>
  <c r="E223" i="10" s="1"/>
  <c r="F223" i="10" s="1"/>
  <c r="L173" i="4"/>
  <c r="K173" i="4"/>
  <c r="D171" i="4"/>
  <c r="E171" i="4" s="1"/>
  <c r="F171" i="4" s="1"/>
  <c r="C172" i="4" s="1"/>
  <c r="B239" i="4"/>
  <c r="D224" i="10" l="1"/>
  <c r="C224" i="10"/>
  <c r="E224" i="10" s="1"/>
  <c r="F224" i="10" s="1"/>
  <c r="M173" i="4"/>
  <c r="N173" i="4" s="1"/>
  <c r="L174" i="4" s="1"/>
  <c r="D172" i="4"/>
  <c r="E172" i="4" s="1"/>
  <c r="F172" i="4" s="1"/>
  <c r="B240" i="4"/>
  <c r="C225" i="10" l="1"/>
  <c r="D225" i="10"/>
  <c r="E225" i="10" s="1"/>
  <c r="F225" i="10" s="1"/>
  <c r="K174" i="4"/>
  <c r="M174" i="4" s="1"/>
  <c r="N174" i="4" s="1"/>
  <c r="K175" i="4" s="1"/>
  <c r="C173" i="4"/>
  <c r="D173" i="4"/>
  <c r="B241" i="4"/>
  <c r="D226" i="10" l="1"/>
  <c r="C226" i="10"/>
  <c r="E226" i="10" s="1"/>
  <c r="F226" i="10" s="1"/>
  <c r="L175" i="4"/>
  <c r="M175" i="4" s="1"/>
  <c r="N175" i="4" s="1"/>
  <c r="L176" i="4" s="1"/>
  <c r="E173" i="4"/>
  <c r="F173" i="4" s="1"/>
  <c r="B242" i="4"/>
  <c r="D227" i="10" l="1"/>
  <c r="C227" i="10"/>
  <c r="E227" i="10" s="1"/>
  <c r="F227" i="10" s="1"/>
  <c r="K176" i="4"/>
  <c r="M176" i="4" s="1"/>
  <c r="N176" i="4" s="1"/>
  <c r="L177" i="4" s="1"/>
  <c r="C174" i="4"/>
  <c r="D174" i="4"/>
  <c r="B243" i="4"/>
  <c r="D228" i="10" l="1"/>
  <c r="C228" i="10"/>
  <c r="E228" i="10" s="1"/>
  <c r="F228" i="10" s="1"/>
  <c r="K177" i="4"/>
  <c r="M177" i="4" s="1"/>
  <c r="N177" i="4" s="1"/>
  <c r="E174" i="4"/>
  <c r="F174" i="4" s="1"/>
  <c r="D175" i="4" s="1"/>
  <c r="B244" i="4"/>
  <c r="D229" i="10" l="1"/>
  <c r="C229" i="10"/>
  <c r="E229" i="10" s="1"/>
  <c r="F229" i="10" s="1"/>
  <c r="K178" i="4"/>
  <c r="L178" i="4"/>
  <c r="C175" i="4"/>
  <c r="E175" i="4" s="1"/>
  <c r="F175" i="4" s="1"/>
  <c r="B245" i="4"/>
  <c r="D230" i="10" l="1"/>
  <c r="C230" i="10"/>
  <c r="E230" i="10" s="1"/>
  <c r="F230" i="10" s="1"/>
  <c r="M178" i="4"/>
  <c r="N178" i="4" s="1"/>
  <c r="C176" i="4"/>
  <c r="D176" i="4"/>
  <c r="B246" i="4"/>
  <c r="D231" i="10" l="1"/>
  <c r="C231" i="10"/>
  <c r="E231" i="10" s="1"/>
  <c r="F231" i="10" s="1"/>
  <c r="L179" i="4"/>
  <c r="K179" i="4"/>
  <c r="E176" i="4"/>
  <c r="F176" i="4" s="1"/>
  <c r="D177" i="4" s="1"/>
  <c r="B247" i="4"/>
  <c r="D232" i="10" l="1"/>
  <c r="C232" i="10"/>
  <c r="E232" i="10" s="1"/>
  <c r="F232" i="10" s="1"/>
  <c r="M179" i="4"/>
  <c r="N179" i="4" s="1"/>
  <c r="C177" i="4"/>
  <c r="E177" i="4" s="1"/>
  <c r="F177" i="4" s="1"/>
  <c r="C178" i="4" s="1"/>
  <c r="B248" i="4"/>
  <c r="C233" i="10" l="1"/>
  <c r="D233" i="10"/>
  <c r="E233" i="10" s="1"/>
  <c r="F233" i="10" s="1"/>
  <c r="K180" i="4"/>
  <c r="L180" i="4"/>
  <c r="D178" i="4"/>
  <c r="E178" i="4" s="1"/>
  <c r="F178" i="4" s="1"/>
  <c r="B249" i="4"/>
  <c r="D234" i="10" l="1"/>
  <c r="C234" i="10"/>
  <c r="E234" i="10" s="1"/>
  <c r="F234" i="10" s="1"/>
  <c r="M180" i="4"/>
  <c r="N180" i="4" s="1"/>
  <c r="D179" i="4"/>
  <c r="C179" i="4"/>
  <c r="B250" i="4"/>
  <c r="D235" i="10" l="1"/>
  <c r="C235" i="10"/>
  <c r="E235" i="10" s="1"/>
  <c r="F235" i="10" s="1"/>
  <c r="K181" i="4"/>
  <c r="L181" i="4"/>
  <c r="E179" i="4"/>
  <c r="F179" i="4" s="1"/>
  <c r="C180" i="4" s="1"/>
  <c r="B251" i="4"/>
  <c r="D236" i="10" l="1"/>
  <c r="C236" i="10"/>
  <c r="E236" i="10" s="1"/>
  <c r="F236" i="10" s="1"/>
  <c r="M181" i="4"/>
  <c r="N181" i="4" s="1"/>
  <c r="D180" i="4"/>
  <c r="E180" i="4" s="1"/>
  <c r="F180" i="4" s="1"/>
  <c r="D181" i="4" s="1"/>
  <c r="B252" i="4"/>
  <c r="D237" i="10" l="1"/>
  <c r="C237" i="10"/>
  <c r="E237" i="10" s="1"/>
  <c r="F237" i="10" s="1"/>
  <c r="L182" i="4"/>
  <c r="K182" i="4"/>
  <c r="C181" i="4"/>
  <c r="E181" i="4" s="1"/>
  <c r="F181" i="4" s="1"/>
  <c r="B253" i="4"/>
  <c r="E238" i="10" l="1"/>
  <c r="F238" i="10" s="1"/>
  <c r="D238" i="10"/>
  <c r="C238" i="10"/>
  <c r="M182" i="4"/>
  <c r="N182" i="4" s="1"/>
  <c r="C182" i="4"/>
  <c r="D182" i="4"/>
  <c r="B254" i="4"/>
  <c r="D239" i="10" l="1"/>
  <c r="C239" i="10"/>
  <c r="E239" i="10" s="1"/>
  <c r="F239" i="10" s="1"/>
  <c r="E182" i="4"/>
  <c r="F182" i="4" s="1"/>
  <c r="D183" i="4" s="1"/>
  <c r="K183" i="4"/>
  <c r="L183" i="4"/>
  <c r="B255" i="4"/>
  <c r="D240" i="10" l="1"/>
  <c r="C240" i="10"/>
  <c r="E240" i="10" s="1"/>
  <c r="F240" i="10" s="1"/>
  <c r="C183" i="4"/>
  <c r="E183" i="4" s="1"/>
  <c r="F183" i="4" s="1"/>
  <c r="D184" i="4" s="1"/>
  <c r="M183" i="4"/>
  <c r="N183" i="4" s="1"/>
  <c r="L184" i="4" s="1"/>
  <c r="B256" i="4"/>
  <c r="C241" i="10" l="1"/>
  <c r="D241" i="10"/>
  <c r="E241" i="10" s="1"/>
  <c r="F241" i="10" s="1"/>
  <c r="K184" i="4"/>
  <c r="M184" i="4" s="1"/>
  <c r="N184" i="4" s="1"/>
  <c r="C184" i="4"/>
  <c r="E184" i="4" s="1"/>
  <c r="F184" i="4" s="1"/>
  <c r="D185" i="4" s="1"/>
  <c r="B257" i="4"/>
  <c r="C242" i="10" l="1"/>
  <c r="E242" i="10" s="1"/>
  <c r="F242" i="10" s="1"/>
  <c r="D242" i="10"/>
  <c r="L185" i="4"/>
  <c r="K185" i="4"/>
  <c r="C185" i="4"/>
  <c r="E185" i="4" s="1"/>
  <c r="F185" i="4" s="1"/>
  <c r="B258" i="4"/>
  <c r="D243" i="10" l="1"/>
  <c r="C243" i="10"/>
  <c r="E243" i="10" s="1"/>
  <c r="F243" i="10" s="1"/>
  <c r="M185" i="4"/>
  <c r="N185" i="4" s="1"/>
  <c r="K186" i="4" s="1"/>
  <c r="D186" i="4"/>
  <c r="C186" i="4"/>
  <c r="B259" i="4"/>
  <c r="D244" i="10" l="1"/>
  <c r="C244" i="10"/>
  <c r="E244" i="10" s="1"/>
  <c r="F244" i="10" s="1"/>
  <c r="L186" i="4"/>
  <c r="M186" i="4" s="1"/>
  <c r="N186" i="4" s="1"/>
  <c r="E186" i="4"/>
  <c r="F186" i="4" s="1"/>
  <c r="D187" i="4" s="1"/>
  <c r="B260" i="4"/>
  <c r="D245" i="10" l="1"/>
  <c r="C245" i="10"/>
  <c r="E245" i="10" s="1"/>
  <c r="F245" i="10" s="1"/>
  <c r="L187" i="4"/>
  <c r="K187" i="4"/>
  <c r="C187" i="4"/>
  <c r="E187" i="4" s="1"/>
  <c r="F187" i="4" s="1"/>
  <c r="B261" i="4"/>
  <c r="D246" i="10" l="1"/>
  <c r="C246" i="10"/>
  <c r="E246" i="10" s="1"/>
  <c r="F246" i="10" s="1"/>
  <c r="M187" i="4"/>
  <c r="N187" i="4" s="1"/>
  <c r="K188" i="4" s="1"/>
  <c r="C188" i="4"/>
  <c r="D188" i="4"/>
  <c r="B262" i="4"/>
  <c r="C247" i="10" l="1"/>
  <c r="E247" i="10" s="1"/>
  <c r="F247" i="10" s="1"/>
  <c r="D247" i="10"/>
  <c r="L188" i="4"/>
  <c r="M188" i="4" s="1"/>
  <c r="N188" i="4" s="1"/>
  <c r="L189" i="4" s="1"/>
  <c r="E188" i="4"/>
  <c r="F188" i="4" s="1"/>
  <c r="C189" i="4" s="1"/>
  <c r="B263" i="4"/>
  <c r="D248" i="10" l="1"/>
  <c r="C248" i="10"/>
  <c r="E248" i="10" s="1"/>
  <c r="F248" i="10" s="1"/>
  <c r="K189" i="4"/>
  <c r="M189" i="4" s="1"/>
  <c r="N189" i="4" s="1"/>
  <c r="D189" i="4"/>
  <c r="E189" i="4" s="1"/>
  <c r="F189" i="4" s="1"/>
  <c r="B264" i="4"/>
  <c r="C249" i="10" l="1"/>
  <c r="D249" i="10"/>
  <c r="E249" i="10" s="1"/>
  <c r="F249" i="10" s="1"/>
  <c r="K190" i="4"/>
  <c r="L190" i="4"/>
  <c r="D190" i="4"/>
  <c r="C190" i="4"/>
  <c r="B265" i="4"/>
  <c r="D250" i="10" l="1"/>
  <c r="E250" i="10" s="1"/>
  <c r="F250" i="10" s="1"/>
  <c r="C250" i="10"/>
  <c r="M190" i="4"/>
  <c r="N190" i="4" s="1"/>
  <c r="E190" i="4"/>
  <c r="F190" i="4" s="1"/>
  <c r="D191" i="4" s="1"/>
  <c r="B266" i="4"/>
  <c r="D251" i="10" l="1"/>
  <c r="C251" i="10"/>
  <c r="E251" i="10" s="1"/>
  <c r="F251" i="10" s="1"/>
  <c r="L191" i="4"/>
  <c r="K191" i="4"/>
  <c r="C191" i="4"/>
  <c r="E191" i="4" s="1"/>
  <c r="F191" i="4" s="1"/>
  <c r="B267" i="4"/>
  <c r="D252" i="10" l="1"/>
  <c r="E252" i="10" s="1"/>
  <c r="F252" i="10" s="1"/>
  <c r="C252" i="10"/>
  <c r="M191" i="4"/>
  <c r="N191" i="4" s="1"/>
  <c r="K192" i="4" s="1"/>
  <c r="D192" i="4"/>
  <c r="C192" i="4"/>
  <c r="B268" i="4"/>
  <c r="D253" i="10" l="1"/>
  <c r="C253" i="10"/>
  <c r="E253" i="10" s="1"/>
  <c r="F253" i="10" s="1"/>
  <c r="L192" i="4"/>
  <c r="M192" i="4" s="1"/>
  <c r="N192" i="4" s="1"/>
  <c r="L193" i="4" s="1"/>
  <c r="E192" i="4"/>
  <c r="F192" i="4" s="1"/>
  <c r="D193" i="4" s="1"/>
  <c r="B269" i="4"/>
  <c r="D254" i="10" l="1"/>
  <c r="C254" i="10"/>
  <c r="E254" i="10" s="1"/>
  <c r="F254" i="10" s="1"/>
  <c r="K193" i="4"/>
  <c r="M193" i="4" s="1"/>
  <c r="N193" i="4" s="1"/>
  <c r="C193" i="4"/>
  <c r="E193" i="4" s="1"/>
  <c r="F193" i="4" s="1"/>
  <c r="D194" i="4" s="1"/>
  <c r="B270" i="4"/>
  <c r="C255" i="10" l="1"/>
  <c r="E255" i="10" s="1"/>
  <c r="F255" i="10" s="1"/>
  <c r="D255" i="10"/>
  <c r="L194" i="4"/>
  <c r="K194" i="4"/>
  <c r="C194" i="4"/>
  <c r="E194" i="4" s="1"/>
  <c r="F194" i="4" s="1"/>
  <c r="C195" i="4" s="1"/>
  <c r="B271" i="4"/>
  <c r="D256" i="10" l="1"/>
  <c r="C256" i="10"/>
  <c r="E256" i="10" s="1"/>
  <c r="F256" i="10" s="1"/>
  <c r="M194" i="4"/>
  <c r="N194" i="4" s="1"/>
  <c r="K195" i="4" s="1"/>
  <c r="D195" i="4"/>
  <c r="E195" i="4" s="1"/>
  <c r="F195" i="4" s="1"/>
  <c r="B272" i="4"/>
  <c r="C257" i="10" l="1"/>
  <c r="D257" i="10"/>
  <c r="E257" i="10" s="1"/>
  <c r="F257" i="10" s="1"/>
  <c r="L195" i="4"/>
  <c r="M195" i="4" s="1"/>
  <c r="N195" i="4" s="1"/>
  <c r="D196" i="4"/>
  <c r="C196" i="4"/>
  <c r="B273" i="4"/>
  <c r="D258" i="10" l="1"/>
  <c r="E258" i="10" s="1"/>
  <c r="F258" i="10" s="1"/>
  <c r="C258" i="10"/>
  <c r="L196" i="4"/>
  <c r="K196" i="4"/>
  <c r="E196" i="4"/>
  <c r="F196" i="4" s="1"/>
  <c r="C197" i="4" s="1"/>
  <c r="B274" i="4"/>
  <c r="D259" i="10" l="1"/>
  <c r="C259" i="10"/>
  <c r="E259" i="10" s="1"/>
  <c r="F259" i="10" s="1"/>
  <c r="M196" i="4"/>
  <c r="N196" i="4" s="1"/>
  <c r="D197" i="4"/>
  <c r="E197" i="4" s="1"/>
  <c r="F197" i="4" s="1"/>
  <c r="D198" i="4" s="1"/>
  <c r="B275" i="4"/>
  <c r="D260" i="10" l="1"/>
  <c r="C260" i="10"/>
  <c r="E260" i="10"/>
  <c r="F260" i="10" s="1"/>
  <c r="K197" i="4"/>
  <c r="L197" i="4"/>
  <c r="C198" i="4"/>
  <c r="E198" i="4" s="1"/>
  <c r="F198" i="4" s="1"/>
  <c r="B276" i="4"/>
  <c r="D261" i="10" l="1"/>
  <c r="C261" i="10"/>
  <c r="E261" i="10" s="1"/>
  <c r="F261" i="10" s="1"/>
  <c r="M197" i="4"/>
  <c r="N197" i="4" s="1"/>
  <c r="C199" i="4"/>
  <c r="D199" i="4"/>
  <c r="B277" i="4"/>
  <c r="D262" i="10" l="1"/>
  <c r="C262" i="10"/>
  <c r="E262" i="10" s="1"/>
  <c r="F262" i="10" s="1"/>
  <c r="E199" i="4"/>
  <c r="F199" i="4" s="1"/>
  <c r="D200" i="4" s="1"/>
  <c r="K198" i="4"/>
  <c r="L198" i="4"/>
  <c r="B278" i="4"/>
  <c r="D263" i="10" l="1"/>
  <c r="C263" i="10"/>
  <c r="E263" i="10" s="1"/>
  <c r="F263" i="10" s="1"/>
  <c r="C200" i="4"/>
  <c r="E200" i="4" s="1"/>
  <c r="F200" i="4" s="1"/>
  <c r="D201" i="4" s="1"/>
  <c r="M198" i="4"/>
  <c r="N198" i="4" s="1"/>
  <c r="B279" i="4"/>
  <c r="D264" i="10" l="1"/>
  <c r="C264" i="10"/>
  <c r="E264" i="10" s="1"/>
  <c r="F264" i="10" s="1"/>
  <c r="L199" i="4"/>
  <c r="K199" i="4"/>
  <c r="C201" i="4"/>
  <c r="E201" i="4" s="1"/>
  <c r="F201" i="4" s="1"/>
  <c r="B280" i="4"/>
  <c r="C265" i="10" l="1"/>
  <c r="D265" i="10"/>
  <c r="E265" i="10" s="1"/>
  <c r="F265" i="10" s="1"/>
  <c r="M199" i="4"/>
  <c r="N199" i="4" s="1"/>
  <c r="K200" i="4" s="1"/>
  <c r="D202" i="4"/>
  <c r="C202" i="4"/>
  <c r="B281" i="4"/>
  <c r="D266" i="10" l="1"/>
  <c r="C266" i="10"/>
  <c r="E266" i="10" s="1"/>
  <c r="F266" i="10" s="1"/>
  <c r="L200" i="4"/>
  <c r="M200" i="4" s="1"/>
  <c r="N200" i="4" s="1"/>
  <c r="K201" i="4" s="1"/>
  <c r="E202" i="4"/>
  <c r="F202" i="4" s="1"/>
  <c r="D203" i="4" s="1"/>
  <c r="B282" i="4"/>
  <c r="D267" i="10" l="1"/>
  <c r="C267" i="10"/>
  <c r="E267" i="10" s="1"/>
  <c r="F267" i="10" s="1"/>
  <c r="L201" i="4"/>
  <c r="M201" i="4" s="1"/>
  <c r="N201" i="4" s="1"/>
  <c r="C203" i="4"/>
  <c r="E203" i="4" s="1"/>
  <c r="F203" i="4" s="1"/>
  <c r="B283" i="4"/>
  <c r="D268" i="10" l="1"/>
  <c r="E268" i="10" s="1"/>
  <c r="F268" i="10" s="1"/>
  <c r="C268" i="10"/>
  <c r="K202" i="4"/>
  <c r="L202" i="4"/>
  <c r="C204" i="4"/>
  <c r="D204" i="4"/>
  <c r="B284" i="4"/>
  <c r="D269" i="10" l="1"/>
  <c r="C269" i="10"/>
  <c r="E269" i="10" s="1"/>
  <c r="F269" i="10" s="1"/>
  <c r="M202" i="4"/>
  <c r="N202" i="4" s="1"/>
  <c r="L203" i="4" s="1"/>
  <c r="E204" i="4"/>
  <c r="F204" i="4" s="1"/>
  <c r="D205" i="4" s="1"/>
  <c r="B285" i="4"/>
  <c r="E270" i="10" l="1"/>
  <c r="F270" i="10" s="1"/>
  <c r="D270" i="10"/>
  <c r="C270" i="10"/>
  <c r="K203" i="4"/>
  <c r="M203" i="4" s="1"/>
  <c r="N203" i="4" s="1"/>
  <c r="L204" i="4" s="1"/>
  <c r="C205" i="4"/>
  <c r="E205" i="4" s="1"/>
  <c r="F205" i="4" s="1"/>
  <c r="B286" i="4"/>
  <c r="D271" i="10" l="1"/>
  <c r="C271" i="10"/>
  <c r="E271" i="10" s="1"/>
  <c r="F271" i="10" s="1"/>
  <c r="K204" i="4"/>
  <c r="M204" i="4" s="1"/>
  <c r="N204" i="4" s="1"/>
  <c r="K205" i="4" s="1"/>
  <c r="D206" i="4"/>
  <c r="C206" i="4"/>
  <c r="B287" i="4"/>
  <c r="D272" i="10" l="1"/>
  <c r="C272" i="10"/>
  <c r="E272" i="10" s="1"/>
  <c r="F272" i="10" s="1"/>
  <c r="L205" i="4"/>
  <c r="M205" i="4" s="1"/>
  <c r="N205" i="4" s="1"/>
  <c r="E206" i="4"/>
  <c r="F206" i="4" s="1"/>
  <c r="B288" i="4"/>
  <c r="C273" i="10" l="1"/>
  <c r="D273" i="10"/>
  <c r="E273" i="10" s="1"/>
  <c r="F273" i="10" s="1"/>
  <c r="K206" i="4"/>
  <c r="L206" i="4"/>
  <c r="C207" i="4"/>
  <c r="D207" i="4"/>
  <c r="B289" i="4"/>
  <c r="D274" i="10" l="1"/>
  <c r="C274" i="10"/>
  <c r="E274" i="10" s="1"/>
  <c r="F274" i="10" s="1"/>
  <c r="M206" i="4"/>
  <c r="N206" i="4" s="1"/>
  <c r="L207" i="4" s="1"/>
  <c r="E207" i="4"/>
  <c r="F207" i="4" s="1"/>
  <c r="C208" i="4" s="1"/>
  <c r="B290" i="4"/>
  <c r="D275" i="10" l="1"/>
  <c r="C275" i="10"/>
  <c r="E275" i="10" s="1"/>
  <c r="F275" i="10" s="1"/>
  <c r="K207" i="4"/>
  <c r="M207" i="4" s="1"/>
  <c r="N207" i="4" s="1"/>
  <c r="K208" i="4" s="1"/>
  <c r="D208" i="4"/>
  <c r="E208" i="4" s="1"/>
  <c r="F208" i="4" s="1"/>
  <c r="B291" i="4"/>
  <c r="D276" i="10" l="1"/>
  <c r="C276" i="10"/>
  <c r="E276" i="10"/>
  <c r="F276" i="10" s="1"/>
  <c r="L208" i="4"/>
  <c r="M208" i="4" s="1"/>
  <c r="N208" i="4" s="1"/>
  <c r="K209" i="4" s="1"/>
  <c r="C209" i="4"/>
  <c r="D209" i="4"/>
  <c r="B292" i="4"/>
  <c r="D277" i="10" l="1"/>
  <c r="C277" i="10"/>
  <c r="E277" i="10" s="1"/>
  <c r="F277" i="10" s="1"/>
  <c r="L209" i="4"/>
  <c r="M209" i="4" s="1"/>
  <c r="N209" i="4" s="1"/>
  <c r="L210" i="4" s="1"/>
  <c r="E209" i="4"/>
  <c r="F209" i="4" s="1"/>
  <c r="D210" i="4" s="1"/>
  <c r="B293" i="4"/>
  <c r="D278" i="10" l="1"/>
  <c r="C278" i="10"/>
  <c r="E278" i="10" s="1"/>
  <c r="F278" i="10" s="1"/>
  <c r="K210" i="4"/>
  <c r="M210" i="4" s="1"/>
  <c r="N210" i="4" s="1"/>
  <c r="L211" i="4" s="1"/>
  <c r="C210" i="4"/>
  <c r="E210" i="4" s="1"/>
  <c r="F210" i="4" s="1"/>
  <c r="C211" i="4" s="1"/>
  <c r="B294" i="4"/>
  <c r="D279" i="10" l="1"/>
  <c r="C279" i="10"/>
  <c r="E279" i="10" s="1"/>
  <c r="F279" i="10" s="1"/>
  <c r="K211" i="4"/>
  <c r="M211" i="4" s="1"/>
  <c r="N211" i="4" s="1"/>
  <c r="K212" i="4" s="1"/>
  <c r="D211" i="4"/>
  <c r="E211" i="4" s="1"/>
  <c r="F211" i="4" s="1"/>
  <c r="B295" i="4"/>
  <c r="D280" i="10" l="1"/>
  <c r="C280" i="10"/>
  <c r="E280" i="10" s="1"/>
  <c r="F280" i="10" s="1"/>
  <c r="L212" i="4"/>
  <c r="M212" i="4" s="1"/>
  <c r="N212" i="4" s="1"/>
  <c r="D212" i="4"/>
  <c r="C212" i="4"/>
  <c r="B296" i="4"/>
  <c r="C281" i="10" l="1"/>
  <c r="D281" i="10"/>
  <c r="E281" i="10" s="1"/>
  <c r="F281" i="10" s="1"/>
  <c r="K213" i="4"/>
  <c r="L213" i="4"/>
  <c r="E212" i="4"/>
  <c r="F212" i="4" s="1"/>
  <c r="D213" i="4" s="1"/>
  <c r="B297" i="4"/>
  <c r="D282" i="10" l="1"/>
  <c r="C282" i="10"/>
  <c r="E282" i="10" s="1"/>
  <c r="F282" i="10" s="1"/>
  <c r="M213" i="4"/>
  <c r="N213" i="4" s="1"/>
  <c r="C213" i="4"/>
  <c r="E213" i="4" s="1"/>
  <c r="F213" i="4" s="1"/>
  <c r="B298" i="4"/>
  <c r="D283" i="10" l="1"/>
  <c r="C283" i="10"/>
  <c r="E283" i="10" s="1"/>
  <c r="F283" i="10" s="1"/>
  <c r="K214" i="4"/>
  <c r="L214" i="4"/>
  <c r="D214" i="4"/>
  <c r="C214" i="4"/>
  <c r="B299" i="4"/>
  <c r="D284" i="10" l="1"/>
  <c r="E284" i="10" s="1"/>
  <c r="F284" i="10" s="1"/>
  <c r="C284" i="10"/>
  <c r="M214" i="4"/>
  <c r="N214" i="4" s="1"/>
  <c r="E214" i="4"/>
  <c r="F214" i="4" s="1"/>
  <c r="D215" i="4" s="1"/>
  <c r="B300" i="4"/>
  <c r="D285" i="10" l="1"/>
  <c r="C285" i="10"/>
  <c r="E285" i="10" s="1"/>
  <c r="F285" i="10" s="1"/>
  <c r="L215" i="4"/>
  <c r="K215" i="4"/>
  <c r="C215" i="4"/>
  <c r="E215" i="4" s="1"/>
  <c r="F215" i="4" s="1"/>
  <c r="B301" i="4"/>
  <c r="D286" i="10" l="1"/>
  <c r="C286" i="10"/>
  <c r="E286" i="10" s="1"/>
  <c r="F286" i="10" s="1"/>
  <c r="M215" i="4"/>
  <c r="N215" i="4" s="1"/>
  <c r="D216" i="4"/>
  <c r="C216" i="4"/>
  <c r="B302" i="4"/>
  <c r="D287" i="10" l="1"/>
  <c r="C287" i="10"/>
  <c r="E287" i="10" s="1"/>
  <c r="F287" i="10" s="1"/>
  <c r="K216" i="4"/>
  <c r="L216" i="4"/>
  <c r="E216" i="4"/>
  <c r="F216" i="4" s="1"/>
  <c r="D217" i="4" s="1"/>
  <c r="B303" i="4"/>
  <c r="D288" i="10" l="1"/>
  <c r="C288" i="10"/>
  <c r="E288" i="10" s="1"/>
  <c r="F288" i="10" s="1"/>
  <c r="M216" i="4"/>
  <c r="N216" i="4" s="1"/>
  <c r="L217" i="4" s="1"/>
  <c r="C217" i="4"/>
  <c r="E217" i="4" s="1"/>
  <c r="F217" i="4" s="1"/>
  <c r="B304" i="4"/>
  <c r="C289" i="10" l="1"/>
  <c r="D289" i="10"/>
  <c r="E289" i="10" s="1"/>
  <c r="F289" i="10" s="1"/>
  <c r="K217" i="4"/>
  <c r="M217" i="4" s="1"/>
  <c r="N217" i="4" s="1"/>
  <c r="D218" i="4"/>
  <c r="C218" i="4"/>
  <c r="B305" i="4"/>
  <c r="D290" i="10" l="1"/>
  <c r="C290" i="10"/>
  <c r="E290" i="10" s="1"/>
  <c r="F290" i="10" s="1"/>
  <c r="L218" i="4"/>
  <c r="K218" i="4"/>
  <c r="E218" i="4"/>
  <c r="F218" i="4" s="1"/>
  <c r="C219" i="4" s="1"/>
  <c r="B306" i="4"/>
  <c r="D291" i="10" l="1"/>
  <c r="C291" i="10"/>
  <c r="E291" i="10" s="1"/>
  <c r="F291" i="10" s="1"/>
  <c r="M218" i="4"/>
  <c r="N218" i="4" s="1"/>
  <c r="L219" i="4" s="1"/>
  <c r="D219" i="4"/>
  <c r="E219" i="4" s="1"/>
  <c r="F219" i="4" s="1"/>
  <c r="D220" i="4" s="1"/>
  <c r="B307" i="4"/>
  <c r="D292" i="10" l="1"/>
  <c r="C292" i="10"/>
  <c r="E292" i="10"/>
  <c r="F292" i="10" s="1"/>
  <c r="K219" i="4"/>
  <c r="M219" i="4" s="1"/>
  <c r="N219" i="4" s="1"/>
  <c r="K220" i="4" s="1"/>
  <c r="C220" i="4"/>
  <c r="E220" i="4" s="1"/>
  <c r="F220" i="4" s="1"/>
  <c r="C221" i="4" s="1"/>
  <c r="B308" i="4"/>
  <c r="D293" i="10" l="1"/>
  <c r="C293" i="10"/>
  <c r="E293" i="10" s="1"/>
  <c r="F293" i="10" s="1"/>
  <c r="L220" i="4"/>
  <c r="M220" i="4" s="1"/>
  <c r="N220" i="4" s="1"/>
  <c r="D221" i="4"/>
  <c r="E221" i="4" s="1"/>
  <c r="F221" i="4" s="1"/>
  <c r="C222" i="4" s="1"/>
  <c r="B309" i="4"/>
  <c r="D294" i="10" l="1"/>
  <c r="C294" i="10"/>
  <c r="E294" i="10" s="1"/>
  <c r="F294" i="10" s="1"/>
  <c r="K221" i="4"/>
  <c r="L221" i="4"/>
  <c r="D222" i="4"/>
  <c r="E222" i="4" s="1"/>
  <c r="F222" i="4" s="1"/>
  <c r="D223" i="4" s="1"/>
  <c r="B310" i="4"/>
  <c r="D295" i="10" l="1"/>
  <c r="C295" i="10"/>
  <c r="E295" i="10" s="1"/>
  <c r="F295" i="10" s="1"/>
  <c r="M221" i="4"/>
  <c r="N221" i="4" s="1"/>
  <c r="C223" i="4"/>
  <c r="E223" i="4" s="1"/>
  <c r="F223" i="4" s="1"/>
  <c r="D224" i="4" s="1"/>
  <c r="B311" i="4"/>
  <c r="D296" i="10" l="1"/>
  <c r="C296" i="10"/>
  <c r="E296" i="10" s="1"/>
  <c r="F296" i="10" s="1"/>
  <c r="K222" i="4"/>
  <c r="L222" i="4"/>
  <c r="C224" i="4"/>
  <c r="E224" i="4" s="1"/>
  <c r="F224" i="4" s="1"/>
  <c r="C225" i="4" s="1"/>
  <c r="B312" i="4"/>
  <c r="C297" i="10" l="1"/>
  <c r="E297" i="10" s="1"/>
  <c r="F297" i="10" s="1"/>
  <c r="D297" i="10"/>
  <c r="M222" i="4"/>
  <c r="N222" i="4" s="1"/>
  <c r="D225" i="4"/>
  <c r="E225" i="4" s="1"/>
  <c r="F225" i="4" s="1"/>
  <c r="D226" i="4" s="1"/>
  <c r="B313" i="4"/>
  <c r="D298" i="10" l="1"/>
  <c r="C298" i="10"/>
  <c r="E298" i="10" s="1"/>
  <c r="F298" i="10" s="1"/>
  <c r="K223" i="4"/>
  <c r="L223" i="4"/>
  <c r="C226" i="4"/>
  <c r="E226" i="4" s="1"/>
  <c r="F226" i="4" s="1"/>
  <c r="D227" i="4" s="1"/>
  <c r="B314" i="4"/>
  <c r="D299" i="10" l="1"/>
  <c r="C299" i="10"/>
  <c r="E299" i="10" s="1"/>
  <c r="F299" i="10" s="1"/>
  <c r="M223" i="4"/>
  <c r="N223" i="4" s="1"/>
  <c r="L224" i="4" s="1"/>
  <c r="C227" i="4"/>
  <c r="E227" i="4" s="1"/>
  <c r="F227" i="4" s="1"/>
  <c r="B315" i="4"/>
  <c r="D300" i="10" l="1"/>
  <c r="C300" i="10"/>
  <c r="E300" i="10" s="1"/>
  <c r="F300" i="10" s="1"/>
  <c r="K224" i="4"/>
  <c r="M224" i="4" s="1"/>
  <c r="N224" i="4" s="1"/>
  <c r="L225" i="4" s="1"/>
  <c r="C228" i="4"/>
  <c r="D228" i="4"/>
  <c r="B316" i="4"/>
  <c r="D301" i="10" l="1"/>
  <c r="C301" i="10"/>
  <c r="E301" i="10" s="1"/>
  <c r="F301" i="10" s="1"/>
  <c r="K225" i="4"/>
  <c r="M225" i="4" s="1"/>
  <c r="N225" i="4" s="1"/>
  <c r="E228" i="4"/>
  <c r="F228" i="4" s="1"/>
  <c r="C229" i="4" s="1"/>
  <c r="B317" i="4"/>
  <c r="D302" i="10" l="1"/>
  <c r="C302" i="10"/>
  <c r="E302" i="10" s="1"/>
  <c r="F302" i="10" s="1"/>
  <c r="K226" i="4"/>
  <c r="L226" i="4"/>
  <c r="M226" i="4" s="1"/>
  <c r="N226" i="4" s="1"/>
  <c r="D229" i="4"/>
  <c r="E229" i="4" s="1"/>
  <c r="F229" i="4" s="1"/>
  <c r="C230" i="4" s="1"/>
  <c r="B318" i="4"/>
  <c r="D303" i="10" l="1"/>
  <c r="C303" i="10"/>
  <c r="E303" i="10" s="1"/>
  <c r="F303" i="10" s="1"/>
  <c r="K227" i="4"/>
  <c r="L227" i="4"/>
  <c r="D230" i="4"/>
  <c r="E230" i="4" s="1"/>
  <c r="F230" i="4" s="1"/>
  <c r="C231" i="4" s="1"/>
  <c r="B319" i="4"/>
  <c r="D304" i="10" l="1"/>
  <c r="C304" i="10"/>
  <c r="E304" i="10" s="1"/>
  <c r="F304" i="10" s="1"/>
  <c r="M227" i="4"/>
  <c r="N227" i="4" s="1"/>
  <c r="K228" i="4" s="1"/>
  <c r="D231" i="4"/>
  <c r="E231" i="4" s="1"/>
  <c r="F231" i="4" s="1"/>
  <c r="D232" i="4" s="1"/>
  <c r="B320" i="4"/>
  <c r="C305" i="10" l="1"/>
  <c r="D305" i="10"/>
  <c r="E305" i="10" s="1"/>
  <c r="F305" i="10" s="1"/>
  <c r="L228" i="4"/>
  <c r="M228" i="4" s="1"/>
  <c r="N228" i="4" s="1"/>
  <c r="K229" i="4" s="1"/>
  <c r="C232" i="4"/>
  <c r="E232" i="4" s="1"/>
  <c r="F232" i="4" s="1"/>
  <c r="D233" i="4" s="1"/>
  <c r="B321" i="4"/>
  <c r="D306" i="10" l="1"/>
  <c r="C306" i="10"/>
  <c r="E306" i="10" s="1"/>
  <c r="F306" i="10" s="1"/>
  <c r="L229" i="4"/>
  <c r="M229" i="4" s="1"/>
  <c r="N229" i="4" s="1"/>
  <c r="C233" i="4"/>
  <c r="E233" i="4" s="1"/>
  <c r="F233" i="4" s="1"/>
  <c r="B322" i="4"/>
  <c r="D307" i="10" l="1"/>
  <c r="C307" i="10"/>
  <c r="E307" i="10" s="1"/>
  <c r="F307" i="10" s="1"/>
  <c r="K230" i="4"/>
  <c r="L230" i="4"/>
  <c r="D234" i="4"/>
  <c r="C234" i="4"/>
  <c r="B323" i="4"/>
  <c r="D308" i="10" l="1"/>
  <c r="C308" i="10"/>
  <c r="E308" i="10" s="1"/>
  <c r="F308" i="10" s="1"/>
  <c r="M230" i="4"/>
  <c r="N230" i="4" s="1"/>
  <c r="K231" i="4" s="1"/>
  <c r="E234" i="4"/>
  <c r="F234" i="4" s="1"/>
  <c r="B324" i="4"/>
  <c r="D309" i="10" l="1"/>
  <c r="C309" i="10"/>
  <c r="E309" i="10" s="1"/>
  <c r="F309" i="10" s="1"/>
  <c r="L231" i="4"/>
  <c r="M231" i="4" s="1"/>
  <c r="N231" i="4" s="1"/>
  <c r="D235" i="4"/>
  <c r="C235" i="4"/>
  <c r="B325" i="4"/>
  <c r="D310" i="10" l="1"/>
  <c r="C310" i="10"/>
  <c r="E310" i="10" s="1"/>
  <c r="F310" i="10" s="1"/>
  <c r="K232" i="4"/>
  <c r="L232" i="4"/>
  <c r="E235" i="4"/>
  <c r="F235" i="4" s="1"/>
  <c r="C236" i="4" s="1"/>
  <c r="B326" i="4"/>
  <c r="D311" i="10" l="1"/>
  <c r="C311" i="10"/>
  <c r="E311" i="10" s="1"/>
  <c r="F311" i="10" s="1"/>
  <c r="M232" i="4"/>
  <c r="N232" i="4" s="1"/>
  <c r="D236" i="4"/>
  <c r="E236" i="4" s="1"/>
  <c r="F236" i="4" s="1"/>
  <c r="B327" i="4"/>
  <c r="D312" i="10" l="1"/>
  <c r="C312" i="10"/>
  <c r="E312" i="10" s="1"/>
  <c r="F312" i="10" s="1"/>
  <c r="K233" i="4"/>
  <c r="L233" i="4"/>
  <c r="D237" i="4"/>
  <c r="C237" i="4"/>
  <c r="B328" i="4"/>
  <c r="C313" i="10" l="1"/>
  <c r="D313" i="10"/>
  <c r="E313" i="10" s="1"/>
  <c r="F313" i="10" s="1"/>
  <c r="M233" i="4"/>
  <c r="N233" i="4" s="1"/>
  <c r="L234" i="4" s="1"/>
  <c r="E237" i="4"/>
  <c r="F237" i="4" s="1"/>
  <c r="D238" i="4" s="1"/>
  <c r="B329" i="4"/>
  <c r="D314" i="10" l="1"/>
  <c r="C314" i="10"/>
  <c r="E314" i="10" s="1"/>
  <c r="F314" i="10" s="1"/>
  <c r="K234" i="4"/>
  <c r="M234" i="4" s="1"/>
  <c r="N234" i="4" s="1"/>
  <c r="C238" i="4"/>
  <c r="E238" i="4" s="1"/>
  <c r="F238" i="4" s="1"/>
  <c r="D239" i="4" s="1"/>
  <c r="B330" i="4"/>
  <c r="D315" i="10" l="1"/>
  <c r="C315" i="10"/>
  <c r="E315" i="10" s="1"/>
  <c r="F315" i="10" s="1"/>
  <c r="K235" i="4"/>
  <c r="L235" i="4"/>
  <c r="C239" i="4"/>
  <c r="E239" i="4" s="1"/>
  <c r="F239" i="4" s="1"/>
  <c r="D240" i="4" s="1"/>
  <c r="B331" i="4"/>
  <c r="D316" i="10" l="1"/>
  <c r="C316" i="10"/>
  <c r="E316" i="10"/>
  <c r="F316" i="10" s="1"/>
  <c r="M235" i="4"/>
  <c r="N235" i="4" s="1"/>
  <c r="C240" i="4"/>
  <c r="E240" i="4" s="1"/>
  <c r="F240" i="4" s="1"/>
  <c r="B332" i="4"/>
  <c r="D317" i="10" l="1"/>
  <c r="C317" i="10"/>
  <c r="E317" i="10" s="1"/>
  <c r="F317" i="10" s="1"/>
  <c r="K236" i="4"/>
  <c r="L236" i="4"/>
  <c r="C241" i="4"/>
  <c r="D241" i="4"/>
  <c r="B333" i="4"/>
  <c r="D318" i="10" l="1"/>
  <c r="C318" i="10"/>
  <c r="E318" i="10" s="1"/>
  <c r="F318" i="10" s="1"/>
  <c r="M236" i="4"/>
  <c r="N236" i="4" s="1"/>
  <c r="E241" i="4"/>
  <c r="F241" i="4" s="1"/>
  <c r="D242" i="4" s="1"/>
  <c r="B334" i="4"/>
  <c r="D319" i="10" l="1"/>
  <c r="C319" i="10"/>
  <c r="E319" i="10" s="1"/>
  <c r="F319" i="10" s="1"/>
  <c r="K237" i="4"/>
  <c r="L237" i="4"/>
  <c r="C242" i="4"/>
  <c r="E242" i="4" s="1"/>
  <c r="F242" i="4" s="1"/>
  <c r="B335" i="4"/>
  <c r="D320" i="10" l="1"/>
  <c r="C320" i="10"/>
  <c r="E320" i="10" s="1"/>
  <c r="F320" i="10" s="1"/>
  <c r="M237" i="4"/>
  <c r="N237" i="4" s="1"/>
  <c r="D243" i="4"/>
  <c r="C243" i="4"/>
  <c r="B336" i="4"/>
  <c r="C321" i="10" l="1"/>
  <c r="D321" i="10"/>
  <c r="E321" i="10" s="1"/>
  <c r="F321" i="10" s="1"/>
  <c r="K238" i="4"/>
  <c r="L238" i="4"/>
  <c r="E243" i="4"/>
  <c r="F243" i="4" s="1"/>
  <c r="D244" i="4" s="1"/>
  <c r="B337" i="4"/>
  <c r="D322" i="10" l="1"/>
  <c r="C322" i="10"/>
  <c r="E322" i="10" s="1"/>
  <c r="F322" i="10" s="1"/>
  <c r="M238" i="4"/>
  <c r="N238" i="4" s="1"/>
  <c r="K239" i="4" s="1"/>
  <c r="C244" i="4"/>
  <c r="E244" i="4" s="1"/>
  <c r="F244" i="4" s="1"/>
  <c r="B338" i="4"/>
  <c r="D323" i="10" l="1"/>
  <c r="C323" i="10"/>
  <c r="E323" i="10" s="1"/>
  <c r="F323" i="10" s="1"/>
  <c r="L239" i="4"/>
  <c r="M239" i="4" s="1"/>
  <c r="N239" i="4" s="1"/>
  <c r="C245" i="4"/>
  <c r="D245" i="4"/>
  <c r="B339" i="4"/>
  <c r="D324" i="10" l="1"/>
  <c r="C324" i="10"/>
  <c r="E324" i="10"/>
  <c r="F324" i="10" s="1"/>
  <c r="K240" i="4"/>
  <c r="L240" i="4"/>
  <c r="E245" i="4"/>
  <c r="F245" i="4" s="1"/>
  <c r="C246" i="4" s="1"/>
  <c r="B340" i="4"/>
  <c r="D325" i="10" l="1"/>
  <c r="C325" i="10"/>
  <c r="E325" i="10" s="1"/>
  <c r="F325" i="10" s="1"/>
  <c r="M240" i="4"/>
  <c r="N240" i="4" s="1"/>
  <c r="K241" i="4" s="1"/>
  <c r="D246" i="4"/>
  <c r="E246" i="4" s="1"/>
  <c r="F246" i="4" s="1"/>
  <c r="B341" i="4"/>
  <c r="D326" i="10" l="1"/>
  <c r="C326" i="10"/>
  <c r="E326" i="10" s="1"/>
  <c r="F326" i="10" s="1"/>
  <c r="L241" i="4"/>
  <c r="M241" i="4" s="1"/>
  <c r="N241" i="4" s="1"/>
  <c r="K242" i="4" s="1"/>
  <c r="C247" i="4"/>
  <c r="D247" i="4"/>
  <c r="B342" i="4"/>
  <c r="D327" i="10" l="1"/>
  <c r="C327" i="10"/>
  <c r="E327" i="10" s="1"/>
  <c r="F327" i="10" s="1"/>
  <c r="L242" i="4"/>
  <c r="M242" i="4" s="1"/>
  <c r="N242" i="4" s="1"/>
  <c r="L243" i="4" s="1"/>
  <c r="E247" i="4"/>
  <c r="F247" i="4" s="1"/>
  <c r="D248" i="4" s="1"/>
  <c r="B343" i="4"/>
  <c r="D328" i="10" l="1"/>
  <c r="C328" i="10"/>
  <c r="E328" i="10" s="1"/>
  <c r="F328" i="10" s="1"/>
  <c r="K243" i="4"/>
  <c r="M243" i="4" s="1"/>
  <c r="N243" i="4" s="1"/>
  <c r="L244" i="4" s="1"/>
  <c r="C248" i="4"/>
  <c r="E248" i="4" s="1"/>
  <c r="F248" i="4" s="1"/>
  <c r="C249" i="4" s="1"/>
  <c r="B344" i="4"/>
  <c r="C329" i="10" l="1"/>
  <c r="D329" i="10"/>
  <c r="E329" i="10" s="1"/>
  <c r="F329" i="10" s="1"/>
  <c r="K244" i="4"/>
  <c r="M244" i="4" s="1"/>
  <c r="N244" i="4" s="1"/>
  <c r="D249" i="4"/>
  <c r="E249" i="4" s="1"/>
  <c r="F249" i="4" s="1"/>
  <c r="B345" i="4"/>
  <c r="D330" i="10" l="1"/>
  <c r="C330" i="10"/>
  <c r="E330" i="10" s="1"/>
  <c r="F330" i="10" s="1"/>
  <c r="K245" i="4"/>
  <c r="L245" i="4"/>
  <c r="C250" i="4"/>
  <c r="D250" i="4"/>
  <c r="B346" i="4"/>
  <c r="D331" i="10" l="1"/>
  <c r="C331" i="10"/>
  <c r="E331" i="10" s="1"/>
  <c r="F331" i="10" s="1"/>
  <c r="M245" i="4"/>
  <c r="N245" i="4" s="1"/>
  <c r="E250" i="4"/>
  <c r="F250" i="4" s="1"/>
  <c r="C251" i="4" s="1"/>
  <c r="B347" i="4"/>
  <c r="D332" i="10" l="1"/>
  <c r="C332" i="10"/>
  <c r="E332" i="10"/>
  <c r="F332" i="10" s="1"/>
  <c r="K246" i="4"/>
  <c r="L246" i="4"/>
  <c r="D251" i="4"/>
  <c r="E251" i="4" s="1"/>
  <c r="F251" i="4" s="1"/>
  <c r="B348" i="4"/>
  <c r="D333" i="10" l="1"/>
  <c r="C333" i="10"/>
  <c r="E333" i="10" s="1"/>
  <c r="F333" i="10" s="1"/>
  <c r="M246" i="4"/>
  <c r="N246" i="4" s="1"/>
  <c r="K247" i="4" s="1"/>
  <c r="D252" i="4"/>
  <c r="C252" i="4"/>
  <c r="B349" i="4"/>
  <c r="D334" i="10" l="1"/>
  <c r="C334" i="10"/>
  <c r="E334" i="10" s="1"/>
  <c r="F334" i="10" s="1"/>
  <c r="L247" i="4"/>
  <c r="M247" i="4" s="1"/>
  <c r="N247" i="4" s="1"/>
  <c r="K248" i="4" s="1"/>
  <c r="E252" i="4"/>
  <c r="F252" i="4" s="1"/>
  <c r="B350" i="4"/>
  <c r="D335" i="10" l="1"/>
  <c r="C335" i="10"/>
  <c r="E335" i="10" s="1"/>
  <c r="F335" i="10" s="1"/>
  <c r="L248" i="4"/>
  <c r="M248" i="4" s="1"/>
  <c r="N248" i="4" s="1"/>
  <c r="L249" i="4" s="1"/>
  <c r="D253" i="4"/>
  <c r="C253" i="4"/>
  <c r="B351" i="4"/>
  <c r="D336" i="10" l="1"/>
  <c r="C336" i="10"/>
  <c r="E336" i="10" s="1"/>
  <c r="F336" i="10" s="1"/>
  <c r="K249" i="4"/>
  <c r="M249" i="4" s="1"/>
  <c r="N249" i="4" s="1"/>
  <c r="L250" i="4" s="1"/>
  <c r="E253" i="4"/>
  <c r="F253" i="4" s="1"/>
  <c r="B352" i="4"/>
  <c r="C337" i="10" l="1"/>
  <c r="D337" i="10"/>
  <c r="E337" i="10" s="1"/>
  <c r="F337" i="10" s="1"/>
  <c r="K250" i="4"/>
  <c r="M250" i="4" s="1"/>
  <c r="N250" i="4" s="1"/>
  <c r="L251" i="4" s="1"/>
  <c r="C254" i="4"/>
  <c r="D254" i="4"/>
  <c r="E254" i="4" s="1"/>
  <c r="F254" i="4" s="1"/>
  <c r="B353" i="4"/>
  <c r="D338" i="10" l="1"/>
  <c r="C338" i="10"/>
  <c r="E338" i="10" s="1"/>
  <c r="F338" i="10" s="1"/>
  <c r="K251" i="4"/>
  <c r="M251" i="4" s="1"/>
  <c r="N251" i="4" s="1"/>
  <c r="C255" i="4"/>
  <c r="D255" i="4"/>
  <c r="B354" i="4"/>
  <c r="D339" i="10" l="1"/>
  <c r="C339" i="10"/>
  <c r="E339" i="10" s="1"/>
  <c r="F339" i="10" s="1"/>
  <c r="E255" i="4"/>
  <c r="F255" i="4" s="1"/>
  <c r="C256" i="4" s="1"/>
  <c r="L252" i="4"/>
  <c r="K252" i="4"/>
  <c r="B355" i="4"/>
  <c r="D340" i="10" l="1"/>
  <c r="C340" i="10"/>
  <c r="F340" i="10"/>
  <c r="E340" i="10"/>
  <c r="D256" i="4"/>
  <c r="E256" i="4" s="1"/>
  <c r="F256" i="4" s="1"/>
  <c r="C257" i="4" s="1"/>
  <c r="M252" i="4"/>
  <c r="N252" i="4" s="1"/>
  <c r="B356" i="4"/>
  <c r="D341" i="10" l="1"/>
  <c r="C341" i="10"/>
  <c r="E341" i="10" s="1"/>
  <c r="F341" i="10" s="1"/>
  <c r="L253" i="4"/>
  <c r="K253" i="4"/>
  <c r="D257" i="4"/>
  <c r="E257" i="4" s="1"/>
  <c r="F257" i="4" s="1"/>
  <c r="B357" i="4"/>
  <c r="D342" i="10" l="1"/>
  <c r="C342" i="10"/>
  <c r="E342" i="10" s="1"/>
  <c r="F342" i="10" s="1"/>
  <c r="M253" i="4"/>
  <c r="N253" i="4" s="1"/>
  <c r="C258" i="4"/>
  <c r="D258" i="4"/>
  <c r="E258" i="4" s="1"/>
  <c r="F258" i="4" s="1"/>
  <c r="B358" i="4"/>
  <c r="D343" i="10" l="1"/>
  <c r="C343" i="10"/>
  <c r="E343" i="10" s="1"/>
  <c r="F343" i="10" s="1"/>
  <c r="L254" i="4"/>
  <c r="K254" i="4"/>
  <c r="C259" i="4"/>
  <c r="D259" i="4"/>
  <c r="E259" i="4" s="1"/>
  <c r="F259" i="4" s="1"/>
  <c r="B359" i="4"/>
  <c r="D344" i="10" l="1"/>
  <c r="C344" i="10"/>
  <c r="E344" i="10" s="1"/>
  <c r="F344" i="10" s="1"/>
  <c r="M254" i="4"/>
  <c r="N254" i="4" s="1"/>
  <c r="K255" i="4" s="1"/>
  <c r="C260" i="4"/>
  <c r="D260" i="4"/>
  <c r="B360" i="4"/>
  <c r="C345" i="10" l="1"/>
  <c r="D345" i="10"/>
  <c r="E345" i="10" s="1"/>
  <c r="F345" i="10" s="1"/>
  <c r="L255" i="4"/>
  <c r="M255" i="4" s="1"/>
  <c r="N255" i="4" s="1"/>
  <c r="K256" i="4" s="1"/>
  <c r="E260" i="4"/>
  <c r="F260" i="4" s="1"/>
  <c r="B361" i="4"/>
  <c r="D346" i="10" l="1"/>
  <c r="C346" i="10"/>
  <c r="E346" i="10" s="1"/>
  <c r="F346" i="10" s="1"/>
  <c r="L256" i="4"/>
  <c r="M256" i="4" s="1"/>
  <c r="N256" i="4" s="1"/>
  <c r="D261" i="4"/>
  <c r="C261" i="4"/>
  <c r="B362" i="4"/>
  <c r="D347" i="10" l="1"/>
  <c r="C347" i="10"/>
  <c r="E347" i="10" s="1"/>
  <c r="F347" i="10" s="1"/>
  <c r="K257" i="4"/>
  <c r="L257" i="4"/>
  <c r="E261" i="4"/>
  <c r="F261" i="4" s="1"/>
  <c r="B363" i="4"/>
  <c r="D348" i="10" l="1"/>
  <c r="C348" i="10"/>
  <c r="E348" i="10" s="1"/>
  <c r="F348" i="10" s="1"/>
  <c r="M257" i="4"/>
  <c r="N257" i="4" s="1"/>
  <c r="C262" i="4"/>
  <c r="D262" i="4"/>
  <c r="B364" i="4"/>
  <c r="D349" i="10" l="1"/>
  <c r="C349" i="10"/>
  <c r="E349" i="10" s="1"/>
  <c r="F349" i="10" s="1"/>
  <c r="L258" i="4"/>
  <c r="K258" i="4"/>
  <c r="E262" i="4"/>
  <c r="F262" i="4" s="1"/>
  <c r="B365" i="4"/>
  <c r="D350" i="10" l="1"/>
  <c r="C350" i="10"/>
  <c r="E350" i="10" s="1"/>
  <c r="F350" i="10" s="1"/>
  <c r="M258" i="4"/>
  <c r="N258" i="4" s="1"/>
  <c r="C263" i="4"/>
  <c r="D263" i="4"/>
  <c r="B366" i="4"/>
  <c r="D351" i="10" l="1"/>
  <c r="C351" i="10"/>
  <c r="E351" i="10" s="1"/>
  <c r="F351" i="10" s="1"/>
  <c r="L259" i="4"/>
  <c r="K259" i="4"/>
  <c r="E263" i="4"/>
  <c r="F263" i="4" s="1"/>
  <c r="D264" i="4" s="1"/>
  <c r="B367" i="4"/>
  <c r="D352" i="10" l="1"/>
  <c r="C352" i="10"/>
  <c r="E352" i="10" s="1"/>
  <c r="F352" i="10" s="1"/>
  <c r="M259" i="4"/>
  <c r="N259" i="4" s="1"/>
  <c r="K260" i="4" s="1"/>
  <c r="C264" i="4"/>
  <c r="E264" i="4" s="1"/>
  <c r="F264" i="4" s="1"/>
  <c r="D265" i="4" s="1"/>
  <c r="B368" i="4"/>
  <c r="C353" i="10" l="1"/>
  <c r="D353" i="10"/>
  <c r="E353" i="10" s="1"/>
  <c r="F353" i="10" s="1"/>
  <c r="L260" i="4"/>
  <c r="M260" i="4" s="1"/>
  <c r="N260" i="4" s="1"/>
  <c r="C265" i="4"/>
  <c r="E265" i="4" s="1"/>
  <c r="F265" i="4" s="1"/>
  <c r="D266" i="4" s="1"/>
  <c r="B369" i="4"/>
  <c r="D354" i="10" l="1"/>
  <c r="C354" i="10"/>
  <c r="E354" i="10" s="1"/>
  <c r="F354" i="10" s="1"/>
  <c r="K261" i="4"/>
  <c r="L261" i="4"/>
  <c r="C266" i="4"/>
  <c r="E266" i="4" s="1"/>
  <c r="F266" i="4" s="1"/>
  <c r="B370" i="4"/>
  <c r="D355" i="10" l="1"/>
  <c r="C355" i="10"/>
  <c r="E355" i="10" s="1"/>
  <c r="F355" i="10" s="1"/>
  <c r="M261" i="4"/>
  <c r="N261" i="4" s="1"/>
  <c r="K262" i="4" s="1"/>
  <c r="C267" i="4"/>
  <c r="D267" i="4"/>
  <c r="D356" i="10" l="1"/>
  <c r="C356" i="10"/>
  <c r="F356" i="10"/>
  <c r="E356" i="10"/>
  <c r="L262" i="4"/>
  <c r="M262" i="4" s="1"/>
  <c r="N262" i="4" s="1"/>
  <c r="E267" i="4"/>
  <c r="F267" i="4" s="1"/>
  <c r="C268" i="4" s="1"/>
  <c r="D357" i="10" l="1"/>
  <c r="C357" i="10"/>
  <c r="E357" i="10" s="1"/>
  <c r="F357" i="10" s="1"/>
  <c r="K263" i="4"/>
  <c r="L263" i="4"/>
  <c r="D268" i="4"/>
  <c r="E268" i="4" s="1"/>
  <c r="F268" i="4" s="1"/>
  <c r="C269" i="4" s="1"/>
  <c r="D358" i="10" l="1"/>
  <c r="C358" i="10"/>
  <c r="E358" i="10" s="1"/>
  <c r="F358" i="10" s="1"/>
  <c r="M263" i="4"/>
  <c r="N263" i="4" s="1"/>
  <c r="D269" i="4"/>
  <c r="E269" i="4" s="1"/>
  <c r="F269" i="4" s="1"/>
  <c r="C270" i="4" s="1"/>
  <c r="D359" i="10" l="1"/>
  <c r="C359" i="10"/>
  <c r="E359" i="10" s="1"/>
  <c r="F359" i="10" s="1"/>
  <c r="L264" i="4"/>
  <c r="K264" i="4"/>
  <c r="D270" i="4"/>
  <c r="E270" i="4" s="1"/>
  <c r="F270" i="4" s="1"/>
  <c r="D360" i="10" l="1"/>
  <c r="C360" i="10"/>
  <c r="E360" i="10" s="1"/>
  <c r="F360" i="10" s="1"/>
  <c r="M264" i="4"/>
  <c r="N264" i="4" s="1"/>
  <c r="K265" i="4" s="1"/>
  <c r="D271" i="4"/>
  <c r="C271" i="4"/>
  <c r="C361" i="10" l="1"/>
  <c r="D361" i="10"/>
  <c r="E361" i="10" s="1"/>
  <c r="F361" i="10" s="1"/>
  <c r="L265" i="4"/>
  <c r="M265" i="4" s="1"/>
  <c r="N265" i="4" s="1"/>
  <c r="K266" i="4" s="1"/>
  <c r="E271" i="4"/>
  <c r="F271" i="4" s="1"/>
  <c r="D362" i="10" l="1"/>
  <c r="C362" i="10"/>
  <c r="E362" i="10" s="1"/>
  <c r="F362" i="10" s="1"/>
  <c r="L266" i="4"/>
  <c r="M266" i="4" s="1"/>
  <c r="N266" i="4" s="1"/>
  <c r="D272" i="4"/>
  <c r="C272" i="4"/>
  <c r="D363" i="10" l="1"/>
  <c r="C363" i="10"/>
  <c r="E363" i="10" s="1"/>
  <c r="F363" i="10" s="1"/>
  <c r="K267" i="4"/>
  <c r="L267" i="4"/>
  <c r="E272" i="4"/>
  <c r="F272" i="4" s="1"/>
  <c r="C273" i="4" s="1"/>
  <c r="D364" i="10" l="1"/>
  <c r="C364" i="10"/>
  <c r="F364" i="10"/>
  <c r="E364" i="10"/>
  <c r="M267" i="4"/>
  <c r="N267" i="4" s="1"/>
  <c r="K268" i="4" s="1"/>
  <c r="D273" i="4"/>
  <c r="E273" i="4" s="1"/>
  <c r="F273" i="4" s="1"/>
  <c r="C274" i="4" s="1"/>
  <c r="D365" i="10" l="1"/>
  <c r="C365" i="10"/>
  <c r="E365" i="10" s="1"/>
  <c r="F365" i="10" s="1"/>
  <c r="L268" i="4"/>
  <c r="M268" i="4" s="1"/>
  <c r="N268" i="4" s="1"/>
  <c r="K269" i="4" s="1"/>
  <c r="D274" i="4"/>
  <c r="E274" i="4" s="1"/>
  <c r="F274" i="4" s="1"/>
  <c r="C275" i="4" s="1"/>
  <c r="D366" i="10" l="1"/>
  <c r="C366" i="10"/>
  <c r="E366" i="10" s="1"/>
  <c r="F366" i="10" s="1"/>
  <c r="L269" i="4"/>
  <c r="M269" i="4" s="1"/>
  <c r="N269" i="4" s="1"/>
  <c r="K270" i="4" s="1"/>
  <c r="D275" i="4"/>
  <c r="E275" i="4" s="1"/>
  <c r="F275" i="4" s="1"/>
  <c r="D367" i="10" l="1"/>
  <c r="C367" i="10"/>
  <c r="E367" i="10" s="1"/>
  <c r="F367" i="10" s="1"/>
  <c r="L270" i="4"/>
  <c r="M270" i="4" s="1"/>
  <c r="N270" i="4" s="1"/>
  <c r="K271" i="4" s="1"/>
  <c r="C276" i="4"/>
  <c r="D276" i="4"/>
  <c r="D368" i="10" l="1"/>
  <c r="C368" i="10"/>
  <c r="E368" i="10" s="1"/>
  <c r="F368" i="10" s="1"/>
  <c r="L271" i="4"/>
  <c r="M271" i="4" s="1"/>
  <c r="N271" i="4" s="1"/>
  <c r="L272" i="4" s="1"/>
  <c r="E276" i="4"/>
  <c r="F276" i="4" s="1"/>
  <c r="C369" i="10" l="1"/>
  <c r="D369" i="10"/>
  <c r="E369" i="10" s="1"/>
  <c r="F369" i="10" s="1"/>
  <c r="K272" i="4"/>
  <c r="M272" i="4" s="1"/>
  <c r="N272" i="4" s="1"/>
  <c r="D277" i="4"/>
  <c r="C277" i="4"/>
  <c r="D370" i="10" l="1"/>
  <c r="C370" i="10"/>
  <c r="E370" i="10" s="1"/>
  <c r="F370" i="10" s="1"/>
  <c r="L273" i="4"/>
  <c r="K273" i="4"/>
  <c r="E277" i="4"/>
  <c r="F277" i="4" s="1"/>
  <c r="C278" i="4" s="1"/>
  <c r="M273" i="4" l="1"/>
  <c r="N273" i="4" s="1"/>
  <c r="L274" i="4" s="1"/>
  <c r="D278" i="4"/>
  <c r="E278" i="4" s="1"/>
  <c r="F278" i="4" s="1"/>
  <c r="C279" i="4" s="1"/>
  <c r="K274" i="4" l="1"/>
  <c r="M274" i="4" s="1"/>
  <c r="N274" i="4" s="1"/>
  <c r="D279" i="4"/>
  <c r="E279" i="4" s="1"/>
  <c r="F279" i="4" s="1"/>
  <c r="D280" i="4" s="1"/>
  <c r="L275" i="4" l="1"/>
  <c r="K275" i="4"/>
  <c r="C280" i="4"/>
  <c r="E280" i="4" s="1"/>
  <c r="F280" i="4" s="1"/>
  <c r="M275" i="4" l="1"/>
  <c r="N275" i="4" s="1"/>
  <c r="K276" i="4" s="1"/>
  <c r="D281" i="4"/>
  <c r="C281" i="4"/>
  <c r="L276" i="4" l="1"/>
  <c r="M276" i="4" s="1"/>
  <c r="N276" i="4" s="1"/>
  <c r="L277" i="4" s="1"/>
  <c r="E281" i="4"/>
  <c r="F281" i="4" s="1"/>
  <c r="K277" i="4" l="1"/>
  <c r="M277" i="4" s="1"/>
  <c r="N277" i="4" s="1"/>
  <c r="C282" i="4"/>
  <c r="D282" i="4"/>
  <c r="L278" i="4" l="1"/>
  <c r="K278" i="4"/>
  <c r="E282" i="4"/>
  <c r="F282" i="4" s="1"/>
  <c r="M278" i="4" l="1"/>
  <c r="N278" i="4" s="1"/>
  <c r="K279" i="4" s="1"/>
  <c r="C283" i="4"/>
  <c r="D283" i="4"/>
  <c r="L279" i="4" l="1"/>
  <c r="M279" i="4" s="1"/>
  <c r="N279" i="4" s="1"/>
  <c r="K280" i="4" s="1"/>
  <c r="E283" i="4"/>
  <c r="F283" i="4" s="1"/>
  <c r="C284" i="4" s="1"/>
  <c r="L280" i="4" l="1"/>
  <c r="M280" i="4" s="1"/>
  <c r="N280" i="4" s="1"/>
  <c r="D284" i="4"/>
  <c r="E284" i="4" s="1"/>
  <c r="F284" i="4" s="1"/>
  <c r="L281" i="4" l="1"/>
  <c r="K281" i="4"/>
  <c r="C285" i="4"/>
  <c r="D285" i="4"/>
  <c r="M281" i="4" l="1"/>
  <c r="N281" i="4" s="1"/>
  <c r="E285" i="4"/>
  <c r="F285" i="4" s="1"/>
  <c r="C286" i="4" s="1"/>
  <c r="L282" i="4" l="1"/>
  <c r="K282" i="4"/>
  <c r="D286" i="4"/>
  <c r="E286" i="4" s="1"/>
  <c r="F286" i="4" s="1"/>
  <c r="M282" i="4" l="1"/>
  <c r="N282" i="4" s="1"/>
  <c r="C287" i="4"/>
  <c r="D287" i="4"/>
  <c r="K283" i="4" l="1"/>
  <c r="L283" i="4"/>
  <c r="E287" i="4"/>
  <c r="F287" i="4" s="1"/>
  <c r="C288" i="4" s="1"/>
  <c r="M283" i="4" l="1"/>
  <c r="N283" i="4" s="1"/>
  <c r="K284" i="4" s="1"/>
  <c r="D288" i="4"/>
  <c r="E288" i="4" s="1"/>
  <c r="F288" i="4" s="1"/>
  <c r="D289" i="4" s="1"/>
  <c r="L284" i="4" l="1"/>
  <c r="M284" i="4" s="1"/>
  <c r="N284" i="4" s="1"/>
  <c r="C289" i="4"/>
  <c r="E289" i="4" s="1"/>
  <c r="F289" i="4" s="1"/>
  <c r="L285" i="4" l="1"/>
  <c r="K285" i="4"/>
  <c r="C290" i="4"/>
  <c r="D290" i="4"/>
  <c r="M285" i="4" l="1"/>
  <c r="N285" i="4" s="1"/>
  <c r="L286" i="4" s="1"/>
  <c r="E290" i="4"/>
  <c r="F290" i="4" s="1"/>
  <c r="C291" i="4" s="1"/>
  <c r="K286" i="4" l="1"/>
  <c r="M286" i="4" s="1"/>
  <c r="N286" i="4" s="1"/>
  <c r="L287" i="4" s="1"/>
  <c r="D291" i="4"/>
  <c r="E291" i="4" s="1"/>
  <c r="F291" i="4" s="1"/>
  <c r="C292" i="4" s="1"/>
  <c r="K287" i="4" l="1"/>
  <c r="M287" i="4" s="1"/>
  <c r="N287" i="4" s="1"/>
  <c r="D292" i="4"/>
  <c r="E292" i="4" s="1"/>
  <c r="F292" i="4" s="1"/>
  <c r="C293" i="4" s="1"/>
  <c r="K288" i="4" l="1"/>
  <c r="L288" i="4"/>
  <c r="D293" i="4"/>
  <c r="E293" i="4" s="1"/>
  <c r="F293" i="4" s="1"/>
  <c r="C294" i="4" s="1"/>
  <c r="M288" i="4" l="1"/>
  <c r="N288" i="4" s="1"/>
  <c r="K289" i="4" s="1"/>
  <c r="D294" i="4"/>
  <c r="E294" i="4" s="1"/>
  <c r="F294" i="4" s="1"/>
  <c r="L289" i="4" l="1"/>
  <c r="M289" i="4" s="1"/>
  <c r="N289" i="4" s="1"/>
  <c r="K290" i="4" s="1"/>
  <c r="C295" i="4"/>
  <c r="D295" i="4"/>
  <c r="L290" i="4" l="1"/>
  <c r="M290" i="4" s="1"/>
  <c r="N290" i="4" s="1"/>
  <c r="L291" i="4" s="1"/>
  <c r="E295" i="4"/>
  <c r="F295" i="4" s="1"/>
  <c r="D296" i="4" s="1"/>
  <c r="K291" i="4" l="1"/>
  <c r="M291" i="4" s="1"/>
  <c r="N291" i="4" s="1"/>
  <c r="C296" i="4"/>
  <c r="E296" i="4" s="1"/>
  <c r="F296" i="4" s="1"/>
  <c r="K292" i="4" l="1"/>
  <c r="L292" i="4"/>
  <c r="C297" i="4"/>
  <c r="D297" i="4"/>
  <c r="M292" i="4" l="1"/>
  <c r="N292" i="4" s="1"/>
  <c r="E297" i="4"/>
  <c r="F297" i="4" s="1"/>
  <c r="L293" i="4" l="1"/>
  <c r="K293" i="4"/>
  <c r="D298" i="4"/>
  <c r="C298" i="4"/>
  <c r="M293" i="4" l="1"/>
  <c r="N293" i="4" s="1"/>
  <c r="E298" i="4"/>
  <c r="F298" i="4" s="1"/>
  <c r="L294" i="4" l="1"/>
  <c r="K294" i="4"/>
  <c r="D299" i="4"/>
  <c r="C299" i="4"/>
  <c r="M294" i="4" l="1"/>
  <c r="N294" i="4" s="1"/>
  <c r="K295" i="4" s="1"/>
  <c r="E299" i="4"/>
  <c r="F299" i="4" s="1"/>
  <c r="L295" i="4" l="1"/>
  <c r="M295" i="4" s="1"/>
  <c r="N295" i="4" s="1"/>
  <c r="L296" i="4" s="1"/>
  <c r="C300" i="4"/>
  <c r="D300" i="4"/>
  <c r="K296" i="4" l="1"/>
  <c r="M296" i="4" s="1"/>
  <c r="N296" i="4" s="1"/>
  <c r="E300" i="4"/>
  <c r="F300" i="4" s="1"/>
  <c r="C301" i="4" s="1"/>
  <c r="L297" i="4" l="1"/>
  <c r="K297" i="4"/>
  <c r="D301" i="4"/>
  <c r="E301" i="4" s="1"/>
  <c r="F301" i="4" s="1"/>
  <c r="M297" i="4" l="1"/>
  <c r="N297" i="4" s="1"/>
  <c r="L298" i="4" s="1"/>
  <c r="D302" i="4"/>
  <c r="C302" i="4"/>
  <c r="K298" i="4" l="1"/>
  <c r="M298" i="4" s="1"/>
  <c r="N298" i="4" s="1"/>
  <c r="L299" i="4" s="1"/>
  <c r="E302" i="4"/>
  <c r="F302" i="4" s="1"/>
  <c r="C303" i="4" s="1"/>
  <c r="K299" i="4" l="1"/>
  <c r="M299" i="4" s="1"/>
  <c r="N299" i="4" s="1"/>
  <c r="K300" i="4" s="1"/>
  <c r="D303" i="4"/>
  <c r="E303" i="4" s="1"/>
  <c r="F303" i="4" s="1"/>
  <c r="L300" i="4" l="1"/>
  <c r="M300" i="4" s="1"/>
  <c r="N300" i="4" s="1"/>
  <c r="K301" i="4" s="1"/>
  <c r="D304" i="4"/>
  <c r="C304" i="4"/>
  <c r="L301" i="4" l="1"/>
  <c r="M301" i="4" s="1"/>
  <c r="N301" i="4" s="1"/>
  <c r="E304" i="4"/>
  <c r="F304" i="4" s="1"/>
  <c r="K302" i="4" l="1"/>
  <c r="L302" i="4"/>
  <c r="C305" i="4"/>
  <c r="D305" i="4"/>
  <c r="E305" i="4" s="1"/>
  <c r="F305" i="4" s="1"/>
  <c r="M302" i="4" l="1"/>
  <c r="N302" i="4" s="1"/>
  <c r="L303" i="4" s="1"/>
  <c r="D306" i="4"/>
  <c r="C306" i="4"/>
  <c r="K303" i="4" l="1"/>
  <c r="M303" i="4" s="1"/>
  <c r="N303" i="4" s="1"/>
  <c r="L304" i="4" s="1"/>
  <c r="E306" i="4"/>
  <c r="F306" i="4" s="1"/>
  <c r="K304" i="4" l="1"/>
  <c r="M304" i="4" s="1"/>
  <c r="N304" i="4" s="1"/>
  <c r="K305" i="4" s="1"/>
  <c r="C307" i="4"/>
  <c r="D307" i="4"/>
  <c r="L305" i="4" l="1"/>
  <c r="M305" i="4" s="1"/>
  <c r="N305" i="4" s="1"/>
  <c r="E307" i="4"/>
  <c r="F307" i="4" s="1"/>
  <c r="K306" i="4" l="1"/>
  <c r="L306" i="4"/>
  <c r="C308" i="4"/>
  <c r="D308" i="4"/>
  <c r="M306" i="4" l="1"/>
  <c r="N306" i="4" s="1"/>
  <c r="L307" i="4" s="1"/>
  <c r="E308" i="4"/>
  <c r="F308" i="4" s="1"/>
  <c r="C309" i="4" s="1"/>
  <c r="K307" i="4" l="1"/>
  <c r="M307" i="4" s="1"/>
  <c r="N307" i="4" s="1"/>
  <c r="D309" i="4"/>
  <c r="E309" i="4" s="1"/>
  <c r="F309" i="4" s="1"/>
  <c r="L308" i="4" l="1"/>
  <c r="K308" i="4"/>
  <c r="C310" i="4"/>
  <c r="D310" i="4"/>
  <c r="M308" i="4" l="1"/>
  <c r="N308" i="4" s="1"/>
  <c r="K309" i="4" s="1"/>
  <c r="E310" i="4"/>
  <c r="F310" i="4" s="1"/>
  <c r="D311" i="4" s="1"/>
  <c r="L309" i="4" l="1"/>
  <c r="M309" i="4" s="1"/>
  <c r="N309" i="4" s="1"/>
  <c r="C311" i="4"/>
  <c r="E311" i="4" s="1"/>
  <c r="F311" i="4" s="1"/>
  <c r="L310" i="4" l="1"/>
  <c r="K310" i="4"/>
  <c r="C312" i="4"/>
  <c r="D312" i="4"/>
  <c r="M310" i="4" l="1"/>
  <c r="N310" i="4" s="1"/>
  <c r="E312" i="4"/>
  <c r="F312" i="4" s="1"/>
  <c r="D313" i="4" s="1"/>
  <c r="K311" i="4" l="1"/>
  <c r="L311" i="4"/>
  <c r="C313" i="4"/>
  <c r="E313" i="4" s="1"/>
  <c r="F313" i="4" s="1"/>
  <c r="M311" i="4" l="1"/>
  <c r="N311" i="4" s="1"/>
  <c r="K312" i="4" s="1"/>
  <c r="D314" i="4"/>
  <c r="C314" i="4"/>
  <c r="L312" i="4" l="1"/>
  <c r="M312" i="4" s="1"/>
  <c r="N312" i="4" s="1"/>
  <c r="L313" i="4" s="1"/>
  <c r="E314" i="4"/>
  <c r="F314" i="4" s="1"/>
  <c r="C315" i="4" s="1"/>
  <c r="K313" i="4" l="1"/>
  <c r="M313" i="4" s="1"/>
  <c r="N313" i="4" s="1"/>
  <c r="D315" i="4"/>
  <c r="E315" i="4" s="1"/>
  <c r="F315" i="4" s="1"/>
  <c r="K314" i="4" l="1"/>
  <c r="L314" i="4"/>
  <c r="C316" i="4"/>
  <c r="D316" i="4"/>
  <c r="M314" i="4" l="1"/>
  <c r="N314" i="4" s="1"/>
  <c r="L315" i="4" s="1"/>
  <c r="E316" i="4"/>
  <c r="F316" i="4" s="1"/>
  <c r="C317" i="4" s="1"/>
  <c r="K315" i="4" l="1"/>
  <c r="M315" i="4" s="1"/>
  <c r="N315" i="4" s="1"/>
  <c r="D317" i="4"/>
  <c r="E317" i="4" s="1"/>
  <c r="F317" i="4" s="1"/>
  <c r="C318" i="4" s="1"/>
  <c r="K316" i="4" l="1"/>
  <c r="L316" i="4"/>
  <c r="D318" i="4"/>
  <c r="E318" i="4" s="1"/>
  <c r="F318" i="4" s="1"/>
  <c r="C319" i="4" s="1"/>
  <c r="M316" i="4" l="1"/>
  <c r="N316" i="4" s="1"/>
  <c r="K317" i="4" s="1"/>
  <c r="D319" i="4"/>
  <c r="E319" i="4" s="1"/>
  <c r="F319" i="4" s="1"/>
  <c r="C320" i="4" s="1"/>
  <c r="L317" i="4" l="1"/>
  <c r="M317" i="4" s="1"/>
  <c r="N317" i="4" s="1"/>
  <c r="L318" i="4" s="1"/>
  <c r="D320" i="4"/>
  <c r="E320" i="4" s="1"/>
  <c r="F320" i="4" s="1"/>
  <c r="C321" i="4" s="1"/>
  <c r="K318" i="4" l="1"/>
  <c r="M318" i="4" s="1"/>
  <c r="N318" i="4" s="1"/>
  <c r="D321" i="4"/>
  <c r="E321" i="4" s="1"/>
  <c r="F321" i="4" s="1"/>
  <c r="D322" i="4" s="1"/>
  <c r="K319" i="4" l="1"/>
  <c r="L319" i="4"/>
  <c r="C322" i="4"/>
  <c r="E322" i="4" s="1"/>
  <c r="F322" i="4" s="1"/>
  <c r="M319" i="4" l="1"/>
  <c r="N319" i="4" s="1"/>
  <c r="C323" i="4"/>
  <c r="D323" i="4"/>
  <c r="L320" i="4" l="1"/>
  <c r="K320" i="4"/>
  <c r="E323" i="4"/>
  <c r="F323" i="4" s="1"/>
  <c r="M320" i="4" l="1"/>
  <c r="N320" i="4" s="1"/>
  <c r="C324" i="4"/>
  <c r="D324" i="4"/>
  <c r="K321" i="4" l="1"/>
  <c r="L321" i="4"/>
  <c r="E324" i="4"/>
  <c r="F324" i="4" s="1"/>
  <c r="M321" i="4" l="1"/>
  <c r="N321" i="4" s="1"/>
  <c r="C325" i="4"/>
  <c r="D325" i="4"/>
  <c r="L322" i="4" l="1"/>
  <c r="K322" i="4"/>
  <c r="E325" i="4"/>
  <c r="F325" i="4" s="1"/>
  <c r="M322" i="4" l="1"/>
  <c r="N322" i="4" s="1"/>
  <c r="K323" i="4" s="1"/>
  <c r="C326" i="4"/>
  <c r="D326" i="4"/>
  <c r="L323" i="4" l="1"/>
  <c r="M323" i="4" s="1"/>
  <c r="N323" i="4" s="1"/>
  <c r="K324" i="4" s="1"/>
  <c r="E326" i="4"/>
  <c r="F326" i="4" s="1"/>
  <c r="C327" i="4" s="1"/>
  <c r="L324" i="4" l="1"/>
  <c r="M324" i="4" s="1"/>
  <c r="N324" i="4" s="1"/>
  <c r="K325" i="4" s="1"/>
  <c r="D327" i="4"/>
  <c r="E327" i="4" s="1"/>
  <c r="F327" i="4" s="1"/>
  <c r="L325" i="4" l="1"/>
  <c r="M325" i="4" s="1"/>
  <c r="N325" i="4" s="1"/>
  <c r="D328" i="4"/>
  <c r="C328" i="4"/>
  <c r="K326" i="4" l="1"/>
  <c r="L326" i="4"/>
  <c r="E328" i="4"/>
  <c r="F328" i="4" s="1"/>
  <c r="D329" i="4" s="1"/>
  <c r="M326" i="4" l="1"/>
  <c r="N326" i="4" s="1"/>
  <c r="L327" i="4" s="1"/>
  <c r="C329" i="4"/>
  <c r="E329" i="4" s="1"/>
  <c r="F329" i="4" s="1"/>
  <c r="D330" i="4" s="1"/>
  <c r="K327" i="4" l="1"/>
  <c r="M327" i="4" s="1"/>
  <c r="N327" i="4" s="1"/>
  <c r="C330" i="4"/>
  <c r="E330" i="4" s="1"/>
  <c r="F330" i="4" s="1"/>
  <c r="C331" i="4" s="1"/>
  <c r="K328" i="4" l="1"/>
  <c r="L328" i="4"/>
  <c r="M328" i="4" s="1"/>
  <c r="N328" i="4" s="1"/>
  <c r="D331" i="4"/>
  <c r="E331" i="4" s="1"/>
  <c r="F331" i="4" s="1"/>
  <c r="L329" i="4" l="1"/>
  <c r="K329" i="4"/>
  <c r="D332" i="4"/>
  <c r="C332" i="4"/>
  <c r="M329" i="4" l="1"/>
  <c r="N329" i="4" s="1"/>
  <c r="K330" i="4" s="1"/>
  <c r="E332" i="4"/>
  <c r="F332" i="4" s="1"/>
  <c r="C333" i="4" s="1"/>
  <c r="L330" i="4" l="1"/>
  <c r="M330" i="4" s="1"/>
  <c r="N330" i="4" s="1"/>
  <c r="D333" i="4"/>
  <c r="E333" i="4" s="1"/>
  <c r="F333" i="4" s="1"/>
  <c r="L331" i="4" l="1"/>
  <c r="K331" i="4"/>
  <c r="D334" i="4"/>
  <c r="C334" i="4"/>
  <c r="M331" i="4" l="1"/>
  <c r="N331" i="4" s="1"/>
  <c r="E334" i="4"/>
  <c r="F334" i="4" s="1"/>
  <c r="C335" i="4" s="1"/>
  <c r="K332" i="4" l="1"/>
  <c r="L332" i="4"/>
  <c r="D335" i="4"/>
  <c r="E335" i="4" s="1"/>
  <c r="F335" i="4" s="1"/>
  <c r="M332" i="4" l="1"/>
  <c r="N332" i="4" s="1"/>
  <c r="K333" i="4" s="1"/>
  <c r="C336" i="4"/>
  <c r="D336" i="4"/>
  <c r="E336" i="4" s="1"/>
  <c r="F336" i="4" s="1"/>
  <c r="L333" i="4" l="1"/>
  <c r="M333" i="4" s="1"/>
  <c r="N333" i="4" s="1"/>
  <c r="L334" i="4" s="1"/>
  <c r="D337" i="4"/>
  <c r="C337" i="4"/>
  <c r="K334" i="4" l="1"/>
  <c r="M334" i="4" s="1"/>
  <c r="N334" i="4" s="1"/>
  <c r="E337" i="4"/>
  <c r="F337" i="4" s="1"/>
  <c r="C338" i="4" s="1"/>
  <c r="L335" i="4" l="1"/>
  <c r="K335" i="4"/>
  <c r="D338" i="4"/>
  <c r="E338" i="4" s="1"/>
  <c r="F338" i="4" s="1"/>
  <c r="D339" i="4" s="1"/>
  <c r="M335" i="4" l="1"/>
  <c r="N335" i="4" s="1"/>
  <c r="K336" i="4" s="1"/>
  <c r="C339" i="4"/>
  <c r="E339" i="4" s="1"/>
  <c r="F339" i="4" s="1"/>
  <c r="L336" i="4" l="1"/>
  <c r="M336" i="4" s="1"/>
  <c r="N336" i="4" s="1"/>
  <c r="K337" i="4" s="1"/>
  <c r="C340" i="4"/>
  <c r="D340" i="4"/>
  <c r="L337" i="4" l="1"/>
  <c r="M337" i="4" s="1"/>
  <c r="N337" i="4" s="1"/>
  <c r="E340" i="4"/>
  <c r="F340" i="4" s="1"/>
  <c r="K338" i="4" l="1"/>
  <c r="L338" i="4"/>
  <c r="D341" i="4"/>
  <c r="C341" i="4"/>
  <c r="M338" i="4" l="1"/>
  <c r="N338" i="4" s="1"/>
  <c r="E341" i="4"/>
  <c r="F341" i="4" s="1"/>
  <c r="C342" i="4" s="1"/>
  <c r="L339" i="4" l="1"/>
  <c r="K339" i="4"/>
  <c r="D342" i="4"/>
  <c r="E342" i="4" s="1"/>
  <c r="F342" i="4" s="1"/>
  <c r="M339" i="4" l="1"/>
  <c r="N339" i="4" s="1"/>
  <c r="D343" i="4"/>
  <c r="C343" i="4"/>
  <c r="L340" i="4" l="1"/>
  <c r="K340" i="4"/>
  <c r="E343" i="4"/>
  <c r="F343" i="4" s="1"/>
  <c r="M340" i="4" l="1"/>
  <c r="N340" i="4" s="1"/>
  <c r="K341" i="4" s="1"/>
  <c r="D344" i="4"/>
  <c r="C344" i="4"/>
  <c r="L341" i="4" l="1"/>
  <c r="M341" i="4" s="1"/>
  <c r="N341" i="4" s="1"/>
  <c r="K342" i="4" s="1"/>
  <c r="E344" i="4"/>
  <c r="F344" i="4" s="1"/>
  <c r="L342" i="4" l="1"/>
  <c r="M342" i="4" s="1"/>
  <c r="N342" i="4" s="1"/>
  <c r="C345" i="4"/>
  <c r="D345" i="4"/>
  <c r="K343" i="4" l="1"/>
  <c r="L343" i="4"/>
  <c r="E345" i="4"/>
  <c r="F345" i="4" s="1"/>
  <c r="C346" i="4" s="1"/>
  <c r="M343" i="4" l="1"/>
  <c r="N343" i="4" s="1"/>
  <c r="D346" i="4"/>
  <c r="E346" i="4" s="1"/>
  <c r="F346" i="4" s="1"/>
  <c r="C347" i="4" s="1"/>
  <c r="L344" i="4" l="1"/>
  <c r="K344" i="4"/>
  <c r="D347" i="4"/>
  <c r="E347" i="4" s="1"/>
  <c r="F347" i="4" s="1"/>
  <c r="M344" i="4" l="1"/>
  <c r="N344" i="4" s="1"/>
  <c r="L345" i="4" s="1"/>
  <c r="C348" i="4"/>
  <c r="D348" i="4"/>
  <c r="K345" i="4" l="1"/>
  <c r="M345" i="4" s="1"/>
  <c r="N345" i="4" s="1"/>
  <c r="K346" i="4" s="1"/>
  <c r="E348" i="4"/>
  <c r="F348" i="4" s="1"/>
  <c r="L346" i="4" l="1"/>
  <c r="M346" i="4" s="1"/>
  <c r="N346" i="4" s="1"/>
  <c r="C349" i="4"/>
  <c r="D349" i="4"/>
  <c r="K347" i="4" l="1"/>
  <c r="L347" i="4"/>
  <c r="E349" i="4"/>
  <c r="F349" i="4" s="1"/>
  <c r="M347" i="4" l="1"/>
  <c r="N347" i="4" s="1"/>
  <c r="D350" i="4"/>
  <c r="C350" i="4"/>
  <c r="K348" i="4" l="1"/>
  <c r="L348" i="4"/>
  <c r="E350" i="4"/>
  <c r="F350" i="4" s="1"/>
  <c r="D351" i="4" s="1"/>
  <c r="M348" i="4" l="1"/>
  <c r="N348" i="4" s="1"/>
  <c r="K349" i="4" s="1"/>
  <c r="C351" i="4"/>
  <c r="E351" i="4" s="1"/>
  <c r="F351" i="4" s="1"/>
  <c r="L349" i="4" l="1"/>
  <c r="M349" i="4" s="1"/>
  <c r="N349" i="4" s="1"/>
  <c r="K350" i="4" s="1"/>
  <c r="C352" i="4"/>
  <c r="D352" i="4"/>
  <c r="L350" i="4" l="1"/>
  <c r="M350" i="4" s="1"/>
  <c r="N350" i="4" s="1"/>
  <c r="E352" i="4"/>
  <c r="F352" i="4" s="1"/>
  <c r="D353" i="4" s="1"/>
  <c r="K351" i="4" l="1"/>
  <c r="L351" i="4"/>
  <c r="C353" i="4"/>
  <c r="E353" i="4" s="1"/>
  <c r="F353" i="4" s="1"/>
  <c r="D354" i="4" s="1"/>
  <c r="M351" i="4" l="1"/>
  <c r="N351" i="4" s="1"/>
  <c r="C354" i="4"/>
  <c r="E354" i="4" s="1"/>
  <c r="F354" i="4" s="1"/>
  <c r="C355" i="4" s="1"/>
  <c r="K352" i="4" l="1"/>
  <c r="L352" i="4"/>
  <c r="D355" i="4"/>
  <c r="E355" i="4" s="1"/>
  <c r="F355" i="4" s="1"/>
  <c r="M352" i="4" l="1"/>
  <c r="N352" i="4" s="1"/>
  <c r="K353" i="4" s="1"/>
  <c r="C356" i="4"/>
  <c r="D356" i="4"/>
  <c r="L353" i="4" l="1"/>
  <c r="M353" i="4" s="1"/>
  <c r="N353" i="4" s="1"/>
  <c r="L354" i="4" s="1"/>
  <c r="E356" i="4"/>
  <c r="F356" i="4" s="1"/>
  <c r="K354" i="4" l="1"/>
  <c r="M354" i="4" s="1"/>
  <c r="N354" i="4" s="1"/>
  <c r="C357" i="4"/>
  <c r="D357" i="4"/>
  <c r="L355" i="4" l="1"/>
  <c r="K355" i="4"/>
  <c r="E357" i="4"/>
  <c r="F357" i="4" s="1"/>
  <c r="C358" i="4" s="1"/>
  <c r="M355" i="4" l="1"/>
  <c r="N355" i="4" s="1"/>
  <c r="K356" i="4" s="1"/>
  <c r="D358" i="4"/>
  <c r="E358" i="4" s="1"/>
  <c r="F358" i="4" s="1"/>
  <c r="L356" i="4" l="1"/>
  <c r="M356" i="4" s="1"/>
  <c r="N356" i="4" s="1"/>
  <c r="C359" i="4"/>
  <c r="D359" i="4"/>
  <c r="L357" i="4" l="1"/>
  <c r="K357" i="4"/>
  <c r="E359" i="4"/>
  <c r="F359" i="4" s="1"/>
  <c r="M357" i="4" l="1"/>
  <c r="N357" i="4" s="1"/>
  <c r="K358" i="4" s="1"/>
  <c r="C360" i="4"/>
  <c r="D360" i="4"/>
  <c r="L358" i="4" l="1"/>
  <c r="M358" i="4" s="1"/>
  <c r="N358" i="4" s="1"/>
  <c r="L359" i="4" s="1"/>
  <c r="E360" i="4"/>
  <c r="F360" i="4" s="1"/>
  <c r="K359" i="4" l="1"/>
  <c r="M359" i="4" s="1"/>
  <c r="N359" i="4" s="1"/>
  <c r="D361" i="4"/>
  <c r="C361" i="4"/>
  <c r="K360" i="4" l="1"/>
  <c r="L360" i="4"/>
  <c r="E361" i="4"/>
  <c r="F361" i="4" s="1"/>
  <c r="M360" i="4" l="1"/>
  <c r="N360" i="4" s="1"/>
  <c r="K361" i="4" s="1"/>
  <c r="D362" i="4"/>
  <c r="C362" i="4"/>
  <c r="L361" i="4" l="1"/>
  <c r="M361" i="4" s="1"/>
  <c r="N361" i="4" s="1"/>
  <c r="K362" i="4" s="1"/>
  <c r="E362" i="4"/>
  <c r="F362" i="4" s="1"/>
  <c r="L362" i="4" l="1"/>
  <c r="M362" i="4" s="1"/>
  <c r="N362" i="4" s="1"/>
  <c r="C363" i="4"/>
  <c r="D363" i="4"/>
  <c r="K363" i="4" l="1"/>
  <c r="L363" i="4"/>
  <c r="E363" i="4"/>
  <c r="F363" i="4" s="1"/>
  <c r="M363" i="4" l="1"/>
  <c r="N363" i="4" s="1"/>
  <c r="K364" i="4" s="1"/>
  <c r="D364" i="4"/>
  <c r="C364" i="4"/>
  <c r="L364" i="4" l="1"/>
  <c r="M364" i="4" s="1"/>
  <c r="N364" i="4" s="1"/>
  <c r="K365" i="4" s="1"/>
  <c r="E364" i="4"/>
  <c r="F364" i="4" s="1"/>
  <c r="L365" i="4" l="1"/>
  <c r="M365" i="4" s="1"/>
  <c r="N365" i="4" s="1"/>
  <c r="K366" i="4" s="1"/>
  <c r="C365" i="4"/>
  <c r="D365" i="4"/>
  <c r="L366" i="4" l="1"/>
  <c r="M366" i="4" s="1"/>
  <c r="N366" i="4" s="1"/>
  <c r="L367" i="4" s="1"/>
  <c r="E365" i="4"/>
  <c r="F365" i="4" s="1"/>
  <c r="C366" i="4" s="1"/>
  <c r="K367" i="4" l="1"/>
  <c r="M367" i="4" s="1"/>
  <c r="N367" i="4" s="1"/>
  <c r="D366" i="4"/>
  <c r="E366" i="4" s="1"/>
  <c r="F366" i="4" s="1"/>
  <c r="C367" i="4" s="1"/>
  <c r="L368" i="4" l="1"/>
  <c r="K368" i="4"/>
  <c r="D367" i="4"/>
  <c r="E367" i="4" s="1"/>
  <c r="F367" i="4" s="1"/>
  <c r="M368" i="4" l="1"/>
  <c r="N368" i="4" s="1"/>
  <c r="L369" i="4" s="1"/>
  <c r="C368" i="4"/>
  <c r="D368" i="4"/>
  <c r="K369" i="4" l="1"/>
  <c r="M369" i="4" s="1"/>
  <c r="N369" i="4" s="1"/>
  <c r="L370" i="4" s="1"/>
  <c r="E368" i="4"/>
  <c r="F368" i="4" s="1"/>
  <c r="K370" i="4" l="1"/>
  <c r="M370" i="4" s="1"/>
  <c r="N370" i="4" s="1"/>
  <c r="C369" i="4"/>
  <c r="D369" i="4"/>
  <c r="E369" i="4" l="1"/>
  <c r="F369" i="4" s="1"/>
  <c r="C370" i="4" l="1"/>
  <c r="D370" i="4"/>
  <c r="E370" i="4" l="1"/>
  <c r="F370" i="4" s="1"/>
</calcChain>
</file>

<file path=xl/sharedStrings.xml><?xml version="1.0" encoding="utf-8"?>
<sst xmlns="http://schemas.openxmlformats.org/spreadsheetml/2006/main" count="126" uniqueCount="58">
  <si>
    <t>Monthly</t>
  </si>
  <si>
    <t>Annual</t>
  </si>
  <si>
    <t>Rents</t>
  </si>
  <si>
    <t xml:space="preserve">Mortgage </t>
  </si>
  <si>
    <t>Insurance</t>
  </si>
  <si>
    <t>Depreciation</t>
  </si>
  <si>
    <t>Other OpEx</t>
  </si>
  <si>
    <t>Net Operating Income</t>
  </si>
  <si>
    <t>Purchase Price</t>
  </si>
  <si>
    <t>Borrowed</t>
  </si>
  <si>
    <t>Loan (months)</t>
  </si>
  <si>
    <t>Monthly payment</t>
  </si>
  <si>
    <t>Loan (years)</t>
  </si>
  <si>
    <t>Operating Expenses</t>
  </si>
  <si>
    <t>Other Expenses</t>
  </si>
  <si>
    <t>Net Cash Flow</t>
  </si>
  <si>
    <t>Num</t>
  </si>
  <si>
    <t>Interest</t>
  </si>
  <si>
    <t xml:space="preserve">Principle </t>
  </si>
  <si>
    <t>Balance</t>
  </si>
  <si>
    <t>Payment</t>
  </si>
  <si>
    <t>Cash Flow  Calculations</t>
  </si>
  <si>
    <t>Taxable Income Calculations</t>
  </si>
  <si>
    <t>Assumptions</t>
  </si>
  <si>
    <t>Down Payment</t>
  </si>
  <si>
    <t>Interest Rate</t>
  </si>
  <si>
    <t xml:space="preserve">Land Value </t>
  </si>
  <si>
    <t>Taxable Income</t>
  </si>
  <si>
    <t>Cash on Cash Return</t>
  </si>
  <si>
    <t>Structure Value</t>
  </si>
  <si>
    <t>OpEx</t>
  </si>
  <si>
    <t>OpEx %</t>
  </si>
  <si>
    <t>Assumptions:</t>
  </si>
  <si>
    <t>Cap Rate:</t>
  </si>
  <si>
    <t>Real Estate Taxes</t>
  </si>
  <si>
    <t>Property Management</t>
  </si>
  <si>
    <t>Annual Rent</t>
  </si>
  <si>
    <t>NOI</t>
  </si>
  <si>
    <t>Total OpEx</t>
  </si>
  <si>
    <t>Expected Cap Rate</t>
  </si>
  <si>
    <t>Max Purchase Price</t>
  </si>
  <si>
    <t>Cash Flow</t>
  </si>
  <si>
    <t>Est Purchase Price</t>
  </si>
  <si>
    <t>Down Payment $</t>
  </si>
  <si>
    <t>Down Payment %</t>
  </si>
  <si>
    <t>Management Fees</t>
  </si>
  <si>
    <t>Vacancy</t>
  </si>
  <si>
    <t>RE Taxes</t>
  </si>
  <si>
    <t>Rate</t>
  </si>
  <si>
    <t>Assumptions Detail PL</t>
  </si>
  <si>
    <t xml:space="preserve">Borrowed </t>
  </si>
  <si>
    <t>RV Ratio</t>
  </si>
  <si>
    <t xml:space="preserve"> </t>
  </si>
  <si>
    <t>CoC Return</t>
  </si>
  <si>
    <t>Cash on Cash Return (CoC)</t>
  </si>
  <si>
    <t>Using the Cap Rate to Estimate Purchase Price</t>
  </si>
  <si>
    <t>Assumptions Cap Rate &amp; CoC tab</t>
  </si>
  <si>
    <t>Assumptions Deal Analysis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</si>
</sst>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5" fillId="0" borderId="3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horizontal="right"/>
    </xf>
    <xf numFmtId="164" fontId="2" fillId="2" borderId="1" xfId="1" applyNumberFormat="1" applyFont="1" applyFill="1" applyBorder="1"/>
    <xf numFmtId="164" fontId="0" fillId="0" borderId="0" xfId="1" applyNumberFormat="1" applyFont="1"/>
    <xf numFmtId="164" fontId="0" fillId="0" borderId="0" xfId="0" applyNumberFormat="1"/>
    <xf numFmtId="9" fontId="2" fillId="2" borderId="1" xfId="3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5" fillId="0" borderId="3" xfId="6" applyNumberFormat="1"/>
    <xf numFmtId="8" fontId="4" fillId="3" borderId="1" xfId="5" applyNumberFormat="1"/>
    <xf numFmtId="164" fontId="4" fillId="3" borderId="1" xfId="5" applyNumberFormat="1"/>
    <xf numFmtId="8" fontId="4" fillId="3" borderId="5" xfId="5" applyNumberFormat="1" applyBorder="1"/>
    <xf numFmtId="0" fontId="7" fillId="0" borderId="4" xfId="0" applyFont="1" applyBorder="1"/>
    <xf numFmtId="9" fontId="2" fillId="2" borderId="4" xfId="3" applyNumberFormat="1" applyBorder="1"/>
    <xf numFmtId="0" fontId="2" fillId="2" borderId="4" xfId="3" applyBorder="1"/>
    <xf numFmtId="0" fontId="0" fillId="0" borderId="0" xfId="0" applyAlignment="1">
      <alignment horizontal="right" wrapText="1"/>
    </xf>
    <xf numFmtId="164" fontId="0" fillId="0" borderId="0" xfId="1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9" fontId="4" fillId="3" borderId="1" xfId="2" applyFont="1" applyFill="1" applyBorder="1" applyAlignment="1">
      <alignment horizontal="center"/>
    </xf>
    <xf numFmtId="9" fontId="2" fillId="2" borderId="4" xfId="3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164" fontId="2" fillId="2" borderId="1" xfId="3" applyNumberFormat="1" applyBorder="1"/>
    <xf numFmtId="0" fontId="9" fillId="0" borderId="0" xfId="0" applyFont="1" applyBorder="1" applyAlignment="1">
      <alignment horizontal="right"/>
    </xf>
    <xf numFmtId="9" fontId="2" fillId="2" borderId="11" xfId="3" applyNumberFormat="1" applyBorder="1" applyAlignment="1">
      <alignment horizontal="center"/>
    </xf>
    <xf numFmtId="9" fontId="4" fillId="3" borderId="12" xfId="2" applyFont="1" applyFill="1" applyBorder="1" applyAlignment="1">
      <alignment horizontal="center"/>
    </xf>
    <xf numFmtId="164" fontId="4" fillId="3" borderId="1" xfId="5" applyNumberFormat="1" applyBorder="1"/>
    <xf numFmtId="0" fontId="9" fillId="0" borderId="13" xfId="0" applyFont="1" applyBorder="1" applyAlignment="1">
      <alignment horizontal="right"/>
    </xf>
    <xf numFmtId="0" fontId="2" fillId="2" borderId="14" xfId="3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8" fillId="0" borderId="6" xfId="0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right"/>
    </xf>
    <xf numFmtId="164" fontId="0" fillId="0" borderId="15" xfId="1" applyNumberFormat="1" applyFont="1" applyBorder="1"/>
    <xf numFmtId="10" fontId="9" fillId="0" borderId="0" xfId="2" applyNumberFormat="1" applyFont="1"/>
    <xf numFmtId="6" fontId="2" fillId="2" borderId="1" xfId="3" applyNumberFormat="1"/>
    <xf numFmtId="0" fontId="0" fillId="0" borderId="0" xfId="0" applyFill="1" applyBorder="1" applyAlignment="1">
      <alignment horizontal="right"/>
    </xf>
    <xf numFmtId="0" fontId="2" fillId="2" borderId="1" xfId="3" applyNumberFormat="1"/>
    <xf numFmtId="10" fontId="4" fillId="3" borderId="1" xfId="5" applyNumberFormat="1"/>
    <xf numFmtId="164" fontId="3" fillId="3" borderId="2" xfId="4" applyNumberFormat="1"/>
    <xf numFmtId="9" fontId="2" fillId="2" borderId="1" xfId="2" applyFont="1" applyFill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2" fillId="2" borderId="5" xfId="3" applyNumberFormat="1" applyBorder="1"/>
    <xf numFmtId="0" fontId="8" fillId="0" borderId="8" xfId="0" applyFont="1" applyBorder="1" applyAlignment="1">
      <alignment horizontal="center"/>
    </xf>
    <xf numFmtId="164" fontId="5" fillId="4" borderId="11" xfId="6" applyNumberFormat="1" applyFill="1" applyBorder="1"/>
    <xf numFmtId="0" fontId="4" fillId="3" borderId="11" xfId="5" applyBorder="1"/>
    <xf numFmtId="0" fontId="9" fillId="0" borderId="15" xfId="0" applyFont="1" applyBorder="1" applyAlignment="1">
      <alignment horizontal="right"/>
    </xf>
    <xf numFmtId="8" fontId="4" fillId="3" borderId="17" xfId="5" quotePrefix="1" applyNumberFormat="1" applyBorder="1"/>
    <xf numFmtId="0" fontId="6" fillId="0" borderId="9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0" fontId="0" fillId="5" borderId="0" xfId="2" applyNumberFormat="1" applyFont="1" applyFill="1" applyAlignment="1">
      <alignment horizontal="center"/>
    </xf>
    <xf numFmtId="164" fontId="0" fillId="5" borderId="0" xfId="1" applyNumberFormat="1" applyFont="1" applyFill="1" applyAlignment="1">
      <alignment horizontal="right"/>
    </xf>
    <xf numFmtId="0" fontId="0" fillId="5" borderId="0" xfId="0" applyFill="1" applyAlignment="1">
      <alignment horizontal="right"/>
    </xf>
    <xf numFmtId="0" fontId="5" fillId="4" borderId="11" xfId="6" applyNumberFormat="1" applyFill="1" applyBorder="1"/>
    <xf numFmtId="0" fontId="0" fillId="6" borderId="0" xfId="0" applyFill="1"/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right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right" wrapText="1"/>
    </xf>
    <xf numFmtId="0" fontId="8" fillId="0" borderId="0" xfId="0" applyFont="1" applyBorder="1" applyAlignment="1">
      <alignment horizontal="center"/>
    </xf>
    <xf numFmtId="164" fontId="3" fillId="3" borderId="2" xfId="4" applyNumberFormat="1" applyBorder="1"/>
    <xf numFmtId="0" fontId="0" fillId="0" borderId="15" xfId="0" applyBorder="1" applyAlignment="1">
      <alignment horizontal="center"/>
    </xf>
    <xf numFmtId="6" fontId="5" fillId="0" borderId="4" xfId="6" applyNumberFormat="1" applyBorder="1"/>
    <xf numFmtId="9" fontId="2" fillId="2" borderId="1" xfId="3" applyNumberFormat="1" applyAlignment="1">
      <alignment horizontal="center"/>
    </xf>
    <xf numFmtId="167" fontId="2" fillId="2" borderId="1" xfId="2" applyNumberFormat="1" applyFont="1" applyFill="1" applyBorder="1"/>
    <xf numFmtId="167" fontId="5" fillId="4" borderId="11" xfId="2" applyNumberFormat="1" applyFont="1" applyFill="1" applyBorder="1"/>
    <xf numFmtId="44" fontId="0" fillId="0" borderId="0" xfId="0" applyNumberFormat="1"/>
    <xf numFmtId="6" fontId="0" fillId="0" borderId="0" xfId="0" applyNumberFormat="1"/>
    <xf numFmtId="0" fontId="8" fillId="0" borderId="0" xfId="0" applyFont="1" applyAlignment="1">
      <alignment horizontal="center" wrapText="1"/>
    </xf>
  </cellXfs>
  <cellStyles count="7">
    <cellStyle name="Calculation" xfId="5" builtinId="22"/>
    <cellStyle name="Currency" xfId="1" builtinId="4"/>
    <cellStyle name="Input" xfId="3" builtinId="20"/>
    <cellStyle name="Linked Cell" xfId="6" builtinId="24"/>
    <cellStyle name="Normal" xfId="0" builtinId="0"/>
    <cellStyle name="Output" xfId="4" builtinId="21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219076</xdr:colOff>
      <xdr:row>4</xdr:row>
      <xdr:rowOff>152400</xdr:rowOff>
    </xdr:from>
    <xdr:to>
      <xdr:col>12</xdr:col>
      <xdr:colOff>9525</xdr:colOff>
      <xdr:row>14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CC61CF-6745-4676-A813-A854E4427988}"/>
            </a:ext>
          </a:extLst>
        </xdr:cNvPr>
        <xdr:cNvSpPr txBox="1"/>
      </xdr:nvSpPr>
      <xdr:spPr>
        <a:xfrm>
          <a:off x="4657726" y="923925"/>
          <a:ext cx="4419599" cy="18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Definition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</a:t>
          </a:r>
          <a:r>
            <a:rPr lang="en-US"/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Cap rate is a measure</a:t>
          </a:r>
          <a:r>
            <a:rPr lang="en-US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used by investors to estimate the potential return on investments.  It is the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net operating income (NOI)</a:t>
          </a:r>
          <a:r>
            <a:rPr lang="en-US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divided by the market value of the property.  </a:t>
          </a:r>
          <a:r>
            <a:rPr lang="en-US"/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can use the cap rate to back into the estimated</a:t>
          </a:r>
          <a:r>
            <a:rPr lang="en-US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purchase price of a property.  You divide the</a:t>
          </a:r>
          <a:r>
            <a:rPr lang="en-US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NOI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by the Cap rate to arrive at a Purchase price.</a:t>
          </a:r>
          <a:r>
            <a:rPr lang="en-US"/>
            <a:t> </a:t>
          </a:r>
        </a:p>
        <a:p>
          <a:endParaRPr lang="en-US" sz="1100" b="0" i="1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Calculation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[cell D22/C4 or $6,000/$100,000]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1</xdr:col>
      <xdr:colOff>9523</xdr:colOff>
      <xdr:row>10</xdr:row>
      <xdr:rowOff>95249</xdr:rowOff>
    </xdr:from>
    <xdr:to>
      <xdr:col>5</xdr:col>
      <xdr:colOff>57149</xdr:colOff>
      <xdr:row>16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F9758D-27BF-4A8E-9C57-1D58B73CDCF7}"/>
            </a:ext>
          </a:extLst>
        </xdr:cNvPr>
        <xdr:cNvSpPr txBox="1"/>
      </xdr:nvSpPr>
      <xdr:spPr>
        <a:xfrm>
          <a:off x="228598" y="2019299"/>
          <a:ext cx="4038601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Definition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Cash on cash return is the annual cash flow produced by a property relattive to the initial cash investment.  It is a property's annual cash flow divided by the down payment (investment)</a:t>
          </a:r>
          <a:r>
            <a:rPr lang="en-US"/>
            <a:t> </a:t>
          </a:r>
        </a:p>
        <a:p>
          <a:endParaRPr lang="en-US"/>
        </a:p>
        <a:p>
          <a:r>
            <a:rPr lang="en-US" sz="1100" b="0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Calculation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[cell D28/(C4 x C5) or $1,703/$25,000]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DCBAC-E942-4206-87BF-A0F7DD09CD11}">
  <sheetPr>
    <tabColor theme="1"/>
  </sheetPr>
  <dimension ref="B1:R35"/>
  <sheetViews>
    <sheetView showGridLines="0" tabSelected="1" workbookViewId="0">
      <selection activeCell="E7" sqref="E7"/>
    </sheetView>
  </sheetViews>
  <sheetFormatPr defaultRowHeight="15" x14ac:dyDescent="0.25"/>
  <cols>
    <col min="1" max="1" width="3.28515625" customWidth="1"/>
    <col min="2" max="2" width="23.42578125" style="6" bestFit="1" customWidth="1"/>
    <col min="3" max="3" width="14.28515625" customWidth="1"/>
    <col min="4" max="4" width="16.28515625" customWidth="1"/>
    <col min="5" max="5" width="5.85546875" customWidth="1"/>
    <col min="6" max="7" width="3.42578125" customWidth="1"/>
    <col min="8" max="8" width="18.7109375" customWidth="1"/>
    <col min="9" max="9" width="20.85546875" bestFit="1" customWidth="1"/>
    <col min="10" max="10" width="10.28515625" customWidth="1"/>
    <col min="11" max="11" width="10.85546875" customWidth="1"/>
    <col min="12" max="12" width="5.28515625" customWidth="1"/>
    <col min="13" max="13" width="13.7109375" customWidth="1"/>
  </cols>
  <sheetData>
    <row r="1" spans="2:18" x14ac:dyDescent="0.25">
      <c r="B1" s="7"/>
    </row>
    <row r="2" spans="2:18" ht="15.75" thickBot="1" x14ac:dyDescent="0.3">
      <c r="B2" s="7"/>
    </row>
    <row r="3" spans="2:18" x14ac:dyDescent="0.25">
      <c r="B3" s="45" t="s">
        <v>32</v>
      </c>
      <c r="C3" s="72"/>
      <c r="D3" s="72"/>
      <c r="E3" s="73"/>
      <c r="F3" s="1"/>
      <c r="G3" s="1"/>
      <c r="H3" s="69" t="s">
        <v>33</v>
      </c>
      <c r="I3" s="67">
        <f>D22/C4</f>
        <v>8.2500000000000004E-2</v>
      </c>
    </row>
    <row r="4" spans="2:18" x14ac:dyDescent="0.25">
      <c r="B4" s="28" t="s">
        <v>8</v>
      </c>
      <c r="C4" s="29">
        <v>100000</v>
      </c>
      <c r="D4" s="30" t="s">
        <v>26</v>
      </c>
      <c r="E4" s="31">
        <v>0.25</v>
      </c>
      <c r="F4" s="15"/>
      <c r="G4" s="15"/>
      <c r="H4" s="23"/>
      <c r="I4" s="50"/>
    </row>
    <row r="5" spans="2:18" x14ac:dyDescent="0.25">
      <c r="B5" s="28" t="s">
        <v>24</v>
      </c>
      <c r="C5" s="81">
        <v>0.25</v>
      </c>
      <c r="D5" s="30" t="s">
        <v>29</v>
      </c>
      <c r="E5" s="32">
        <f>1-E4</f>
        <v>0.75</v>
      </c>
      <c r="I5" s="50"/>
    </row>
    <row r="6" spans="2:18" x14ac:dyDescent="0.25">
      <c r="B6" s="28" t="s">
        <v>9</v>
      </c>
      <c r="C6" s="33">
        <f>C4-(C4*C5)</f>
        <v>75000</v>
      </c>
      <c r="D6" s="30" t="s">
        <v>51</v>
      </c>
      <c r="E6" s="31">
        <v>1.2500000000000001E-2</v>
      </c>
      <c r="H6" s="23"/>
    </row>
    <row r="7" spans="2:18" x14ac:dyDescent="0.25">
      <c r="B7" s="28" t="s">
        <v>25</v>
      </c>
      <c r="C7" s="20">
        <v>0.04</v>
      </c>
      <c r="D7" s="30" t="s">
        <v>31</v>
      </c>
      <c r="E7" s="31">
        <v>0.45</v>
      </c>
    </row>
    <row r="8" spans="2:18" ht="15.75" thickBot="1" x14ac:dyDescent="0.3">
      <c r="B8" s="34" t="s">
        <v>12</v>
      </c>
      <c r="C8" s="35">
        <v>30</v>
      </c>
      <c r="D8" s="36"/>
      <c r="E8" s="37"/>
    </row>
    <row r="9" spans="2:18" x14ac:dyDescent="0.25">
      <c r="D9" s="1"/>
    </row>
    <row r="10" spans="2:18" x14ac:dyDescent="0.25">
      <c r="B10" s="68" t="s">
        <v>54</v>
      </c>
      <c r="C10" s="67">
        <f>D28/(C5*C4)</f>
        <v>0.15813049363243456</v>
      </c>
      <c r="D10" s="1"/>
    </row>
    <row r="11" spans="2:18" x14ac:dyDescent="0.25">
      <c r="B11" s="7"/>
      <c r="D11" s="1"/>
    </row>
    <row r="12" spans="2:18" x14ac:dyDescent="0.25">
      <c r="B12" s="7"/>
      <c r="D12" s="1"/>
    </row>
    <row r="13" spans="2:18" x14ac:dyDescent="0.25">
      <c r="B13" s="7"/>
      <c r="D13" s="1"/>
    </row>
    <row r="14" spans="2:18" x14ac:dyDescent="0.25">
      <c r="B14" s="7"/>
      <c r="D14" s="1"/>
    </row>
    <row r="15" spans="2:18" x14ac:dyDescent="0.25">
      <c r="B15" s="7"/>
      <c r="D15" s="1"/>
      <c r="R15" t="s">
        <v>52</v>
      </c>
    </row>
    <row r="16" spans="2:18" x14ac:dyDescent="0.25">
      <c r="B16" s="7"/>
      <c r="D16" s="1"/>
    </row>
    <row r="17" spans="2:12" ht="15.75" thickBot="1" x14ac:dyDescent="0.3">
      <c r="D17" s="1"/>
    </row>
    <row r="18" spans="2:12" x14ac:dyDescent="0.25">
      <c r="B18" s="57" t="s">
        <v>21</v>
      </c>
      <c r="C18" s="58"/>
      <c r="D18" s="58"/>
      <c r="E18" s="26"/>
      <c r="H18" s="39"/>
      <c r="I18" s="58" t="s">
        <v>22</v>
      </c>
      <c r="J18" s="58"/>
      <c r="K18" s="58"/>
      <c r="L18" s="26"/>
    </row>
    <row r="19" spans="2:12" x14ac:dyDescent="0.25">
      <c r="B19" s="46"/>
      <c r="C19" s="38" t="s">
        <v>0</v>
      </c>
      <c r="D19" s="38" t="s">
        <v>1</v>
      </c>
      <c r="E19" s="47"/>
      <c r="H19" s="42"/>
      <c r="I19" s="38"/>
      <c r="J19" s="38" t="s">
        <v>0</v>
      </c>
      <c r="K19" s="38" t="s">
        <v>1</v>
      </c>
      <c r="L19" s="41"/>
    </row>
    <row r="20" spans="2:12" x14ac:dyDescent="0.25">
      <c r="B20" s="46" t="s">
        <v>2</v>
      </c>
      <c r="C20" s="55">
        <f>C4*E6</f>
        <v>1250</v>
      </c>
      <c r="D20" s="55">
        <f>C20*12</f>
        <v>15000</v>
      </c>
      <c r="E20" s="41"/>
      <c r="F20" s="6"/>
      <c r="G20" s="6"/>
      <c r="H20" s="40"/>
      <c r="I20" s="22" t="s">
        <v>2</v>
      </c>
      <c r="J20" s="55">
        <f>C20</f>
        <v>1250</v>
      </c>
      <c r="K20" s="55">
        <f>D20</f>
        <v>15000</v>
      </c>
      <c r="L20" s="41"/>
    </row>
    <row r="21" spans="2:12" x14ac:dyDescent="0.25">
      <c r="B21" s="46" t="s">
        <v>30</v>
      </c>
      <c r="C21" s="55">
        <f>-C20*E7</f>
        <v>-562.5</v>
      </c>
      <c r="D21" s="55">
        <f>C21*12</f>
        <v>-6750</v>
      </c>
      <c r="E21" s="41"/>
      <c r="F21" s="21"/>
      <c r="G21" s="21"/>
      <c r="H21" s="40"/>
      <c r="I21" s="22" t="str">
        <f>B21</f>
        <v>OpEx</v>
      </c>
      <c r="J21" s="55">
        <f>C21</f>
        <v>-562.5</v>
      </c>
      <c r="K21" s="55">
        <f>D21</f>
        <v>-6750</v>
      </c>
      <c r="L21" s="41"/>
    </row>
    <row r="22" spans="2:12" x14ac:dyDescent="0.25">
      <c r="B22" s="46" t="s">
        <v>7</v>
      </c>
      <c r="C22" s="55">
        <f>SUBTOTAL(9,C20:C21)</f>
        <v>687.5</v>
      </c>
      <c r="D22" s="55">
        <f>SUBTOTAL(9,D20:D21)</f>
        <v>8250</v>
      </c>
      <c r="E22" s="41"/>
      <c r="F22" s="21"/>
      <c r="G22" s="21"/>
      <c r="H22" s="40"/>
      <c r="I22" s="22" t="s">
        <v>7</v>
      </c>
      <c r="J22" s="55">
        <f t="shared" ref="J22:K22" si="0">SUBTOTAL(9,J20:J21)</f>
        <v>687.5</v>
      </c>
      <c r="K22" s="55">
        <f t="shared" si="0"/>
        <v>8250</v>
      </c>
      <c r="L22" s="41"/>
    </row>
    <row r="23" spans="2:12" x14ac:dyDescent="0.25">
      <c r="B23" s="46"/>
      <c r="C23" s="16"/>
      <c r="D23" s="16"/>
      <c r="E23" s="41"/>
      <c r="H23" s="40"/>
      <c r="I23" s="22"/>
      <c r="J23" s="16"/>
      <c r="K23" s="16"/>
      <c r="L23" s="41"/>
    </row>
    <row r="24" spans="2:12" x14ac:dyDescent="0.25">
      <c r="B24" s="65" t="s">
        <v>3</v>
      </c>
      <c r="C24" s="55">
        <f>-'Mortgage Amorts'!F7</f>
        <v>-358.06147159909466</v>
      </c>
      <c r="D24" s="55">
        <f>C24*12</f>
        <v>-4296.7376591891361</v>
      </c>
      <c r="E24" s="41"/>
      <c r="H24" s="40"/>
      <c r="I24" s="66" t="s">
        <v>17</v>
      </c>
      <c r="J24" s="55">
        <f>K24/12</f>
        <v>-250</v>
      </c>
      <c r="K24" s="55">
        <f>-C6*C7</f>
        <v>-3000</v>
      </c>
      <c r="L24" s="41"/>
    </row>
    <row r="25" spans="2:12" x14ac:dyDescent="0.25">
      <c r="B25" s="65" t="s">
        <v>5</v>
      </c>
      <c r="C25" s="55">
        <v>0</v>
      </c>
      <c r="D25" s="55">
        <f>C25*12</f>
        <v>0</v>
      </c>
      <c r="E25" s="41"/>
      <c r="H25" s="40"/>
      <c r="I25" s="66" t="s">
        <v>5</v>
      </c>
      <c r="J25" s="55">
        <f>K25/12</f>
        <v>-227.27272727272728</v>
      </c>
      <c r="K25" s="55">
        <f>-C4*(1-E4)/27.5</f>
        <v>-2727.2727272727275</v>
      </c>
      <c r="L25" s="41"/>
    </row>
    <row r="26" spans="2:12" x14ac:dyDescent="0.25">
      <c r="B26" s="46"/>
      <c r="C26" s="55">
        <f>SUBTOTAL(9,C24:C25)</f>
        <v>-358.06147159909466</v>
      </c>
      <c r="D26" s="55">
        <f>SUBTOTAL(9,D24:D25)</f>
        <v>-4296.7376591891361</v>
      </c>
      <c r="E26" s="41"/>
      <c r="H26" s="40"/>
      <c r="I26" s="22"/>
      <c r="J26" s="55">
        <f t="shared" ref="J26:K26" si="1">SUBTOTAL(9,J24:J25)</f>
        <v>-477.27272727272725</v>
      </c>
      <c r="K26" s="55">
        <f t="shared" si="1"/>
        <v>-5727.2727272727279</v>
      </c>
      <c r="L26" s="41"/>
    </row>
    <row r="27" spans="2:12" x14ac:dyDescent="0.25">
      <c r="B27" s="46"/>
      <c r="C27" s="16"/>
      <c r="D27" s="16"/>
      <c r="E27" s="41"/>
      <c r="H27" s="40"/>
      <c r="I27" s="22"/>
      <c r="J27" s="16"/>
      <c r="K27" s="16"/>
      <c r="L27" s="41"/>
    </row>
    <row r="28" spans="2:12" x14ac:dyDescent="0.25">
      <c r="B28" s="46" t="s">
        <v>15</v>
      </c>
      <c r="C28" s="55">
        <f>C22+C26</f>
        <v>329.43852840090534</v>
      </c>
      <c r="D28" s="55">
        <f>D22+D26</f>
        <v>3953.2623408108639</v>
      </c>
      <c r="E28" s="41"/>
      <c r="H28" s="40"/>
      <c r="I28" s="22" t="s">
        <v>27</v>
      </c>
      <c r="J28" s="55">
        <f>J22+J26</f>
        <v>210.22727272727275</v>
      </c>
      <c r="K28" s="55">
        <f>K22+K26</f>
        <v>2522.7272727272721</v>
      </c>
      <c r="L28" s="41"/>
    </row>
    <row r="29" spans="2:12" ht="15.75" thickBot="1" x14ac:dyDescent="0.3">
      <c r="B29" s="48"/>
      <c r="C29" s="49"/>
      <c r="D29" s="49"/>
      <c r="E29" s="37"/>
      <c r="H29" s="43"/>
      <c r="I29" s="44"/>
      <c r="J29" s="44"/>
      <c r="K29" s="44"/>
      <c r="L29" s="37"/>
    </row>
    <row r="30" spans="2:12" x14ac:dyDescent="0.25">
      <c r="B30" s="1"/>
      <c r="C30" s="3"/>
      <c r="D30" s="3"/>
    </row>
    <row r="31" spans="2:12" x14ac:dyDescent="0.25">
      <c r="B31" s="1"/>
      <c r="C31" s="3"/>
      <c r="D31" s="3"/>
    </row>
    <row r="32" spans="2:12" x14ac:dyDescent="0.25">
      <c r="D32" s="3"/>
    </row>
    <row r="33" spans="2:5" x14ac:dyDescent="0.25">
      <c r="D33" s="3"/>
    </row>
    <row r="34" spans="2:5" x14ac:dyDescent="0.25">
      <c r="B34" s="23"/>
      <c r="D34" s="3"/>
    </row>
    <row r="35" spans="2:5" x14ac:dyDescent="0.25">
      <c r="E35" s="4"/>
    </row>
  </sheetData>
  <mergeCells count="2">
    <mergeCell ref="B18:D18"/>
    <mergeCell ref="I18:K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F86FA-49DE-4633-A73D-6381F599906D}">
  <dimension ref="B1:K33"/>
  <sheetViews>
    <sheetView workbookViewId="0">
      <selection activeCell="F5" sqref="F5"/>
    </sheetView>
  </sheetViews>
  <sheetFormatPr defaultRowHeight="15" x14ac:dyDescent="0.25"/>
  <cols>
    <col min="1" max="1" width="3.28515625" customWidth="1"/>
    <col min="2" max="2" width="12.5703125" bestFit="1" customWidth="1"/>
    <col min="3" max="3" width="14.140625" style="6" customWidth="1"/>
    <col min="4" max="4" width="12.7109375" customWidth="1"/>
    <col min="5" max="5" width="16" customWidth="1"/>
    <col min="6" max="6" width="15.42578125" bestFit="1" customWidth="1"/>
    <col min="7" max="7" width="8.140625" customWidth="1"/>
    <col min="10" max="10" width="16.42578125" customWidth="1"/>
    <col min="11" max="11" width="13.5703125" customWidth="1"/>
    <col min="12" max="12" width="13.7109375" customWidth="1"/>
  </cols>
  <sheetData>
    <row r="1" spans="2:11" x14ac:dyDescent="0.25">
      <c r="B1" s="39"/>
      <c r="C1" s="25"/>
      <c r="D1" s="24"/>
      <c r="E1" s="25"/>
      <c r="F1" s="24"/>
      <c r="G1" s="74"/>
      <c r="H1" s="24"/>
      <c r="I1" s="24"/>
      <c r="J1" s="24"/>
      <c r="K1" s="26"/>
    </row>
    <row r="2" spans="2:11" x14ac:dyDescent="0.25">
      <c r="B2" s="40"/>
      <c r="C2" s="38"/>
      <c r="D2" s="27"/>
      <c r="E2" s="75" t="s">
        <v>23</v>
      </c>
      <c r="F2" s="27"/>
      <c r="G2" s="76"/>
      <c r="H2" s="27"/>
      <c r="I2" s="27"/>
      <c r="J2" s="21"/>
      <c r="K2" s="41"/>
    </row>
    <row r="3" spans="2:11" x14ac:dyDescent="0.25">
      <c r="B3" s="40"/>
      <c r="C3" s="38"/>
      <c r="D3" s="30" t="s">
        <v>8</v>
      </c>
      <c r="E3" s="59">
        <v>100000</v>
      </c>
      <c r="F3" s="30" t="s">
        <v>26</v>
      </c>
      <c r="G3" s="20">
        <v>0.25</v>
      </c>
      <c r="H3" s="21"/>
      <c r="I3" s="21"/>
      <c r="J3" s="21"/>
      <c r="K3" s="41"/>
    </row>
    <row r="4" spans="2:11" x14ac:dyDescent="0.25">
      <c r="B4" s="40"/>
      <c r="C4" s="38"/>
      <c r="D4" s="30" t="s">
        <v>24</v>
      </c>
      <c r="E4" s="19">
        <v>0.25</v>
      </c>
      <c r="F4" s="30" t="s">
        <v>29</v>
      </c>
      <c r="G4" s="19">
        <f>1-G3</f>
        <v>0.75</v>
      </c>
      <c r="H4" s="21"/>
      <c r="I4" s="21"/>
      <c r="J4" s="21"/>
      <c r="K4" s="41"/>
    </row>
    <row r="5" spans="2:11" x14ac:dyDescent="0.25">
      <c r="B5" s="40"/>
      <c r="C5" s="38"/>
      <c r="D5" s="30" t="s">
        <v>9</v>
      </c>
      <c r="E5" s="33">
        <f>E3-(E3*E4)</f>
        <v>75000</v>
      </c>
      <c r="F5" s="30" t="s">
        <v>51</v>
      </c>
      <c r="G5" s="20">
        <v>0.01</v>
      </c>
      <c r="H5" s="21"/>
      <c r="I5" s="21"/>
      <c r="J5" s="21"/>
      <c r="K5" s="41"/>
    </row>
    <row r="6" spans="2:11" x14ac:dyDescent="0.25">
      <c r="B6" s="40"/>
      <c r="C6" s="38"/>
      <c r="D6" s="30" t="s">
        <v>25</v>
      </c>
      <c r="E6" s="13">
        <v>0.04</v>
      </c>
      <c r="F6" s="21"/>
      <c r="G6" s="21"/>
      <c r="H6" s="21"/>
      <c r="I6" s="21"/>
      <c r="J6" s="21"/>
      <c r="K6" s="41"/>
    </row>
    <row r="7" spans="2:11" x14ac:dyDescent="0.25">
      <c r="B7" s="40"/>
      <c r="C7" s="38"/>
      <c r="D7" s="30" t="s">
        <v>12</v>
      </c>
      <c r="E7" s="14">
        <v>30</v>
      </c>
      <c r="F7" s="21"/>
      <c r="G7" s="21"/>
      <c r="H7" s="21"/>
      <c r="I7" s="21"/>
      <c r="J7" s="21"/>
      <c r="K7" s="41"/>
    </row>
    <row r="8" spans="2:11" x14ac:dyDescent="0.25">
      <c r="B8" s="40"/>
      <c r="C8" s="38"/>
      <c r="D8" s="21"/>
      <c r="E8" s="21"/>
      <c r="F8" s="21"/>
      <c r="G8" s="21"/>
      <c r="H8" s="21"/>
      <c r="I8" s="21"/>
      <c r="J8" s="21"/>
      <c r="K8" s="41"/>
    </row>
    <row r="9" spans="2:11" ht="15.75" thickBot="1" x14ac:dyDescent="0.3">
      <c r="B9" s="43"/>
      <c r="C9" s="79"/>
      <c r="D9" s="44"/>
      <c r="E9" s="36"/>
      <c r="F9" s="44"/>
      <c r="G9" s="44"/>
      <c r="H9" s="44"/>
      <c r="I9" s="44"/>
      <c r="J9" s="44"/>
      <c r="K9" s="37"/>
    </row>
    <row r="10" spans="2:11" x14ac:dyDescent="0.25">
      <c r="B10" s="40"/>
      <c r="C10" s="77" t="s">
        <v>21</v>
      </c>
      <c r="D10" s="77"/>
      <c r="E10" s="77"/>
      <c r="F10" s="21"/>
      <c r="G10" s="21"/>
      <c r="H10" s="77" t="s">
        <v>22</v>
      </c>
      <c r="I10" s="77"/>
      <c r="J10" s="77"/>
      <c r="K10" s="41"/>
    </row>
    <row r="11" spans="2:11" x14ac:dyDescent="0.25">
      <c r="B11" s="40"/>
      <c r="C11" s="22"/>
      <c r="D11" s="38" t="s">
        <v>0</v>
      </c>
      <c r="E11" s="38" t="s">
        <v>1</v>
      </c>
      <c r="F11" s="38"/>
      <c r="G11" s="38"/>
      <c r="H11" s="38"/>
      <c r="I11" s="38" t="s">
        <v>0</v>
      </c>
      <c r="J11" s="38" t="s">
        <v>1</v>
      </c>
      <c r="K11" s="41"/>
    </row>
    <row r="12" spans="2:11" x14ac:dyDescent="0.25">
      <c r="B12" s="40"/>
      <c r="C12" s="22" t="s">
        <v>2</v>
      </c>
      <c r="D12" s="78">
        <f>E3*0.01</f>
        <v>1000</v>
      </c>
      <c r="E12" s="78">
        <f>D12*12</f>
        <v>12000</v>
      </c>
      <c r="F12" s="21"/>
      <c r="G12" s="21"/>
      <c r="H12" s="22" t="s">
        <v>2</v>
      </c>
      <c r="I12" s="78">
        <f>D12</f>
        <v>1000</v>
      </c>
      <c r="J12" s="78">
        <f>E12</f>
        <v>12000</v>
      </c>
      <c r="K12" s="41"/>
    </row>
    <row r="13" spans="2:11" x14ac:dyDescent="0.25">
      <c r="B13" s="40"/>
      <c r="C13" s="22"/>
      <c r="D13" s="21"/>
      <c r="E13" s="21"/>
      <c r="F13" s="21"/>
      <c r="G13" s="21"/>
      <c r="H13" s="22"/>
      <c r="I13" s="21"/>
      <c r="J13" s="21"/>
      <c r="K13" s="41"/>
    </row>
    <row r="14" spans="2:11" x14ac:dyDescent="0.25">
      <c r="B14" s="40"/>
      <c r="C14" s="22" t="s">
        <v>45</v>
      </c>
      <c r="D14" s="29">
        <f>-D12*0.1</f>
        <v>-100</v>
      </c>
      <c r="E14" s="78">
        <f>D14*12</f>
        <v>-1200</v>
      </c>
      <c r="F14" s="21"/>
      <c r="G14" s="21"/>
      <c r="H14" s="22" t="str">
        <f>C14</f>
        <v>Management Fees</v>
      </c>
      <c r="I14" s="78">
        <f>D14</f>
        <v>-100</v>
      </c>
      <c r="J14" s="78">
        <f>E14</f>
        <v>-1200</v>
      </c>
      <c r="K14" s="41"/>
    </row>
    <row r="15" spans="2:11" x14ac:dyDescent="0.25">
      <c r="B15" s="40"/>
      <c r="C15" s="22" t="s">
        <v>46</v>
      </c>
      <c r="D15" s="29">
        <f>-D12*0.05</f>
        <v>-50</v>
      </c>
      <c r="E15" s="78">
        <f>D15*12</f>
        <v>-600</v>
      </c>
      <c r="F15" s="21"/>
      <c r="G15" s="21"/>
      <c r="H15" s="22" t="str">
        <f>C15</f>
        <v>Vacancy</v>
      </c>
      <c r="I15" s="78">
        <f t="shared" ref="I15:I18" si="0">D15</f>
        <v>-50</v>
      </c>
      <c r="J15" s="78">
        <f t="shared" ref="J15:J18" si="1">E15</f>
        <v>-600</v>
      </c>
      <c r="K15" s="41"/>
    </row>
    <row r="16" spans="2:11" x14ac:dyDescent="0.25">
      <c r="B16" s="40"/>
      <c r="C16" s="22" t="s">
        <v>4</v>
      </c>
      <c r="D16" s="29">
        <f>-D12*0.075</f>
        <v>-75</v>
      </c>
      <c r="E16" s="78">
        <f>D16*12</f>
        <v>-900</v>
      </c>
      <c r="F16" s="21"/>
      <c r="G16" s="21"/>
      <c r="H16" s="22" t="str">
        <f>C16</f>
        <v>Insurance</v>
      </c>
      <c r="I16" s="78">
        <f t="shared" si="0"/>
        <v>-75</v>
      </c>
      <c r="J16" s="78">
        <f t="shared" si="1"/>
        <v>-900</v>
      </c>
      <c r="K16" s="41"/>
    </row>
    <row r="17" spans="2:11" x14ac:dyDescent="0.25">
      <c r="B17" s="40"/>
      <c r="C17" s="22" t="s">
        <v>47</v>
      </c>
      <c r="D17" s="29">
        <f>-D12*0.075</f>
        <v>-75</v>
      </c>
      <c r="E17" s="78">
        <f>D17*12</f>
        <v>-900</v>
      </c>
      <c r="F17" s="21"/>
      <c r="G17" s="21"/>
      <c r="H17" s="22" t="str">
        <f>C17</f>
        <v>RE Taxes</v>
      </c>
      <c r="I17" s="78">
        <f t="shared" ref="I17" si="2">D17</f>
        <v>-75</v>
      </c>
      <c r="J17" s="78">
        <f t="shared" ref="J17" si="3">E17</f>
        <v>-900</v>
      </c>
      <c r="K17" s="41"/>
    </row>
    <row r="18" spans="2:11" x14ac:dyDescent="0.25">
      <c r="B18" s="40"/>
      <c r="C18" s="22" t="s">
        <v>6</v>
      </c>
      <c r="D18" s="29">
        <f>-D12*0.2</f>
        <v>-200</v>
      </c>
      <c r="E18" s="78">
        <f>D18*12</f>
        <v>-2400</v>
      </c>
      <c r="F18" s="21"/>
      <c r="G18" s="21"/>
      <c r="H18" s="22" t="str">
        <f>C18</f>
        <v>Other OpEx</v>
      </c>
      <c r="I18" s="78">
        <f t="shared" si="0"/>
        <v>-200</v>
      </c>
      <c r="J18" s="78">
        <f t="shared" si="1"/>
        <v>-2400</v>
      </c>
      <c r="K18" s="41"/>
    </row>
    <row r="19" spans="2:11" x14ac:dyDescent="0.25">
      <c r="B19" s="40"/>
      <c r="C19" s="22" t="s">
        <v>13</v>
      </c>
      <c r="D19" s="78">
        <f>SUM(D14:D18)</f>
        <v>-500</v>
      </c>
      <c r="E19" s="78">
        <f>SUM(E14:E18)</f>
        <v>-6000</v>
      </c>
      <c r="F19" s="21"/>
      <c r="G19" s="21"/>
      <c r="H19" s="22" t="s">
        <v>13</v>
      </c>
      <c r="I19" s="78">
        <f>SUM(I14:I18)</f>
        <v>-500</v>
      </c>
      <c r="J19" s="78">
        <f>SUM(J14:J18)</f>
        <v>-6000</v>
      </c>
      <c r="K19" s="41"/>
    </row>
    <row r="20" spans="2:11" x14ac:dyDescent="0.25">
      <c r="B20" s="40"/>
      <c r="C20" s="22"/>
      <c r="D20" s="16"/>
      <c r="E20" s="16"/>
      <c r="F20" s="21"/>
      <c r="G20" s="21"/>
      <c r="H20" s="22"/>
      <c r="I20" s="16"/>
      <c r="J20" s="16"/>
      <c r="K20" s="41"/>
    </row>
    <row r="21" spans="2:11" x14ac:dyDescent="0.25">
      <c r="B21" s="40"/>
      <c r="C21" s="22" t="s">
        <v>7</v>
      </c>
      <c r="D21" s="78">
        <f>D12+D19</f>
        <v>500</v>
      </c>
      <c r="E21" s="78">
        <f>E12+E19</f>
        <v>6000</v>
      </c>
      <c r="F21" s="21"/>
      <c r="G21" s="21"/>
      <c r="H21" s="22" t="s">
        <v>7</v>
      </c>
      <c r="I21" s="78">
        <f>I12+I19</f>
        <v>500</v>
      </c>
      <c r="J21" s="78">
        <f>J12+J19</f>
        <v>6000</v>
      </c>
      <c r="K21" s="41"/>
    </row>
    <row r="22" spans="2:11" x14ac:dyDescent="0.25">
      <c r="B22" s="40"/>
      <c r="C22" s="22"/>
      <c r="D22" s="16"/>
      <c r="E22" s="16"/>
      <c r="F22" s="21"/>
      <c r="G22" s="21"/>
      <c r="H22" s="22"/>
      <c r="I22" s="16"/>
      <c r="J22" s="16"/>
      <c r="K22" s="41"/>
    </row>
    <row r="23" spans="2:11" x14ac:dyDescent="0.25">
      <c r="B23" s="40"/>
      <c r="C23" s="22" t="s">
        <v>3</v>
      </c>
      <c r="D23" s="78">
        <f>-'Mortgage Amorts'!F7</f>
        <v>-358.06147159909466</v>
      </c>
      <c r="E23" s="78">
        <f>D23*12</f>
        <v>-4296.7376591891361</v>
      </c>
      <c r="F23" s="21"/>
      <c r="G23" s="21"/>
      <c r="H23" s="22" t="s">
        <v>17</v>
      </c>
      <c r="I23" s="78">
        <f>J23/12</f>
        <v>-250</v>
      </c>
      <c r="J23" s="78">
        <f>-E5*E6</f>
        <v>-3000</v>
      </c>
      <c r="K23" s="41"/>
    </row>
    <row r="24" spans="2:11" x14ac:dyDescent="0.25">
      <c r="B24" s="40"/>
      <c r="C24" s="22" t="s">
        <v>5</v>
      </c>
      <c r="D24" s="78">
        <v>0</v>
      </c>
      <c r="E24" s="78">
        <f>D24*12</f>
        <v>0</v>
      </c>
      <c r="F24" s="21"/>
      <c r="G24" s="21"/>
      <c r="H24" s="22" t="s">
        <v>5</v>
      </c>
      <c r="I24" s="78">
        <f>J24/12</f>
        <v>-227.27272727272728</v>
      </c>
      <c r="J24" s="78">
        <f>-E3*(1-G3)/27.5</f>
        <v>-2727.2727272727275</v>
      </c>
      <c r="K24" s="41"/>
    </row>
    <row r="25" spans="2:11" x14ac:dyDescent="0.25">
      <c r="B25" s="40"/>
      <c r="C25" s="22" t="s">
        <v>14</v>
      </c>
      <c r="D25" s="78">
        <f>SUM(D23:D24)</f>
        <v>-358.06147159909466</v>
      </c>
      <c r="E25" s="78">
        <f>SUM(E23:E24)</f>
        <v>-4296.7376591891361</v>
      </c>
      <c r="F25" s="21"/>
      <c r="G25" s="21"/>
      <c r="H25" s="22" t="s">
        <v>14</v>
      </c>
      <c r="I25" s="78">
        <f>SUM(I23:I24)</f>
        <v>-477.27272727272725</v>
      </c>
      <c r="J25" s="78">
        <f>SUM(J23:J24)</f>
        <v>-5727.2727272727279</v>
      </c>
      <c r="K25" s="41"/>
    </row>
    <row r="26" spans="2:11" x14ac:dyDescent="0.25">
      <c r="B26" s="40"/>
      <c r="C26" s="22"/>
      <c r="D26" s="16"/>
      <c r="E26" s="16"/>
      <c r="F26" s="21"/>
      <c r="G26" s="21"/>
      <c r="H26" s="22"/>
      <c r="I26" s="16"/>
      <c r="J26" s="16"/>
      <c r="K26" s="41"/>
    </row>
    <row r="27" spans="2:11" x14ac:dyDescent="0.25">
      <c r="B27" s="40"/>
      <c r="C27" s="22" t="s">
        <v>15</v>
      </c>
      <c r="D27" s="78">
        <f>D21+D25</f>
        <v>141.93852840090534</v>
      </c>
      <c r="E27" s="78">
        <f>E21+E25</f>
        <v>1703.2623408108639</v>
      </c>
      <c r="F27" s="21"/>
      <c r="G27" s="21"/>
      <c r="H27" s="22" t="s">
        <v>27</v>
      </c>
      <c r="I27" s="78">
        <f>I21+I25</f>
        <v>22.727272727272748</v>
      </c>
      <c r="J27" s="78">
        <f>J21+J25</f>
        <v>272.72727272727207</v>
      </c>
      <c r="K27" s="41"/>
    </row>
    <row r="28" spans="2:11" x14ac:dyDescent="0.25">
      <c r="B28" s="40"/>
      <c r="C28" s="22"/>
      <c r="D28" s="16"/>
      <c r="E28" s="16"/>
      <c r="F28" s="21"/>
      <c r="G28" s="21"/>
      <c r="H28" s="21"/>
      <c r="I28" s="21"/>
      <c r="J28" s="21"/>
      <c r="K28" s="41"/>
    </row>
    <row r="29" spans="2:11" x14ac:dyDescent="0.25">
      <c r="B29" s="40"/>
      <c r="C29" s="22"/>
      <c r="D29" s="16"/>
      <c r="E29" s="16"/>
      <c r="F29" s="21"/>
      <c r="G29" s="21"/>
      <c r="H29" s="21"/>
      <c r="I29" s="21"/>
      <c r="J29" s="21"/>
      <c r="K29" s="41"/>
    </row>
    <row r="30" spans="2:11" x14ac:dyDescent="0.25">
      <c r="B30" s="40"/>
      <c r="C30" s="22"/>
      <c r="D30" s="16"/>
      <c r="E30" s="16"/>
      <c r="F30" s="21"/>
      <c r="G30" s="21"/>
      <c r="H30" s="21"/>
      <c r="I30" s="21"/>
      <c r="J30" s="21"/>
      <c r="K30" s="41"/>
    </row>
    <row r="31" spans="2:11" ht="15.75" thickBot="1" x14ac:dyDescent="0.3">
      <c r="B31" s="43"/>
      <c r="C31" s="79"/>
      <c r="D31" s="44"/>
      <c r="E31" s="44"/>
      <c r="F31" s="44"/>
      <c r="G31" s="44"/>
      <c r="H31" s="44"/>
      <c r="I31" s="44"/>
      <c r="J31" s="44"/>
      <c r="K31" s="37"/>
    </row>
    <row r="33" spans="6:6" x14ac:dyDescent="0.25">
      <c r="F33" s="4"/>
    </row>
  </sheetData>
  <mergeCells count="2">
    <mergeCell ref="C10:E10"/>
    <mergeCell ref="H10:J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1F41-7995-4824-9A5A-F878134DB318}">
  <sheetPr>
    <tabColor theme="1"/>
  </sheetPr>
  <dimension ref="B2:J23"/>
  <sheetViews>
    <sheetView showGridLines="0" workbookViewId="0">
      <selection activeCell="L24" sqref="L24"/>
    </sheetView>
  </sheetViews>
  <sheetFormatPr defaultRowHeight="15" x14ac:dyDescent="0.25"/>
  <cols>
    <col min="2" max="2" width="21.140625" bestFit="1" customWidth="1"/>
    <col min="3" max="3" width="18.42578125" customWidth="1"/>
    <col min="6" max="6" width="21.140625" bestFit="1" customWidth="1"/>
    <col min="7" max="7" width="19.140625" bestFit="1" customWidth="1"/>
  </cols>
  <sheetData>
    <row r="2" spans="2:7" ht="45" x14ac:dyDescent="0.25">
      <c r="C2" s="86" t="s">
        <v>55</v>
      </c>
      <c r="G2" s="17" t="s">
        <v>28</v>
      </c>
    </row>
    <row r="4" spans="2:7" x14ac:dyDescent="0.25">
      <c r="B4" s="1" t="s">
        <v>36</v>
      </c>
      <c r="C4" s="51">
        <f>2500*12</f>
        <v>30000</v>
      </c>
      <c r="F4" s="1" t="s">
        <v>36</v>
      </c>
      <c r="G4" s="55">
        <f>C4</f>
        <v>30000</v>
      </c>
    </row>
    <row r="6" spans="2:7" x14ac:dyDescent="0.25">
      <c r="B6" s="1" t="s">
        <v>4</v>
      </c>
      <c r="C6" s="2">
        <v>1500</v>
      </c>
      <c r="F6" s="1" t="s">
        <v>4</v>
      </c>
      <c r="G6" s="55">
        <f t="shared" ref="G6:G9" si="0">C6</f>
        <v>1500</v>
      </c>
    </row>
    <row r="7" spans="2:7" x14ac:dyDescent="0.25">
      <c r="B7" s="1" t="s">
        <v>34</v>
      </c>
      <c r="C7" s="2">
        <v>4000</v>
      </c>
      <c r="F7" s="1" t="s">
        <v>34</v>
      </c>
      <c r="G7" s="55">
        <f t="shared" si="0"/>
        <v>4000</v>
      </c>
    </row>
    <row r="8" spans="2:7" x14ac:dyDescent="0.25">
      <c r="B8" s="1" t="s">
        <v>35</v>
      </c>
      <c r="C8" s="2">
        <v>3000</v>
      </c>
      <c r="F8" s="1" t="s">
        <v>35</v>
      </c>
      <c r="G8" s="55">
        <f t="shared" si="0"/>
        <v>3000</v>
      </c>
    </row>
    <row r="9" spans="2:7" x14ac:dyDescent="0.25">
      <c r="B9" s="52" t="s">
        <v>6</v>
      </c>
      <c r="C9" s="2">
        <v>5000</v>
      </c>
      <c r="F9" s="52" t="s">
        <v>6</v>
      </c>
      <c r="G9" s="55">
        <f t="shared" si="0"/>
        <v>5000</v>
      </c>
    </row>
    <row r="10" spans="2:7" x14ac:dyDescent="0.25">
      <c r="B10" s="52" t="s">
        <v>38</v>
      </c>
      <c r="C10" s="10">
        <f>SUBTOTAL(9,C6:C9)</f>
        <v>13500</v>
      </c>
      <c r="F10" s="52" t="s">
        <v>38</v>
      </c>
      <c r="G10" s="10">
        <f>SUBTOTAL(9,G6:G9)</f>
        <v>13500</v>
      </c>
    </row>
    <row r="11" spans="2:7" x14ac:dyDescent="0.25">
      <c r="B11" s="52"/>
      <c r="C11" s="3"/>
      <c r="F11" s="52"/>
      <c r="G11" s="3"/>
    </row>
    <row r="12" spans="2:7" x14ac:dyDescent="0.25">
      <c r="B12" s="52" t="s">
        <v>37</v>
      </c>
      <c r="C12" s="10">
        <f>C4-C10</f>
        <v>16500</v>
      </c>
      <c r="F12" s="52" t="s">
        <v>37</v>
      </c>
      <c r="G12" s="10">
        <f>G4-G10</f>
        <v>16500</v>
      </c>
    </row>
    <row r="14" spans="2:7" x14ac:dyDescent="0.25">
      <c r="B14" s="52" t="s">
        <v>39</v>
      </c>
      <c r="C14" s="5">
        <v>0.08</v>
      </c>
      <c r="F14" s="52" t="s">
        <v>3</v>
      </c>
      <c r="G14" s="80">
        <f>'Mortgage Amorts'!N7*12</f>
        <v>8891.084818614725</v>
      </c>
    </row>
    <row r="15" spans="2:7" x14ac:dyDescent="0.25">
      <c r="F15" s="52"/>
    </row>
    <row r="16" spans="2:7" x14ac:dyDescent="0.25">
      <c r="B16" s="1" t="s">
        <v>40</v>
      </c>
      <c r="C16" s="55">
        <f>C12/C14</f>
        <v>206250</v>
      </c>
      <c r="F16" s="52" t="s">
        <v>41</v>
      </c>
      <c r="G16" s="10">
        <f>G12-G14</f>
        <v>7608.915181385275</v>
      </c>
    </row>
    <row r="17" spans="6:10" x14ac:dyDescent="0.25">
      <c r="F17" s="52" t="s">
        <v>53</v>
      </c>
      <c r="G17" s="54">
        <f>G16/G21</f>
        <v>0.18445854985176424</v>
      </c>
    </row>
    <row r="19" spans="6:10" x14ac:dyDescent="0.25">
      <c r="F19" s="52" t="s">
        <v>42</v>
      </c>
      <c r="G19" s="80">
        <f>C16</f>
        <v>206250</v>
      </c>
    </row>
    <row r="20" spans="6:10" x14ac:dyDescent="0.25">
      <c r="F20" s="52" t="s">
        <v>44</v>
      </c>
      <c r="G20" s="56">
        <v>0.2</v>
      </c>
    </row>
    <row r="21" spans="6:10" x14ac:dyDescent="0.25">
      <c r="F21" s="52" t="s">
        <v>43</v>
      </c>
      <c r="G21" s="10">
        <f>G19*G20</f>
        <v>41250</v>
      </c>
    </row>
    <row r="22" spans="6:10" x14ac:dyDescent="0.25">
      <c r="F22" s="52" t="s">
        <v>25</v>
      </c>
      <c r="G22" s="82">
        <v>3.5000000000000003E-2</v>
      </c>
      <c r="J22" s="85"/>
    </row>
    <row r="23" spans="6:10" x14ac:dyDescent="0.25">
      <c r="F23" s="52" t="s">
        <v>12</v>
      </c>
      <c r="G23" s="53">
        <v>30</v>
      </c>
    </row>
  </sheetData>
  <conditionalFormatting sqref="G17">
    <cfRule type="cellIs" dxfId="0" priority="4" operator="lessThan">
      <formula>#REF!</formula>
    </cfRule>
    <cfRule type="cellIs" dxfId="1" priority="5" operator="greaterThan">
      <formula>#REF!</formula>
    </cfRule>
    <cfRule type="cellIs" dxfId="2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DD33-63C0-4AD7-844F-A0558C95750D}">
  <sheetPr>
    <tabColor theme="1"/>
  </sheetPr>
  <dimension ref="B1:AB370"/>
  <sheetViews>
    <sheetView showGridLines="0" workbookViewId="0">
      <selection activeCell="N2" sqref="N2"/>
    </sheetView>
  </sheetViews>
  <sheetFormatPr defaultRowHeight="15" x14ac:dyDescent="0.25"/>
  <cols>
    <col min="1" max="1" width="4" customWidth="1"/>
    <col min="2" max="2" width="11" customWidth="1"/>
    <col min="3" max="4" width="10" bestFit="1" customWidth="1"/>
    <col min="5" max="5" width="17.5703125" bestFit="1" customWidth="1"/>
    <col min="6" max="6" width="11.5703125" bestFit="1" customWidth="1"/>
    <col min="7" max="7" width="4.28515625" customWidth="1"/>
    <col min="8" max="8" width="3.5703125" style="71" customWidth="1"/>
    <col min="9" max="9" width="3.7109375" customWidth="1"/>
    <col min="11" max="11" width="9.85546875" bestFit="1" customWidth="1"/>
    <col min="14" max="14" width="10" bestFit="1" customWidth="1"/>
    <col min="15" max="15" width="4.140625" customWidth="1"/>
    <col min="16" max="16" width="3.42578125" style="71" customWidth="1"/>
    <col min="28" max="28" width="12.5703125" bestFit="1" customWidth="1"/>
  </cols>
  <sheetData>
    <row r="1" spans="2:28" x14ac:dyDescent="0.25">
      <c r="B1" s="57" t="s">
        <v>56</v>
      </c>
      <c r="C1" s="58"/>
      <c r="D1" s="58"/>
      <c r="E1" s="58"/>
      <c r="F1" s="60"/>
      <c r="J1" s="57" t="s">
        <v>57</v>
      </c>
      <c r="K1" s="58"/>
      <c r="L1" s="58"/>
      <c r="M1" s="58"/>
      <c r="N1" s="60"/>
    </row>
    <row r="2" spans="2:28" x14ac:dyDescent="0.25">
      <c r="B2" s="40"/>
      <c r="C2" s="21"/>
      <c r="D2" s="21"/>
      <c r="E2" s="30" t="s">
        <v>8</v>
      </c>
      <c r="F2" s="61">
        <f>'Cap Rate &amp; CoC'!C4</f>
        <v>100000</v>
      </c>
      <c r="J2" s="40"/>
      <c r="K2" s="21"/>
      <c r="L2" s="21"/>
      <c r="M2" s="30" t="s">
        <v>8</v>
      </c>
      <c r="N2" s="61">
        <f>'Deal Analysis'!G19</f>
        <v>206250</v>
      </c>
    </row>
    <row r="3" spans="2:28" x14ac:dyDescent="0.25">
      <c r="B3" s="40"/>
      <c r="C3" s="21"/>
      <c r="D3" s="21"/>
      <c r="E3" s="30" t="s">
        <v>50</v>
      </c>
      <c r="F3" s="61">
        <f>'Cap Rate &amp; CoC'!C6</f>
        <v>75000</v>
      </c>
      <c r="J3" s="40"/>
      <c r="K3" s="21"/>
      <c r="L3" s="21"/>
      <c r="M3" s="30" t="s">
        <v>9</v>
      </c>
      <c r="N3" s="61">
        <f>'Deal Analysis'!G19-'Deal Analysis'!G21</f>
        <v>165000</v>
      </c>
    </row>
    <row r="4" spans="2:28" x14ac:dyDescent="0.25">
      <c r="B4" s="40"/>
      <c r="C4" s="21"/>
      <c r="D4" s="21"/>
      <c r="E4" s="30" t="s">
        <v>48</v>
      </c>
      <c r="F4" s="83">
        <f>'Cap Rate &amp; CoC'!C7</f>
        <v>0.04</v>
      </c>
      <c r="J4" s="40"/>
      <c r="K4" s="21"/>
      <c r="L4" s="21"/>
      <c r="M4" s="30" t="s">
        <v>48</v>
      </c>
      <c r="N4" s="83">
        <f>'Deal Analysis'!G22</f>
        <v>3.5000000000000003E-2</v>
      </c>
    </row>
    <row r="5" spans="2:28" x14ac:dyDescent="0.25">
      <c r="B5" s="40"/>
      <c r="C5" s="21"/>
      <c r="D5" s="21"/>
      <c r="E5" s="30" t="s">
        <v>12</v>
      </c>
      <c r="F5" s="70">
        <f>'Cap Rate &amp; CoC'!C8</f>
        <v>30</v>
      </c>
      <c r="J5" s="40"/>
      <c r="K5" s="21"/>
      <c r="L5" s="21"/>
      <c r="M5" s="30" t="s">
        <v>12</v>
      </c>
      <c r="N5" s="70">
        <f>'Deal Analysis'!G23</f>
        <v>30</v>
      </c>
      <c r="AB5" s="84"/>
    </row>
    <row r="6" spans="2:28" x14ac:dyDescent="0.25">
      <c r="B6" s="40"/>
      <c r="C6" s="21"/>
      <c r="D6" s="21"/>
      <c r="E6" s="30" t="s">
        <v>10</v>
      </c>
      <c r="F6" s="62">
        <f>F5*12</f>
        <v>360</v>
      </c>
      <c r="J6" s="40"/>
      <c r="K6" s="21"/>
      <c r="L6" s="21"/>
      <c r="M6" s="30" t="s">
        <v>10</v>
      </c>
      <c r="N6" s="62">
        <f>N5*12</f>
        <v>360</v>
      </c>
    </row>
    <row r="7" spans="2:28" ht="15.75" thickBot="1" x14ac:dyDescent="0.3">
      <c r="B7" s="43"/>
      <c r="C7" s="44"/>
      <c r="D7" s="44"/>
      <c r="E7" s="63" t="s">
        <v>11</v>
      </c>
      <c r="F7" s="64">
        <f>-PMT(F4/12,F6,F3)</f>
        <v>358.06147159909466</v>
      </c>
      <c r="J7" s="43"/>
      <c r="K7" s="44"/>
      <c r="L7" s="44"/>
      <c r="M7" s="63" t="s">
        <v>11</v>
      </c>
      <c r="N7" s="64">
        <f>-PMT(N4/12,N6,N3)</f>
        <v>740.92373488456042</v>
      </c>
    </row>
    <row r="9" spans="2:28" x14ac:dyDescent="0.25">
      <c r="B9" s="17" t="s">
        <v>16</v>
      </c>
      <c r="C9" s="17" t="s">
        <v>20</v>
      </c>
      <c r="D9" s="17" t="s">
        <v>17</v>
      </c>
      <c r="E9" s="17" t="s">
        <v>18</v>
      </c>
      <c r="F9" s="18" t="s">
        <v>19</v>
      </c>
      <c r="J9" s="17" t="s">
        <v>16</v>
      </c>
      <c r="K9" s="17" t="s">
        <v>20</v>
      </c>
      <c r="L9" s="17" t="s">
        <v>17</v>
      </c>
      <c r="M9" s="17" t="s">
        <v>18</v>
      </c>
      <c r="N9" s="18" t="s">
        <v>19</v>
      </c>
    </row>
    <row r="10" spans="2:28" ht="15.75" thickBot="1" x14ac:dyDescent="0.3">
      <c r="B10" s="12">
        <v>0</v>
      </c>
      <c r="F10" s="8">
        <f>F3</f>
        <v>75000</v>
      </c>
      <c r="J10" s="12">
        <v>0</v>
      </c>
      <c r="N10" s="8">
        <f>N3</f>
        <v>165000</v>
      </c>
    </row>
    <row r="11" spans="2:28" ht="15.75" thickTop="1" x14ac:dyDescent="0.25">
      <c r="B11" s="12">
        <f>B10+1</f>
        <v>1</v>
      </c>
      <c r="C11" s="11">
        <f>IF(F10&lt;1,"",$F$7)</f>
        <v>358.06147159909466</v>
      </c>
      <c r="D11" s="9">
        <f>IF(F10&lt;1,"",-IPMT($F$4/12,B11,$F$6,$F$3))</f>
        <v>250.00000000000003</v>
      </c>
      <c r="E11" s="9">
        <f>IF(F10&lt;1,"",C11-D11)</f>
        <v>108.06147159909463</v>
      </c>
      <c r="F11" s="10">
        <f>IF(F10&lt;1,"",F10-E11)</f>
        <v>74891.938528400904</v>
      </c>
      <c r="J11" s="12">
        <f>J10+1</f>
        <v>1</v>
      </c>
      <c r="K11" s="11">
        <f>IF(N10&lt;1,"",$N$7)</f>
        <v>740.92373488456042</v>
      </c>
      <c r="L11" s="9">
        <f>IF(N10&lt;1,"",-IPMT($N$4/12,J11,$N$6,$N$3))</f>
        <v>481.25</v>
      </c>
      <c r="M11" s="9">
        <f>IF(N10&lt;1,"",K11-L11)</f>
        <v>259.67373488456042</v>
      </c>
      <c r="N11" s="10">
        <f>IF(N10&lt;1,"",N10-M11)</f>
        <v>164740.32626511544</v>
      </c>
    </row>
    <row r="12" spans="2:28" x14ac:dyDescent="0.25">
      <c r="B12" s="12">
        <f>B11+1</f>
        <v>2</v>
      </c>
      <c r="C12" s="11">
        <f>IF(F11&lt;1,"",$F$7)</f>
        <v>358.06147159909466</v>
      </c>
      <c r="D12" s="9">
        <f>IF(F11&lt;1,"",-IPMT($F$4/12,B12,$F$6,$F$3))</f>
        <v>249.63979509466969</v>
      </c>
      <c r="E12" s="9">
        <f>IF(F11&lt;1,"",C12-D12)</f>
        <v>108.42167650442497</v>
      </c>
      <c r="F12" s="10">
        <f>IF(F11&lt;1,"",F11-E12)</f>
        <v>74783.516851896478</v>
      </c>
      <c r="J12" s="12">
        <f>J11+1</f>
        <v>2</v>
      </c>
      <c r="K12" s="11">
        <f>IF(N11&lt;1,"",$N$7)</f>
        <v>740.92373488456042</v>
      </c>
      <c r="L12" s="9">
        <f>IF(N11&lt;1,"",-IPMT($N$4/12,J12,$N$6,$N$3))</f>
        <v>480.49261827325336</v>
      </c>
      <c r="M12" s="9">
        <f>IF(N11&lt;1,"",K12-L12)</f>
        <v>260.43111661130706</v>
      </c>
      <c r="N12" s="10">
        <f>IF(N11&lt;1,"",N11-M12)</f>
        <v>164479.89514850412</v>
      </c>
    </row>
    <row r="13" spans="2:28" x14ac:dyDescent="0.25">
      <c r="B13" s="12">
        <f>B12+1</f>
        <v>3</v>
      </c>
      <c r="C13" s="11">
        <f>IF(F12&lt;1,"",$F$7)</f>
        <v>358.06147159909466</v>
      </c>
      <c r="D13" s="9">
        <f>IF(F12&lt;1,"",-IPMT($F$4/12,B13,$F$6,$F$3))</f>
        <v>249.27838950632162</v>
      </c>
      <c r="E13" s="9">
        <f>IF(F12&lt;1,"",C13-D13)</f>
        <v>108.78308209277304</v>
      </c>
      <c r="F13" s="10">
        <f>IF(F12&lt;1,"",F12-E13)</f>
        <v>74674.733769803701</v>
      </c>
      <c r="J13" s="12">
        <f>J12+1</f>
        <v>3</v>
      </c>
      <c r="K13" s="11">
        <f>IF(N12&lt;1,"",$N$7)</f>
        <v>740.92373488456042</v>
      </c>
      <c r="L13" s="9">
        <f>IF(N12&lt;1,"",-IPMT($N$4/12,J13,$N$6,$N$3))</f>
        <v>479.73302751647043</v>
      </c>
      <c r="M13" s="9">
        <f>IF(N12&lt;1,"",K13-L13)</f>
        <v>261.19070736808999</v>
      </c>
      <c r="N13" s="10">
        <f>IF(N12&lt;1,"",N12-M13)</f>
        <v>164218.70444113604</v>
      </c>
    </row>
    <row r="14" spans="2:28" x14ac:dyDescent="0.25">
      <c r="B14" s="12">
        <f>B13+1</f>
        <v>4</v>
      </c>
      <c r="C14" s="11">
        <f>IF(F13&lt;1,"",$F$7)</f>
        <v>358.06147159909466</v>
      </c>
      <c r="D14" s="9">
        <f>IF(F13&lt;1,"",-IPMT($F$4/12,B14,$F$6,$F$3))</f>
        <v>248.91577923267903</v>
      </c>
      <c r="E14" s="9">
        <f>IF(F13&lt;1,"",C14-D14)</f>
        <v>109.14569236641563</v>
      </c>
      <c r="F14" s="10">
        <f>IF(F13&lt;1,"",F13-E14)</f>
        <v>74565.588077437278</v>
      </c>
      <c r="J14" s="12">
        <f>J13+1</f>
        <v>4</v>
      </c>
      <c r="K14" s="11">
        <f>IF(N13&lt;1,"",$N$7)</f>
        <v>740.92373488456042</v>
      </c>
      <c r="L14" s="9">
        <f>IF(N13&lt;1,"",-IPMT($N$4/12,J14,$N$6,$N$3))</f>
        <v>478.97122128664671</v>
      </c>
      <c r="M14" s="9">
        <f>IF(N13&lt;1,"",K14-L14)</f>
        <v>261.95251359791371</v>
      </c>
      <c r="N14" s="10">
        <f>IF(N13&lt;1,"",N13-M14)</f>
        <v>163956.75192753813</v>
      </c>
    </row>
    <row r="15" spans="2:28" x14ac:dyDescent="0.25">
      <c r="B15" s="12">
        <f>B14+1</f>
        <v>5</v>
      </c>
      <c r="C15" s="11">
        <f>IF(F14&lt;1,"",$F$7)</f>
        <v>358.06147159909466</v>
      </c>
      <c r="D15" s="9">
        <f>IF(F14&lt;1,"",-IPMT($F$4/12,B15,$F$6,$F$3))</f>
        <v>248.55196025812432</v>
      </c>
      <c r="E15" s="9">
        <f>IF(F14&lt;1,"",C15-D15)</f>
        <v>109.50951134097033</v>
      </c>
      <c r="F15" s="10">
        <f>IF(F14&lt;1,"",F14-E15)</f>
        <v>74456.078566096301</v>
      </c>
      <c r="J15" s="12">
        <f>J14+1</f>
        <v>5</v>
      </c>
      <c r="K15" s="11">
        <f>IF(N14&lt;1,"",$N$7)</f>
        <v>740.92373488456042</v>
      </c>
      <c r="L15" s="9">
        <f>IF(N14&lt;1,"",-IPMT($N$4/12,J15,$N$6,$N$3))</f>
        <v>478.20719312198622</v>
      </c>
      <c r="M15" s="9">
        <f>IF(N14&lt;1,"",K15-L15)</f>
        <v>262.7165417625742</v>
      </c>
      <c r="N15" s="10">
        <f>IF(N14&lt;1,"",N14-M15)</f>
        <v>163694.03538577555</v>
      </c>
    </row>
    <row r="16" spans="2:28" x14ac:dyDescent="0.25">
      <c r="B16" s="12">
        <f>B15+1</f>
        <v>6</v>
      </c>
      <c r="C16" s="11">
        <f>IF(F15&lt;1,"",$F$7)</f>
        <v>358.06147159909466</v>
      </c>
      <c r="D16" s="9">
        <f>IF(F15&lt;1,"",-IPMT($F$4/12,B16,$F$6,$F$3))</f>
        <v>248.18692855365444</v>
      </c>
      <c r="E16" s="9">
        <f>IF(F15&lt;1,"",C16-D16)</f>
        <v>109.87454304544022</v>
      </c>
      <c r="F16" s="10">
        <f>IF(F15&lt;1,"",F15-E16)</f>
        <v>74346.204023050857</v>
      </c>
      <c r="J16" s="12">
        <f>J15+1</f>
        <v>6</v>
      </c>
      <c r="K16" s="11">
        <f>IF(N15&lt;1,"",$N$7)</f>
        <v>740.92373488456042</v>
      </c>
      <c r="L16" s="9">
        <f>IF(N15&lt;1,"",-IPMT($N$4/12,J16,$N$6,$N$3))</f>
        <v>477.44093654184542</v>
      </c>
      <c r="M16" s="9">
        <f>IF(N15&lt;1,"",K16-L16)</f>
        <v>263.482798342715</v>
      </c>
      <c r="N16" s="10">
        <f>IF(N15&lt;1,"",N15-M16)</f>
        <v>163430.55258743285</v>
      </c>
    </row>
    <row r="17" spans="2:14" x14ac:dyDescent="0.25">
      <c r="B17" s="12">
        <f>B16+1</f>
        <v>7</v>
      </c>
      <c r="C17" s="11">
        <f>IF(F16&lt;1,"",$F$7)</f>
        <v>358.06147159909466</v>
      </c>
      <c r="D17" s="9">
        <f>IF(F16&lt;1,"",-IPMT($F$4/12,B17,$F$6,$F$3))</f>
        <v>247.82068007683631</v>
      </c>
      <c r="E17" s="9">
        <f>IF(F16&lt;1,"",C17-D17)</f>
        <v>110.24079152225835</v>
      </c>
      <c r="F17" s="10">
        <f>IF(F16&lt;1,"",F16-E17)</f>
        <v>74235.9632315286</v>
      </c>
      <c r="J17" s="12">
        <f>J16+1</f>
        <v>7</v>
      </c>
      <c r="K17" s="11">
        <f>IF(N16&lt;1,"",$N$7)</f>
        <v>740.92373488456042</v>
      </c>
      <c r="L17" s="9">
        <f>IF(N16&lt;1,"",-IPMT($N$4/12,J17,$N$6,$N$3))</f>
        <v>476.67244504667917</v>
      </c>
      <c r="M17" s="9">
        <f>IF(N16&lt;1,"",K17-L17)</f>
        <v>264.25128983788125</v>
      </c>
      <c r="N17" s="10">
        <f>IF(N16&lt;1,"",N16-M17)</f>
        <v>163166.30129759497</v>
      </c>
    </row>
    <row r="18" spans="2:14" x14ac:dyDescent="0.25">
      <c r="B18" s="12">
        <f>B17+1</f>
        <v>8</v>
      </c>
      <c r="C18" s="11">
        <f>IF(F17&lt;1,"",$F$7)</f>
        <v>358.06147159909466</v>
      </c>
      <c r="D18" s="9">
        <f>IF(F17&lt;1,"",-IPMT($F$4/12,B18,$F$6,$F$3))</f>
        <v>247.45321077176206</v>
      </c>
      <c r="E18" s="9">
        <f>IF(F17&lt;1,"",C18-D18)</f>
        <v>110.6082608273326</v>
      </c>
      <c r="F18" s="10">
        <f>IF(F17&lt;1,"",F17-E18)</f>
        <v>74125.354970701272</v>
      </c>
      <c r="J18" s="12">
        <f>J17+1</f>
        <v>8</v>
      </c>
      <c r="K18" s="11">
        <f>IF(N17&lt;1,"",$N$7)</f>
        <v>740.92373488456042</v>
      </c>
      <c r="L18" s="9">
        <f>IF(N17&lt;1,"",-IPMT($N$4/12,J18,$N$6,$N$3))</f>
        <v>475.90171211798526</v>
      </c>
      <c r="M18" s="9">
        <f>IF(N17&lt;1,"",K18-L18)</f>
        <v>265.02202276657516</v>
      </c>
      <c r="N18" s="10">
        <f>IF(N17&lt;1,"",N17-M18)</f>
        <v>162901.27927482838</v>
      </c>
    </row>
    <row r="19" spans="2:14" x14ac:dyDescent="0.25">
      <c r="B19" s="12">
        <f>B18+1</f>
        <v>9</v>
      </c>
      <c r="C19" s="11">
        <f>IF(F18&lt;1,"",$F$7)</f>
        <v>358.06147159909466</v>
      </c>
      <c r="D19" s="9">
        <f>IF(F18&lt;1,"",-IPMT($F$4/12,B19,$F$6,$F$3))</f>
        <v>247.08451656900431</v>
      </c>
      <c r="E19" s="9">
        <f>IF(F18&lt;1,"",C19-D19)</f>
        <v>110.97695503009035</v>
      </c>
      <c r="F19" s="10">
        <f>IF(F18&lt;1,"",F18-E19)</f>
        <v>74014.378015671187</v>
      </c>
      <c r="J19" s="12">
        <f>J18+1</f>
        <v>9</v>
      </c>
      <c r="K19" s="11">
        <f>IF(N18&lt;1,"",$N$7)</f>
        <v>740.92373488456042</v>
      </c>
      <c r="L19" s="9">
        <f>IF(N18&lt;1,"",-IPMT($N$4/12,J19,$N$6,$N$3))</f>
        <v>475.12873121824947</v>
      </c>
      <c r="M19" s="9">
        <f>IF(N18&lt;1,"",K19-L19)</f>
        <v>265.79500366631095</v>
      </c>
      <c r="N19" s="10">
        <f>IF(N18&lt;1,"",N18-M19)</f>
        <v>162635.48427116207</v>
      </c>
    </row>
    <row r="20" spans="2:14" x14ac:dyDescent="0.25">
      <c r="B20" s="12">
        <f>B19+1</f>
        <v>10</v>
      </c>
      <c r="C20" s="11">
        <f>IF(F19&lt;1,"",$F$7)</f>
        <v>358.06147159909466</v>
      </c>
      <c r="D20" s="9">
        <f>IF(F19&lt;1,"",-IPMT($F$4/12,B20,$F$6,$F$3))</f>
        <v>246.71459338557068</v>
      </c>
      <c r="E20" s="9">
        <f>IF(F19&lt;1,"",C20-D20)</f>
        <v>111.34687821352398</v>
      </c>
      <c r="F20" s="10">
        <f>IF(F19&lt;1,"",F19-E20)</f>
        <v>73903.03113745767</v>
      </c>
      <c r="J20" s="12">
        <f>J19+1</f>
        <v>10</v>
      </c>
      <c r="K20" s="11">
        <f>IF(N19&lt;1,"",$N$7)</f>
        <v>740.92373488456042</v>
      </c>
      <c r="L20" s="9">
        <f>IF(N19&lt;1,"",-IPMT($N$4/12,J20,$N$6,$N$3))</f>
        <v>474.35349579088933</v>
      </c>
      <c r="M20" s="9">
        <f>IF(N19&lt;1,"",K20-L20)</f>
        <v>266.57023909367109</v>
      </c>
      <c r="N20" s="10">
        <f>IF(N19&lt;1,"",N19-M20)</f>
        <v>162368.91403206839</v>
      </c>
    </row>
    <row r="21" spans="2:14" x14ac:dyDescent="0.25">
      <c r="B21" s="12">
        <f>B20+1</f>
        <v>11</v>
      </c>
      <c r="C21" s="11">
        <f>IF(F20&lt;1,"",$F$7)</f>
        <v>358.06147159909466</v>
      </c>
      <c r="D21" s="9">
        <f>IF(F20&lt;1,"",-IPMT($F$4/12,B21,$F$6,$F$3))</f>
        <v>246.34343712485892</v>
      </c>
      <c r="E21" s="9">
        <f>IF(F20&lt;1,"",C21-D21)</f>
        <v>111.71803447423574</v>
      </c>
      <c r="F21" s="10">
        <f>IF(F20&lt;1,"",F20-E21)</f>
        <v>73791.313102983433</v>
      </c>
      <c r="J21" s="12">
        <f>J20+1</f>
        <v>11</v>
      </c>
      <c r="K21" s="11">
        <f>IF(N20&lt;1,"",$N$7)</f>
        <v>740.92373488456042</v>
      </c>
      <c r="L21" s="9">
        <f>IF(N20&lt;1,"",-IPMT($N$4/12,J21,$N$6,$N$3))</f>
        <v>473.57599926019958</v>
      </c>
      <c r="M21" s="9">
        <f>IF(N20&lt;1,"",K21-L21)</f>
        <v>267.34773562436084</v>
      </c>
      <c r="N21" s="10">
        <f>IF(N20&lt;1,"",N20-M21)</f>
        <v>162101.56629644404</v>
      </c>
    </row>
    <row r="22" spans="2:14" x14ac:dyDescent="0.25">
      <c r="B22" s="12">
        <f>B21+1</f>
        <v>12</v>
      </c>
      <c r="C22" s="11">
        <f>IF(F21&lt;1,"",$F$7)</f>
        <v>358.06147159909466</v>
      </c>
      <c r="D22" s="9">
        <f>IF(F21&lt;1,"",-IPMT($F$4/12,B22,$F$6,$F$3))</f>
        <v>245.97104367661146</v>
      </c>
      <c r="E22" s="9">
        <f>IF(F21&lt;1,"",C22-D22)</f>
        <v>112.0904279224832</v>
      </c>
      <c r="F22" s="10">
        <f>IF(F21&lt;1,"",F21-E22)</f>
        <v>73679.222675060955</v>
      </c>
      <c r="J22" s="12">
        <f>J21+1</f>
        <v>12</v>
      </c>
      <c r="K22" s="11">
        <f>IF(N21&lt;1,"",$N$7)</f>
        <v>740.92373488456042</v>
      </c>
      <c r="L22" s="9">
        <f>IF(N21&lt;1,"",-IPMT($N$4/12,J22,$N$6,$N$3))</f>
        <v>472.79623503129517</v>
      </c>
      <c r="M22" s="9">
        <f>IF(N21&lt;1,"",K22-L22)</f>
        <v>268.12749985326525</v>
      </c>
      <c r="N22" s="10">
        <f>IF(N21&lt;1,"",N21-M22)</f>
        <v>161833.43879659078</v>
      </c>
    </row>
    <row r="23" spans="2:14" x14ac:dyDescent="0.25">
      <c r="B23" s="12">
        <f>B22+1</f>
        <v>13</v>
      </c>
      <c r="C23" s="11">
        <f>IF(F22&lt;1,"",$F$7)</f>
        <v>358.06147159909466</v>
      </c>
      <c r="D23" s="9">
        <f>IF(F22&lt;1,"",-IPMT($F$4/12,B23,$F$6,$F$3))</f>
        <v>245.59740891686985</v>
      </c>
      <c r="E23" s="9">
        <f>IF(F22&lt;1,"",C23-D23)</f>
        <v>112.46406268222481</v>
      </c>
      <c r="F23" s="10">
        <f>IF(F22&lt;1,"",F22-E23)</f>
        <v>73566.758612378733</v>
      </c>
      <c r="J23" s="12">
        <f>J22+1</f>
        <v>13</v>
      </c>
      <c r="K23" s="11">
        <f>IF(N22&lt;1,"",$N$7)</f>
        <v>740.92373488456042</v>
      </c>
      <c r="L23" s="9">
        <f>IF(N22&lt;1,"",-IPMT($N$4/12,J23,$N$6,$N$3))</f>
        <v>472.01419649005646</v>
      </c>
      <c r="M23" s="9">
        <f>IF(N22&lt;1,"",K23-L23)</f>
        <v>268.90953839450395</v>
      </c>
      <c r="N23" s="10">
        <f>IF(N22&lt;1,"",N22-M23)</f>
        <v>161564.52925819627</v>
      </c>
    </row>
    <row r="24" spans="2:14" x14ac:dyDescent="0.25">
      <c r="B24" s="12">
        <f>B23+1</f>
        <v>14</v>
      </c>
      <c r="C24" s="11">
        <f>IF(F23&lt;1,"",$F$7)</f>
        <v>358.06147159909466</v>
      </c>
      <c r="D24" s="9">
        <f>IF(F23&lt;1,"",-IPMT($F$4/12,B24,$F$6,$F$3))</f>
        <v>245.22252870792911</v>
      </c>
      <c r="E24" s="9">
        <f>IF(F23&lt;1,"",C24-D24)</f>
        <v>112.83894289116554</v>
      </c>
      <c r="F24" s="10">
        <f>IF(F23&lt;1,"",F23-E24)</f>
        <v>73453.919669487572</v>
      </c>
      <c r="J24" s="12">
        <f>J23+1</f>
        <v>14</v>
      </c>
      <c r="K24" s="11">
        <f>IF(N23&lt;1,"",$N$7)</f>
        <v>740.92373488456042</v>
      </c>
      <c r="L24" s="9">
        <f>IF(N23&lt;1,"",-IPMT($N$4/12,J24,$N$6,$N$3))</f>
        <v>471.22987700307249</v>
      </c>
      <c r="M24" s="9">
        <f>IF(N23&lt;1,"",K24-L24)</f>
        <v>269.69385788148793</v>
      </c>
      <c r="N24" s="10">
        <f>IF(N23&lt;1,"",N23-M24)</f>
        <v>161294.83540031477</v>
      </c>
    </row>
    <row r="25" spans="2:14" x14ac:dyDescent="0.25">
      <c r="B25" s="12">
        <f>B24+1</f>
        <v>15</v>
      </c>
      <c r="C25" s="11">
        <f>IF(F24&lt;1,"",$F$7)</f>
        <v>358.06147159909466</v>
      </c>
      <c r="D25" s="9">
        <f>IF(F24&lt;1,"",-IPMT($F$4/12,B25,$F$6,$F$3))</f>
        <v>244.84639889829191</v>
      </c>
      <c r="E25" s="9">
        <f>IF(F24&lt;1,"",C25-D25)</f>
        <v>113.21507270080275</v>
      </c>
      <c r="F25" s="10">
        <f>IF(F24&lt;1,"",F24-E25)</f>
        <v>73340.704596786774</v>
      </c>
      <c r="J25" s="12">
        <f>J24+1</f>
        <v>15</v>
      </c>
      <c r="K25" s="11">
        <f>IF(N24&lt;1,"",$N$7)</f>
        <v>740.92373488456042</v>
      </c>
      <c r="L25" s="9">
        <f>IF(N24&lt;1,"",-IPMT($N$4/12,J25,$N$6,$N$3))</f>
        <v>470.44326991758487</v>
      </c>
      <c r="M25" s="9">
        <f>IF(N24&lt;1,"",K25-L25)</f>
        <v>270.48046496697555</v>
      </c>
      <c r="N25" s="10">
        <f>IF(N24&lt;1,"",N24-M25)</f>
        <v>161024.3549353478</v>
      </c>
    </row>
    <row r="26" spans="2:14" x14ac:dyDescent="0.25">
      <c r="B26" s="12">
        <f>B25+1</f>
        <v>16</v>
      </c>
      <c r="C26" s="11">
        <f>IF(F25&lt;1,"",$F$7)</f>
        <v>358.06147159909466</v>
      </c>
      <c r="D26" s="9">
        <f>IF(F25&lt;1,"",-IPMT($F$4/12,B26,$F$6,$F$3))</f>
        <v>244.46901532262254</v>
      </c>
      <c r="E26" s="9">
        <f>IF(F25&lt;1,"",C26-D26)</f>
        <v>113.59245627647212</v>
      </c>
      <c r="F26" s="10">
        <f>IF(F25&lt;1,"",F25-E26)</f>
        <v>73227.112140510304</v>
      </c>
      <c r="J26" s="12">
        <f>J25+1</f>
        <v>16</v>
      </c>
      <c r="K26" s="11">
        <f>IF(N25&lt;1,"",$N$7)</f>
        <v>740.92373488456042</v>
      </c>
      <c r="L26" s="9">
        <f>IF(N25&lt;1,"",-IPMT($N$4/12,J26,$N$6,$N$3))</f>
        <v>469.65436856143111</v>
      </c>
      <c r="M26" s="9">
        <f>IF(N25&lt;1,"",K26-L26)</f>
        <v>271.2693663231293</v>
      </c>
      <c r="N26" s="10">
        <f>IF(N25&lt;1,"",N25-M26)</f>
        <v>160753.08556902467</v>
      </c>
    </row>
    <row r="27" spans="2:14" x14ac:dyDescent="0.25">
      <c r="B27" s="12">
        <f>B26+1</f>
        <v>17</v>
      </c>
      <c r="C27" s="11">
        <f>IF(F26&lt;1,"",$F$7)</f>
        <v>358.06147159909466</v>
      </c>
      <c r="D27" s="9">
        <f>IF(F26&lt;1,"",-IPMT($F$4/12,B27,$F$6,$F$3))</f>
        <v>244.09037380170102</v>
      </c>
      <c r="E27" s="9">
        <f>IF(F26&lt;1,"",C27-D27)</f>
        <v>113.97109779739364</v>
      </c>
      <c r="F27" s="10">
        <f>IF(F26&lt;1,"",F26-E27)</f>
        <v>73113.141042712916</v>
      </c>
      <c r="J27" s="12">
        <f>J26+1</f>
        <v>17</v>
      </c>
      <c r="K27" s="11">
        <f>IF(N26&lt;1,"",$N$7)</f>
        <v>740.92373488456042</v>
      </c>
      <c r="L27" s="9">
        <f>IF(N26&lt;1,"",-IPMT($N$4/12,J27,$N$6,$N$3))</f>
        <v>468.86316624298871</v>
      </c>
      <c r="M27" s="9">
        <f>IF(N26&lt;1,"",K27-L27)</f>
        <v>272.06056864157171</v>
      </c>
      <c r="N27" s="10">
        <f>IF(N26&lt;1,"",N26-M27)</f>
        <v>160481.02500038309</v>
      </c>
    </row>
    <row r="28" spans="2:14" x14ac:dyDescent="0.25">
      <c r="B28" s="12">
        <f>B27+1</f>
        <v>18</v>
      </c>
      <c r="C28" s="11">
        <f>IF(F27&lt;1,"",$F$7)</f>
        <v>358.06147159909466</v>
      </c>
      <c r="D28" s="9">
        <f>IF(F27&lt;1,"",-IPMT($F$4/12,B28,$F$6,$F$3))</f>
        <v>243.71047014237635</v>
      </c>
      <c r="E28" s="9">
        <f>IF(F27&lt;1,"",C28-D28)</f>
        <v>114.35100145671831</v>
      </c>
      <c r="F28" s="10">
        <f>IF(F27&lt;1,"",F27-E28)</f>
        <v>72998.790041256201</v>
      </c>
      <c r="J28" s="12">
        <f>J27+1</f>
        <v>18</v>
      </c>
      <c r="K28" s="11">
        <f>IF(N27&lt;1,"",$N$7)</f>
        <v>740.92373488456042</v>
      </c>
      <c r="L28" s="9">
        <f>IF(N27&lt;1,"",-IPMT($N$4/12,J28,$N$6,$N$3))</f>
        <v>468.06965625111735</v>
      </c>
      <c r="M28" s="9">
        <f>IF(N27&lt;1,"",K28-L28)</f>
        <v>272.85407863344307</v>
      </c>
      <c r="N28" s="10">
        <f>IF(N27&lt;1,"",N27-M28)</f>
        <v>160208.17092174964</v>
      </c>
    </row>
    <row r="29" spans="2:14" x14ac:dyDescent="0.25">
      <c r="B29" s="12">
        <f>B28+1</f>
        <v>19</v>
      </c>
      <c r="C29" s="11">
        <f>IF(F28&lt;1,"",$F$7)</f>
        <v>358.06147159909466</v>
      </c>
      <c r="D29" s="9">
        <f>IF(F28&lt;1,"",-IPMT($F$4/12,B29,$F$6,$F$3))</f>
        <v>243.32930013752059</v>
      </c>
      <c r="E29" s="9">
        <f>IF(F28&lt;1,"",C29-D29)</f>
        <v>114.73217146157407</v>
      </c>
      <c r="F29" s="10">
        <f>IF(F28&lt;1,"",F28-E29)</f>
        <v>72884.057869794633</v>
      </c>
      <c r="J29" s="12">
        <f>J28+1</f>
        <v>19</v>
      </c>
      <c r="K29" s="11">
        <f>IF(N28&lt;1,"",$N$7)</f>
        <v>740.92373488456042</v>
      </c>
      <c r="L29" s="9">
        <f>IF(N28&lt;1,"",-IPMT($N$4/12,J29,$N$6,$N$3))</f>
        <v>467.27383185510314</v>
      </c>
      <c r="M29" s="9">
        <f>IF(N28&lt;1,"",K29-L29)</f>
        <v>273.64990302945728</v>
      </c>
      <c r="N29" s="10">
        <f>IF(N28&lt;1,"",N28-M29)</f>
        <v>159934.52101872017</v>
      </c>
    </row>
    <row r="30" spans="2:14" x14ac:dyDescent="0.25">
      <c r="B30" s="12">
        <f>B29+1</f>
        <v>20</v>
      </c>
      <c r="C30" s="11">
        <f>IF(F29&lt;1,"",$F$7)</f>
        <v>358.06147159909466</v>
      </c>
      <c r="D30" s="9">
        <f>IF(F29&lt;1,"",-IPMT($F$4/12,B30,$F$6,$F$3))</f>
        <v>242.94685956598204</v>
      </c>
      <c r="E30" s="9">
        <f>IF(F29&lt;1,"",C30-D30)</f>
        <v>115.11461203311262</v>
      </c>
      <c r="F30" s="10">
        <f>IF(F29&lt;1,"",F29-E30)</f>
        <v>72768.943257761523</v>
      </c>
      <c r="J30" s="12">
        <f>J29+1</f>
        <v>20</v>
      </c>
      <c r="K30" s="11">
        <f>IF(N29&lt;1,"",$N$7)</f>
        <v>740.92373488456042</v>
      </c>
      <c r="L30" s="9">
        <f>IF(N29&lt;1,"",-IPMT($N$4/12,J30,$N$6,$N$3))</f>
        <v>466.47568630460063</v>
      </c>
      <c r="M30" s="9">
        <f>IF(N29&lt;1,"",K30-L30)</f>
        <v>274.44804857995979</v>
      </c>
      <c r="N30" s="10">
        <f>IF(N29&lt;1,"",N29-M30)</f>
        <v>159660.0729701402</v>
      </c>
    </row>
    <row r="31" spans="2:14" x14ac:dyDescent="0.25">
      <c r="B31" s="12">
        <f>B30+1</f>
        <v>21</v>
      </c>
      <c r="C31" s="11">
        <f>IF(F30&lt;1,"",$F$7)</f>
        <v>358.06147159909466</v>
      </c>
      <c r="D31" s="9">
        <f>IF(F30&lt;1,"",-IPMT($F$4/12,B31,$F$6,$F$3))</f>
        <v>242.56314419253832</v>
      </c>
      <c r="E31" s="9">
        <f>IF(F30&lt;1,"",C31-D31)</f>
        <v>115.49832740655634</v>
      </c>
      <c r="F31" s="10">
        <f>IF(F30&lt;1,"",F30-E31)</f>
        <v>72653.444930354963</v>
      </c>
      <c r="J31" s="12">
        <f>J30+1</f>
        <v>21</v>
      </c>
      <c r="K31" s="11">
        <f>IF(N30&lt;1,"",$N$7)</f>
        <v>740.92373488456042</v>
      </c>
      <c r="L31" s="9">
        <f>IF(N30&lt;1,"",-IPMT($N$4/12,J31,$N$6,$N$3))</f>
        <v>465.67521282957568</v>
      </c>
      <c r="M31" s="9">
        <f>IF(N30&lt;1,"",K31-L31)</f>
        <v>275.24852205498473</v>
      </c>
      <c r="N31" s="10">
        <f>IF(N30&lt;1,"",N30-M31)</f>
        <v>159384.82444808522</v>
      </c>
    </row>
    <row r="32" spans="2:14" x14ac:dyDescent="0.25">
      <c r="B32" s="12">
        <f>B31+1</f>
        <v>22</v>
      </c>
      <c r="C32" s="11">
        <f>IF(F31&lt;1,"",$F$7)</f>
        <v>358.06147159909466</v>
      </c>
      <c r="D32" s="9">
        <f>IF(F31&lt;1,"",-IPMT($F$4/12,B32,$F$6,$F$3))</f>
        <v>242.17814976784985</v>
      </c>
      <c r="E32" s="9">
        <f>IF(F31&lt;1,"",C32-D32)</f>
        <v>115.88332183124481</v>
      </c>
      <c r="F32" s="10">
        <f>IF(F31&lt;1,"",F31-E32)</f>
        <v>72537.561608523712</v>
      </c>
      <c r="J32" s="12">
        <f>J31+1</f>
        <v>22</v>
      </c>
      <c r="K32" s="11">
        <f>IF(N31&lt;1,"",$N$7)</f>
        <v>740.92373488456042</v>
      </c>
      <c r="L32" s="9">
        <f>IF(N31&lt;1,"",-IPMT($N$4/12,J32,$N$6,$N$3))</f>
        <v>464.87240464024876</v>
      </c>
      <c r="M32" s="9">
        <f>IF(N31&lt;1,"",K32-L32)</f>
        <v>276.05133024431166</v>
      </c>
      <c r="N32" s="10">
        <f>IF(N31&lt;1,"",N31-M32)</f>
        <v>159108.7731178409</v>
      </c>
    </row>
    <row r="33" spans="2:14" x14ac:dyDescent="0.25">
      <c r="B33" s="12">
        <f>B32+1</f>
        <v>23</v>
      </c>
      <c r="C33" s="11">
        <f>IF(F32&lt;1,"",$F$7)</f>
        <v>358.06147159909466</v>
      </c>
      <c r="D33" s="9">
        <f>IF(F32&lt;1,"",-IPMT($F$4/12,B33,$F$6,$F$3))</f>
        <v>241.79187202841234</v>
      </c>
      <c r="E33" s="9">
        <f>IF(F32&lt;1,"",C33-D33)</f>
        <v>116.26959957068232</v>
      </c>
      <c r="F33" s="10">
        <f>IF(F32&lt;1,"",F32-E33)</f>
        <v>72421.292008953023</v>
      </c>
      <c r="J33" s="12">
        <f>J32+1</f>
        <v>23</v>
      </c>
      <c r="K33" s="11">
        <f>IF(N32&lt;1,"",$N$7)</f>
        <v>740.92373488456042</v>
      </c>
      <c r="L33" s="9">
        <f>IF(N32&lt;1,"",-IPMT($N$4/12,J33,$N$6,$N$3))</f>
        <v>464.06725492703617</v>
      </c>
      <c r="M33" s="9">
        <f>IF(N32&lt;1,"",K33-L33)</f>
        <v>276.85647995752424</v>
      </c>
      <c r="N33" s="10">
        <f>IF(N32&lt;1,"",N32-M33)</f>
        <v>158831.91663788338</v>
      </c>
    </row>
    <row r="34" spans="2:14" x14ac:dyDescent="0.25">
      <c r="B34" s="12">
        <f>B33+1</f>
        <v>24</v>
      </c>
      <c r="C34" s="11">
        <f>IF(F33&lt;1,"",$F$7)</f>
        <v>358.06147159909466</v>
      </c>
      <c r="D34" s="9">
        <f>IF(F33&lt;1,"",-IPMT($F$4/12,B34,$F$6,$F$3))</f>
        <v>241.4043066965101</v>
      </c>
      <c r="E34" s="9">
        <f>IF(F33&lt;1,"",C34-D34)</f>
        <v>116.65716490258455</v>
      </c>
      <c r="F34" s="10">
        <f>IF(F33&lt;1,"",F33-E34)</f>
        <v>72304.634844050437</v>
      </c>
      <c r="J34" s="12">
        <f>J33+1</f>
        <v>24</v>
      </c>
      <c r="K34" s="11">
        <f>IF(N33&lt;1,"",$N$7)</f>
        <v>740.92373488456042</v>
      </c>
      <c r="L34" s="9">
        <f>IF(N33&lt;1,"",-IPMT($N$4/12,J34,$N$6,$N$3))</f>
        <v>463.25975686049338</v>
      </c>
      <c r="M34" s="9">
        <f>IF(N33&lt;1,"",K34-L34)</f>
        <v>277.66397802406703</v>
      </c>
      <c r="N34" s="10">
        <f>IF(N33&lt;1,"",N33-M34)</f>
        <v>158554.25265985931</v>
      </c>
    </row>
    <row r="35" spans="2:14" x14ac:dyDescent="0.25">
      <c r="B35" s="12">
        <f>B34+1</f>
        <v>25</v>
      </c>
      <c r="C35" s="11">
        <f>IF(F34&lt;1,"",$F$7)</f>
        <v>358.06147159909466</v>
      </c>
      <c r="D35" s="9">
        <f>IF(F34&lt;1,"",-IPMT($F$4/12,B35,$F$6,$F$3))</f>
        <v>241.01544948016809</v>
      </c>
      <c r="E35" s="9">
        <f>IF(F34&lt;1,"",C35-D35)</f>
        <v>117.04602211892657</v>
      </c>
      <c r="F35" s="10">
        <f>IF(F34&lt;1,"",F34-E35)</f>
        <v>72187.588821931509</v>
      </c>
      <c r="J35" s="12">
        <f>J34+1</f>
        <v>25</v>
      </c>
      <c r="K35" s="11">
        <f>IF(N34&lt;1,"",$N$7)</f>
        <v>740.92373488456042</v>
      </c>
      <c r="L35" s="9">
        <f>IF(N34&lt;1,"",-IPMT($N$4/12,J35,$N$6,$N$3))</f>
        <v>462.44990359125643</v>
      </c>
      <c r="M35" s="9">
        <f>IF(N34&lt;1,"",K35-L35)</f>
        <v>278.47383129330399</v>
      </c>
      <c r="N35" s="10">
        <f>IF(N34&lt;1,"",N34-M35)</f>
        <v>158275.77882856602</v>
      </c>
    </row>
    <row r="36" spans="2:14" x14ac:dyDescent="0.25">
      <c r="B36" s="12">
        <f>B35+1</f>
        <v>26</v>
      </c>
      <c r="C36" s="11">
        <f>IF(F35&lt;1,"",$F$7)</f>
        <v>358.06147159909466</v>
      </c>
      <c r="D36" s="9">
        <f>IF(F35&lt;1,"",-IPMT($F$4/12,B36,$F$6,$F$3))</f>
        <v>240.62529607310501</v>
      </c>
      <c r="E36" s="9">
        <f>IF(F35&lt;1,"",C36-D36)</f>
        <v>117.43617552598965</v>
      </c>
      <c r="F36" s="10">
        <f>IF(F35&lt;1,"",F35-E36)</f>
        <v>72070.15264640552</v>
      </c>
      <c r="J36" s="12">
        <f>J35+1</f>
        <v>26</v>
      </c>
      <c r="K36" s="11">
        <f>IF(N35&lt;1,"",$N$7)</f>
        <v>740.92373488456042</v>
      </c>
      <c r="L36" s="9">
        <f>IF(N35&lt;1,"",-IPMT($N$4/12,J36,$N$6,$N$3))</f>
        <v>461.63768824998431</v>
      </c>
      <c r="M36" s="9">
        <f>IF(N35&lt;1,"",K36-L36)</f>
        <v>279.28604663457611</v>
      </c>
      <c r="N36" s="10">
        <f>IF(N35&lt;1,"",N35-M36)</f>
        <v>157996.49278193145</v>
      </c>
    </row>
    <row r="37" spans="2:14" x14ac:dyDescent="0.25">
      <c r="B37" s="12">
        <f>B36+1</f>
        <v>27</v>
      </c>
      <c r="C37" s="11">
        <f>IF(F36&lt;1,"",$F$7)</f>
        <v>358.06147159909466</v>
      </c>
      <c r="D37" s="9">
        <f>IF(F36&lt;1,"",-IPMT($F$4/12,B37,$F$6,$F$3))</f>
        <v>240.23384215468502</v>
      </c>
      <c r="E37" s="9">
        <f>IF(F36&lt;1,"",C37-D37)</f>
        <v>117.82762944440964</v>
      </c>
      <c r="F37" s="10">
        <f>IF(F36&lt;1,"",F36-E37)</f>
        <v>71952.325016961113</v>
      </c>
      <c r="J37" s="12">
        <f>J36+1</f>
        <v>27</v>
      </c>
      <c r="K37" s="11">
        <f>IF(N36&lt;1,"",$N$7)</f>
        <v>740.92373488456042</v>
      </c>
      <c r="L37" s="9">
        <f>IF(N36&lt;1,"",-IPMT($N$4/12,J37,$N$6,$N$3))</f>
        <v>460.82310394730024</v>
      </c>
      <c r="M37" s="9">
        <f>IF(N36&lt;1,"",K37-L37)</f>
        <v>280.10063093726018</v>
      </c>
      <c r="N37" s="10">
        <f>IF(N36&lt;1,"",N36-M37)</f>
        <v>157716.39215099419</v>
      </c>
    </row>
    <row r="38" spans="2:14" x14ac:dyDescent="0.25">
      <c r="B38" s="12">
        <f>B37+1</f>
        <v>28</v>
      </c>
      <c r="C38" s="11">
        <f>IF(F37&lt;1,"",$F$7)</f>
        <v>358.06147159909466</v>
      </c>
      <c r="D38" s="9">
        <f>IF(F37&lt;1,"",-IPMT($F$4/12,B38,$F$6,$F$3))</f>
        <v>239.84108338987033</v>
      </c>
      <c r="E38" s="9">
        <f>IF(F37&lt;1,"",C38-D38)</f>
        <v>118.22038820922432</v>
      </c>
      <c r="F38" s="10">
        <f>IF(F37&lt;1,"",F37-E38)</f>
        <v>71834.104628751884</v>
      </c>
      <c r="J38" s="12">
        <f>J37+1</f>
        <v>28</v>
      </c>
      <c r="K38" s="11">
        <f>IF(N37&lt;1,"",$N$7)</f>
        <v>740.92373488456042</v>
      </c>
      <c r="L38" s="9">
        <f>IF(N37&lt;1,"",-IPMT($N$4/12,J38,$N$6,$N$3))</f>
        <v>460.00614377373313</v>
      </c>
      <c r="M38" s="9">
        <f>IF(N37&lt;1,"",K38-L38)</f>
        <v>280.91759111082729</v>
      </c>
      <c r="N38" s="10">
        <f>IF(N37&lt;1,"",N37-M38)</f>
        <v>157435.47455988335</v>
      </c>
    </row>
    <row r="39" spans="2:14" x14ac:dyDescent="0.25">
      <c r="B39" s="12">
        <f>B38+1</f>
        <v>29</v>
      </c>
      <c r="C39" s="11">
        <f>IF(F38&lt;1,"",$F$7)</f>
        <v>358.06147159909466</v>
      </c>
      <c r="D39" s="9">
        <f>IF(F38&lt;1,"",-IPMT($F$4/12,B39,$F$6,$F$3))</f>
        <v>239.44701542917295</v>
      </c>
      <c r="E39" s="9">
        <f>IF(F38&lt;1,"",C39-D39)</f>
        <v>118.61445616992171</v>
      </c>
      <c r="F39" s="10">
        <f>IF(F38&lt;1,"",F38-E39)</f>
        <v>71715.490172581965</v>
      </c>
      <c r="J39" s="12">
        <f>J38+1</f>
        <v>29</v>
      </c>
      <c r="K39" s="11">
        <f>IF(N38&lt;1,"",$N$7)</f>
        <v>740.92373488456042</v>
      </c>
      <c r="L39" s="9">
        <f>IF(N38&lt;1,"",-IPMT($N$4/12,J39,$N$6,$N$3))</f>
        <v>459.18680079965998</v>
      </c>
      <c r="M39" s="9">
        <f>IF(N38&lt;1,"",K39-L39)</f>
        <v>281.73693408490044</v>
      </c>
      <c r="N39" s="10">
        <f>IF(N38&lt;1,"",N38-M39)</f>
        <v>157153.73762579844</v>
      </c>
    </row>
    <row r="40" spans="2:14" x14ac:dyDescent="0.25">
      <c r="B40" s="12">
        <f>B39+1</f>
        <v>30</v>
      </c>
      <c r="C40" s="11">
        <f>IF(F39&lt;1,"",$F$7)</f>
        <v>358.06147159909466</v>
      </c>
      <c r="D40" s="9">
        <f>IF(F39&lt;1,"",-IPMT($F$4/12,B40,$F$6,$F$3))</f>
        <v>239.0516339086065</v>
      </c>
      <c r="E40" s="9">
        <f>IF(F39&lt;1,"",C40-D40)</f>
        <v>119.00983769048815</v>
      </c>
      <c r="F40" s="10">
        <f>IF(F39&lt;1,"",F39-E40)</f>
        <v>71596.480334891472</v>
      </c>
      <c r="J40" s="12">
        <f>J39+1</f>
        <v>30</v>
      </c>
      <c r="K40" s="11">
        <f>IF(N39&lt;1,"",$N$7)</f>
        <v>740.92373488456042</v>
      </c>
      <c r="L40" s="9">
        <f>IF(N39&lt;1,"",-IPMT($N$4/12,J40,$N$6,$N$3))</f>
        <v>458.36506807524563</v>
      </c>
      <c r="M40" s="9">
        <f>IF(N39&lt;1,"",K40-L40)</f>
        <v>282.55866680931479</v>
      </c>
      <c r="N40" s="10">
        <f>IF(N39&lt;1,"",N39-M40)</f>
        <v>156871.17895898913</v>
      </c>
    </row>
    <row r="41" spans="2:14" x14ac:dyDescent="0.25">
      <c r="B41" s="12">
        <f>B40+1</f>
        <v>31</v>
      </c>
      <c r="C41" s="11">
        <f>IF(F40&lt;1,"",$F$7)</f>
        <v>358.06147159909466</v>
      </c>
      <c r="D41" s="9">
        <f>IF(F40&lt;1,"",-IPMT($F$4/12,B41,$F$6,$F$3))</f>
        <v>238.65493444963826</v>
      </c>
      <c r="E41" s="9">
        <f>IF(F40&lt;1,"",C41-D41)</f>
        <v>119.4065371494564</v>
      </c>
      <c r="F41" s="10">
        <f>IF(F40&lt;1,"",F40-E41)</f>
        <v>71477.073797742021</v>
      </c>
      <c r="J41" s="12">
        <f>J40+1</f>
        <v>31</v>
      </c>
      <c r="K41" s="11">
        <f>IF(N40&lt;1,"",$N$7)</f>
        <v>740.92373488456042</v>
      </c>
      <c r="L41" s="9">
        <f>IF(N40&lt;1,"",-IPMT($N$4/12,J41,$N$6,$N$3))</f>
        <v>457.54093863038509</v>
      </c>
      <c r="M41" s="9">
        <f>IF(N40&lt;1,"",K41-L41)</f>
        <v>283.38279625417533</v>
      </c>
      <c r="N41" s="10">
        <f>IF(N40&lt;1,"",N40-M41)</f>
        <v>156587.79616273494</v>
      </c>
    </row>
    <row r="42" spans="2:14" x14ac:dyDescent="0.25">
      <c r="B42" s="12">
        <f>B41+1</f>
        <v>32</v>
      </c>
      <c r="C42" s="11">
        <f>IF(F41&lt;1,"",$F$7)</f>
        <v>358.06147159909466</v>
      </c>
      <c r="D42" s="9">
        <f>IF(F41&lt;1,"",-IPMT($F$4/12,B42,$F$6,$F$3))</f>
        <v>238.25691265914003</v>
      </c>
      <c r="E42" s="9">
        <f>IF(F41&lt;1,"",C42-D42)</f>
        <v>119.80455893995463</v>
      </c>
      <c r="F42" s="10">
        <f>IF(F41&lt;1,"",F41-E42)</f>
        <v>71357.269238802066</v>
      </c>
      <c r="J42" s="12">
        <f>J41+1</f>
        <v>32</v>
      </c>
      <c r="K42" s="11">
        <f>IF(N41&lt;1,"",$N$7)</f>
        <v>740.92373488456042</v>
      </c>
      <c r="L42" s="9">
        <f>IF(N41&lt;1,"",-IPMT($N$4/12,J42,$N$6,$N$3))</f>
        <v>456.7144054746438</v>
      </c>
      <c r="M42" s="9">
        <f>IF(N41&lt;1,"",K42-L42)</f>
        <v>284.20932940991662</v>
      </c>
      <c r="N42" s="10">
        <f>IF(N41&lt;1,"",N41-M42)</f>
        <v>156303.58683332504</v>
      </c>
    </row>
    <row r="43" spans="2:14" x14ac:dyDescent="0.25">
      <c r="B43" s="12">
        <f>B42+1</f>
        <v>33</v>
      </c>
      <c r="C43" s="11">
        <f>IF(F42&lt;1,"",$F$7)</f>
        <v>358.06147159909466</v>
      </c>
      <c r="D43" s="9">
        <f>IF(F42&lt;1,"",-IPMT($F$4/12,B43,$F$6,$F$3))</f>
        <v>237.85756412934018</v>
      </c>
      <c r="E43" s="9">
        <f>IF(F42&lt;1,"",C43-D43)</f>
        <v>120.20390746975448</v>
      </c>
      <c r="F43" s="10">
        <f>IF(F42&lt;1,"",F42-E43)</f>
        <v>71237.065331332313</v>
      </c>
      <c r="J43" s="12">
        <f>J42+1</f>
        <v>33</v>
      </c>
      <c r="K43" s="11">
        <f>IF(N42&lt;1,"",$N$7)</f>
        <v>740.92373488456042</v>
      </c>
      <c r="L43" s="9">
        <f>IF(N42&lt;1,"",-IPMT($N$4/12,J43,$N$6,$N$3))</f>
        <v>455.88546159719823</v>
      </c>
      <c r="M43" s="9">
        <f>IF(N42&lt;1,"",K43-L43)</f>
        <v>285.03827328736219</v>
      </c>
      <c r="N43" s="10">
        <f>IF(N42&lt;1,"",N42-M43)</f>
        <v>156018.54856003769</v>
      </c>
    </row>
    <row r="44" spans="2:14" x14ac:dyDescent="0.25">
      <c r="B44" s="12">
        <f>B43+1</f>
        <v>34</v>
      </c>
      <c r="C44" s="11">
        <f>IF(F43&lt;1,"",$F$7)</f>
        <v>358.06147159909466</v>
      </c>
      <c r="D44" s="9">
        <f>IF(F43&lt;1,"",-IPMT($F$4/12,B44,$F$6,$F$3))</f>
        <v>237.45688443777433</v>
      </c>
      <c r="E44" s="9">
        <f>IF(F43&lt;1,"",C44-D44)</f>
        <v>120.60458716132032</v>
      </c>
      <c r="F44" s="10">
        <f>IF(F43&lt;1,"",F43-E44)</f>
        <v>71116.460744170996</v>
      </c>
      <c r="J44" s="12">
        <f>J43+1</f>
        <v>34</v>
      </c>
      <c r="K44" s="11">
        <f>IF(N43&lt;1,"",$N$7)</f>
        <v>740.92373488456042</v>
      </c>
      <c r="L44" s="9">
        <f>IF(N43&lt;1,"",-IPMT($N$4/12,J44,$N$6,$N$3))</f>
        <v>455.05409996677679</v>
      </c>
      <c r="M44" s="9">
        <f>IF(N43&lt;1,"",K44-L44)</f>
        <v>285.86963491778363</v>
      </c>
      <c r="N44" s="10">
        <f>IF(N43&lt;1,"",N43-M44)</f>
        <v>155732.67892511989</v>
      </c>
    </row>
    <row r="45" spans="2:14" x14ac:dyDescent="0.25">
      <c r="B45" s="12">
        <f>B44+1</f>
        <v>35</v>
      </c>
      <c r="C45" s="11">
        <f>IF(F44&lt;1,"",$F$7)</f>
        <v>358.06147159909466</v>
      </c>
      <c r="D45" s="9">
        <f>IF(F44&lt;1,"",-IPMT($F$4/12,B45,$F$6,$F$3))</f>
        <v>237.05486914723662</v>
      </c>
      <c r="E45" s="9">
        <f>IF(F44&lt;1,"",C45-D45)</f>
        <v>121.00660245185804</v>
      </c>
      <c r="F45" s="10">
        <f>IF(F44&lt;1,"",F44-E45)</f>
        <v>70995.454141719136</v>
      </c>
      <c r="J45" s="12">
        <f>J44+1</f>
        <v>35</v>
      </c>
      <c r="K45" s="11">
        <f>IF(N44&lt;1,"",$N$7)</f>
        <v>740.92373488456042</v>
      </c>
      <c r="L45" s="9">
        <f>IF(N44&lt;1,"",-IPMT($N$4/12,J45,$N$6,$N$3))</f>
        <v>454.2203135315998</v>
      </c>
      <c r="M45" s="9">
        <f>IF(N44&lt;1,"",K45-L45)</f>
        <v>286.70342135296062</v>
      </c>
      <c r="N45" s="10">
        <f>IF(N44&lt;1,"",N44-M45)</f>
        <v>155445.97550376694</v>
      </c>
    </row>
    <row r="46" spans="2:14" x14ac:dyDescent="0.25">
      <c r="B46" s="12">
        <f>B45+1</f>
        <v>36</v>
      </c>
      <c r="C46" s="11">
        <f>IF(F45&lt;1,"",$F$7)</f>
        <v>358.06147159909466</v>
      </c>
      <c r="D46" s="9">
        <f>IF(F45&lt;1,"",-IPMT($F$4/12,B46,$F$6,$F$3))</f>
        <v>236.65151380573042</v>
      </c>
      <c r="E46" s="9">
        <f>IF(F45&lt;1,"",C46-D46)</f>
        <v>121.40995779336424</v>
      </c>
      <c r="F46" s="10">
        <f>IF(F45&lt;1,"",F45-E46)</f>
        <v>70874.044183925769</v>
      </c>
      <c r="J46" s="12">
        <f>J45+1</f>
        <v>36</v>
      </c>
      <c r="K46" s="11">
        <f>IF(N45&lt;1,"",$N$7)</f>
        <v>740.92373488456042</v>
      </c>
      <c r="L46" s="9">
        <f>IF(N45&lt;1,"",-IPMT($N$4/12,J46,$N$6,$N$3))</f>
        <v>453.38409521932044</v>
      </c>
      <c r="M46" s="9">
        <f>IF(N45&lt;1,"",K46-L46)</f>
        <v>287.53963966523997</v>
      </c>
      <c r="N46" s="10">
        <f>IF(N45&lt;1,"",N45-M46)</f>
        <v>155158.43586410169</v>
      </c>
    </row>
    <row r="47" spans="2:14" x14ac:dyDescent="0.25">
      <c r="B47" s="12">
        <f>B46+1</f>
        <v>37</v>
      </c>
      <c r="C47" s="11">
        <f>IF(F46&lt;1,"",$F$7)</f>
        <v>358.06147159909466</v>
      </c>
      <c r="D47" s="9">
        <f>IF(F46&lt;1,"",-IPMT($F$4/12,B47,$F$6,$F$3))</f>
        <v>236.24681394641919</v>
      </c>
      <c r="E47" s="9">
        <f>IF(F46&lt;1,"",C47-D47)</f>
        <v>121.81465765267546</v>
      </c>
      <c r="F47" s="10">
        <f>IF(F46&lt;1,"",F46-E47)</f>
        <v>70752.229526273091</v>
      </c>
      <c r="J47" s="12">
        <f>J46+1</f>
        <v>37</v>
      </c>
      <c r="K47" s="11">
        <f>IF(N46&lt;1,"",$N$7)</f>
        <v>740.92373488456042</v>
      </c>
      <c r="L47" s="9">
        <f>IF(N46&lt;1,"",-IPMT($N$4/12,J47,$N$6,$N$3))</f>
        <v>452.54543793696342</v>
      </c>
      <c r="M47" s="9">
        <f>IF(N46&lt;1,"",K47-L47)</f>
        <v>288.37829694759699</v>
      </c>
      <c r="N47" s="10">
        <f>IF(N46&lt;1,"",N46-M47)</f>
        <v>154870.05756715409</v>
      </c>
    </row>
    <row r="48" spans="2:14" x14ac:dyDescent="0.25">
      <c r="B48" s="12">
        <f>B47+1</f>
        <v>38</v>
      </c>
      <c r="C48" s="11">
        <f>IF(F47&lt;1,"",$F$7)</f>
        <v>358.06147159909466</v>
      </c>
      <c r="D48" s="9">
        <f>IF(F47&lt;1,"",-IPMT($F$4/12,B48,$F$6,$F$3))</f>
        <v>235.84076508757698</v>
      </c>
      <c r="E48" s="9">
        <f>IF(F47&lt;1,"",C48-D48)</f>
        <v>122.22070651151768</v>
      </c>
      <c r="F48" s="10">
        <f>IF(F47&lt;1,"",F47-E48)</f>
        <v>70630.00881976157</v>
      </c>
      <c r="J48" s="12">
        <f>J47+1</f>
        <v>38</v>
      </c>
      <c r="K48" s="11">
        <f>IF(N47&lt;1,"",$N$7)</f>
        <v>740.92373488456042</v>
      </c>
      <c r="L48" s="9">
        <f>IF(N47&lt;1,"",-IPMT($N$4/12,J48,$N$6,$N$3))</f>
        <v>451.70433457086619</v>
      </c>
      <c r="M48" s="9">
        <f>IF(N47&lt;1,"",K48-L48)</f>
        <v>289.21940031369422</v>
      </c>
      <c r="N48" s="10">
        <f>IF(N47&lt;1,"",N47-M48)</f>
        <v>154580.8381668404</v>
      </c>
    </row>
    <row r="49" spans="2:14" x14ac:dyDescent="0.25">
      <c r="B49" s="12">
        <f>B48+1</f>
        <v>39</v>
      </c>
      <c r="C49" s="11">
        <f>IF(F48&lt;1,"",$F$7)</f>
        <v>358.06147159909466</v>
      </c>
      <c r="D49" s="9">
        <f>IF(F48&lt;1,"",-IPMT($F$4/12,B49,$F$6,$F$3))</f>
        <v>235.43336273253857</v>
      </c>
      <c r="E49" s="9">
        <f>IF(F48&lt;1,"",C49-D49)</f>
        <v>122.62810886655609</v>
      </c>
      <c r="F49" s="10">
        <f>IF(F48&lt;1,"",F48-E49)</f>
        <v>70507.380710895013</v>
      </c>
      <c r="J49" s="12">
        <f>J48+1</f>
        <v>39</v>
      </c>
      <c r="K49" s="11">
        <f>IF(N48&lt;1,"",$N$7)</f>
        <v>740.92373488456042</v>
      </c>
      <c r="L49" s="9">
        <f>IF(N48&lt;1,"",-IPMT($N$4/12,J49,$N$6,$N$3))</f>
        <v>450.86077798661796</v>
      </c>
      <c r="M49" s="9">
        <f>IF(N48&lt;1,"",K49-L49)</f>
        <v>290.06295689794246</v>
      </c>
      <c r="N49" s="10">
        <f>IF(N48&lt;1,"",N48-M49)</f>
        <v>154290.77520994245</v>
      </c>
    </row>
    <row r="50" spans="2:14" x14ac:dyDescent="0.25">
      <c r="B50" s="12">
        <f>B49+1</f>
        <v>40</v>
      </c>
      <c r="C50" s="11">
        <f>IF(F49&lt;1,"",$F$7)</f>
        <v>358.06147159909466</v>
      </c>
      <c r="D50" s="9">
        <f>IF(F49&lt;1,"",-IPMT($F$4/12,B50,$F$6,$F$3))</f>
        <v>235.02460236965001</v>
      </c>
      <c r="E50" s="9">
        <f>IF(F49&lt;1,"",C50-D50)</f>
        <v>123.03686922944465</v>
      </c>
      <c r="F50" s="10">
        <f>IF(F49&lt;1,"",F49-E50)</f>
        <v>70384.34384166557</v>
      </c>
      <c r="J50" s="12">
        <f>J49+1</f>
        <v>40</v>
      </c>
      <c r="K50" s="11">
        <f>IF(N49&lt;1,"",$N$7)</f>
        <v>740.92373488456042</v>
      </c>
      <c r="L50" s="9">
        <f>IF(N49&lt;1,"",-IPMT($N$4/12,J50,$N$6,$N$3))</f>
        <v>450.01476102899892</v>
      </c>
      <c r="M50" s="9">
        <f>IF(N49&lt;1,"",K50-L50)</f>
        <v>290.9089738555615</v>
      </c>
      <c r="N50" s="10">
        <f>IF(N49&lt;1,"",N49-M50)</f>
        <v>153999.86623608691</v>
      </c>
    </row>
    <row r="51" spans="2:14" x14ac:dyDescent="0.25">
      <c r="B51" s="12">
        <f>B50+1</f>
        <v>41</v>
      </c>
      <c r="C51" s="11">
        <f>IF(F50&lt;1,"",$F$7)</f>
        <v>358.06147159909466</v>
      </c>
      <c r="D51" s="9">
        <f>IF(F50&lt;1,"",-IPMT($F$4/12,B51,$F$6,$F$3))</f>
        <v>234.61447947221859</v>
      </c>
      <c r="E51" s="9">
        <f>IF(F50&lt;1,"",C51-D51)</f>
        <v>123.44699212687607</v>
      </c>
      <c r="F51" s="10">
        <f>IF(F50&lt;1,"",F50-E51)</f>
        <v>70260.896849538694</v>
      </c>
      <c r="J51" s="12">
        <f>J50+1</f>
        <v>41</v>
      </c>
      <c r="K51" s="11">
        <f>IF(N50&lt;1,"",$N$7)</f>
        <v>740.92373488456042</v>
      </c>
      <c r="L51" s="9">
        <f>IF(N50&lt;1,"",-IPMT($N$4/12,J51,$N$6,$N$3))</f>
        <v>449.16627652192017</v>
      </c>
      <c r="M51" s="9">
        <f>IF(N50&lt;1,"",K51-L51)</f>
        <v>291.75745836264025</v>
      </c>
      <c r="N51" s="10">
        <f>IF(N50&lt;1,"",N50-M51)</f>
        <v>153708.10877772426</v>
      </c>
    </row>
    <row r="52" spans="2:14" x14ac:dyDescent="0.25">
      <c r="B52" s="12">
        <f>B51+1</f>
        <v>42</v>
      </c>
      <c r="C52" s="11">
        <f>IF(F51&lt;1,"",$F$7)</f>
        <v>358.06147159909466</v>
      </c>
      <c r="D52" s="9">
        <f>IF(F51&lt;1,"",-IPMT($F$4/12,B52,$F$6,$F$3))</f>
        <v>234.20298949846227</v>
      </c>
      <c r="E52" s="9">
        <f>IF(F51&lt;1,"",C52-D52)</f>
        <v>123.85848210063239</v>
      </c>
      <c r="F52" s="10">
        <f>IF(F51&lt;1,"",F51-E52)</f>
        <v>70137.038367438057</v>
      </c>
      <c r="J52" s="12">
        <f>J51+1</f>
        <v>42</v>
      </c>
      <c r="K52" s="11">
        <f>IF(N51&lt;1,"",$N$7)</f>
        <v>740.92373488456042</v>
      </c>
      <c r="L52" s="9">
        <f>IF(N51&lt;1,"",-IPMT($N$4/12,J52,$N$6,$N$3))</f>
        <v>448.31531726836261</v>
      </c>
      <c r="M52" s="9">
        <f>IF(N51&lt;1,"",K52-L52)</f>
        <v>292.60841761619781</v>
      </c>
      <c r="N52" s="10">
        <f>IF(N51&lt;1,"",N51-M52)</f>
        <v>153415.50036010807</v>
      </c>
    </row>
    <row r="53" spans="2:14" x14ac:dyDescent="0.25">
      <c r="B53" s="12">
        <f>B52+1</f>
        <v>43</v>
      </c>
      <c r="C53" s="11">
        <f>IF(F52&lt;1,"",$F$7)</f>
        <v>358.06147159909466</v>
      </c>
      <c r="D53" s="9">
        <f>IF(F52&lt;1,"",-IPMT($F$4/12,B53,$F$6,$F$3))</f>
        <v>233.79012789146014</v>
      </c>
      <c r="E53" s="9">
        <f>IF(F52&lt;1,"",C53-D53)</f>
        <v>124.27134370763451</v>
      </c>
      <c r="F53" s="10">
        <f>IF(F52&lt;1,"",F52-E53)</f>
        <v>70012.767023730426</v>
      </c>
      <c r="J53" s="12">
        <f>J52+1</f>
        <v>43</v>
      </c>
      <c r="K53" s="11">
        <f>IF(N52&lt;1,"",$N$7)</f>
        <v>740.92373488456042</v>
      </c>
      <c r="L53" s="9">
        <f>IF(N52&lt;1,"",-IPMT($N$4/12,J53,$N$6,$N$3))</f>
        <v>447.46187605031531</v>
      </c>
      <c r="M53" s="9">
        <f>IF(N52&lt;1,"",K53-L53)</f>
        <v>293.46185883424511</v>
      </c>
      <c r="N53" s="10">
        <f>IF(N52&lt;1,"",N52-M53)</f>
        <v>153122.03850127381</v>
      </c>
    </row>
    <row r="54" spans="2:14" x14ac:dyDescent="0.25">
      <c r="B54" s="12">
        <f>B53+1</f>
        <v>44</v>
      </c>
      <c r="C54" s="11">
        <f>IF(F53&lt;1,"",$F$7)</f>
        <v>358.06147159909466</v>
      </c>
      <c r="D54" s="9">
        <f>IF(F53&lt;1,"",-IPMT($F$4/12,B54,$F$6,$F$3))</f>
        <v>233.3758900791014</v>
      </c>
      <c r="E54" s="9">
        <f>IF(F53&lt;1,"",C54-D54)</f>
        <v>124.68558151999326</v>
      </c>
      <c r="F54" s="10">
        <f>IF(F53&lt;1,"",F53-E54)</f>
        <v>69888.08144221043</v>
      </c>
      <c r="J54" s="12">
        <f>J53+1</f>
        <v>44</v>
      </c>
      <c r="K54" s="11">
        <f>IF(N53&lt;1,"",$N$7)</f>
        <v>740.92373488456042</v>
      </c>
      <c r="L54" s="9">
        <f>IF(N53&lt;1,"",-IPMT($N$4/12,J54,$N$6,$N$3))</f>
        <v>446.60594562871546</v>
      </c>
      <c r="M54" s="9">
        <f>IF(N53&lt;1,"",K54-L54)</f>
        <v>294.31778925584496</v>
      </c>
      <c r="N54" s="10">
        <f>IF(N53&lt;1,"",N53-M54)</f>
        <v>152827.72071201797</v>
      </c>
    </row>
    <row r="55" spans="2:14" x14ac:dyDescent="0.25">
      <c r="B55" s="12">
        <f>B54+1</f>
        <v>45</v>
      </c>
      <c r="C55" s="11">
        <f>IF(F54&lt;1,"",$F$7)</f>
        <v>358.06147159909466</v>
      </c>
      <c r="D55" s="9">
        <f>IF(F54&lt;1,"",-IPMT($F$4/12,B55,$F$6,$F$3))</f>
        <v>232.96027147403478</v>
      </c>
      <c r="E55" s="9">
        <f>IF(F54&lt;1,"",C55-D55)</f>
        <v>125.10120012505988</v>
      </c>
      <c r="F55" s="10">
        <f>IF(F54&lt;1,"",F54-E55)</f>
        <v>69762.980242085367</v>
      </c>
      <c r="J55" s="12">
        <f>J54+1</f>
        <v>45</v>
      </c>
      <c r="K55" s="11">
        <f>IF(N54&lt;1,"",$N$7)</f>
        <v>740.92373488456042</v>
      </c>
      <c r="L55" s="9">
        <f>IF(N54&lt;1,"",-IPMT($N$4/12,J55,$N$6,$N$3))</f>
        <v>445.74751874338585</v>
      </c>
      <c r="M55" s="9">
        <f>IF(N54&lt;1,"",K55-L55)</f>
        <v>295.17621614117456</v>
      </c>
      <c r="N55" s="10">
        <f>IF(N54&lt;1,"",N54-M55)</f>
        <v>152532.54449587679</v>
      </c>
    </row>
    <row r="56" spans="2:14" x14ac:dyDescent="0.25">
      <c r="B56" s="12">
        <f>B55+1</f>
        <v>46</v>
      </c>
      <c r="C56" s="11">
        <f>IF(F55&lt;1,"",$F$7)</f>
        <v>358.06147159909466</v>
      </c>
      <c r="D56" s="9">
        <f>IF(F55&lt;1,"",-IPMT($F$4/12,B56,$F$6,$F$3))</f>
        <v>232.5432674736179</v>
      </c>
      <c r="E56" s="9">
        <f>IF(F55&lt;1,"",C56-D56)</f>
        <v>125.51820412547676</v>
      </c>
      <c r="F56" s="10">
        <f>IF(F55&lt;1,"",F55-E56)</f>
        <v>69637.462037959893</v>
      </c>
      <c r="J56" s="12">
        <f>J55+1</f>
        <v>46</v>
      </c>
      <c r="K56" s="11">
        <f>IF(N55&lt;1,"",$N$7)</f>
        <v>740.92373488456042</v>
      </c>
      <c r="L56" s="9">
        <f>IF(N55&lt;1,"",-IPMT($N$4/12,J56,$N$6,$N$3))</f>
        <v>444.8865881129741</v>
      </c>
      <c r="M56" s="9">
        <f>IF(N55&lt;1,"",K56-L56)</f>
        <v>296.03714677158632</v>
      </c>
      <c r="N56" s="10">
        <f>IF(N55&lt;1,"",N55-M56)</f>
        <v>152236.5073491052</v>
      </c>
    </row>
    <row r="57" spans="2:14" x14ac:dyDescent="0.25">
      <c r="B57" s="12">
        <f>B56+1</f>
        <v>47</v>
      </c>
      <c r="C57" s="11">
        <f>IF(F56&lt;1,"",$F$7)</f>
        <v>358.06147159909466</v>
      </c>
      <c r="D57" s="9">
        <f>IF(F56&lt;1,"",-IPMT($F$4/12,B57,$F$6,$F$3))</f>
        <v>232.12487345986634</v>
      </c>
      <c r="E57" s="9">
        <f>IF(F56&lt;1,"",C57-D57)</f>
        <v>125.93659813922832</v>
      </c>
      <c r="F57" s="10">
        <f>IF(F56&lt;1,"",F56-E57)</f>
        <v>69511.52543982066</v>
      </c>
      <c r="J57" s="12">
        <f>J56+1</f>
        <v>47</v>
      </c>
      <c r="K57" s="11">
        <f>IF(N56&lt;1,"",$N$7)</f>
        <v>740.92373488456042</v>
      </c>
      <c r="L57" s="9">
        <f>IF(N56&lt;1,"",-IPMT($N$4/12,J57,$N$6,$N$3))</f>
        <v>444.02314643489035</v>
      </c>
      <c r="M57" s="9">
        <f>IF(N56&lt;1,"",K57-L57)</f>
        <v>296.90058844967007</v>
      </c>
      <c r="N57" s="10">
        <f>IF(N56&lt;1,"",N56-M57)</f>
        <v>151939.60676065553</v>
      </c>
    </row>
    <row r="58" spans="2:14" x14ac:dyDescent="0.25">
      <c r="B58" s="12">
        <f>B57+1</f>
        <v>48</v>
      </c>
      <c r="C58" s="11">
        <f>IF(F57&lt;1,"",$F$7)</f>
        <v>358.06147159909466</v>
      </c>
      <c r="D58" s="9">
        <f>IF(F57&lt;1,"",-IPMT($F$4/12,B58,$F$6,$F$3))</f>
        <v>231.70508479940221</v>
      </c>
      <c r="E58" s="9">
        <f>IF(F57&lt;1,"",C58-D58)</f>
        <v>126.35638679969244</v>
      </c>
      <c r="F58" s="10">
        <f>IF(F57&lt;1,"",F57-E58)</f>
        <v>69385.169053020974</v>
      </c>
      <c r="J58" s="12">
        <f>J57+1</f>
        <v>48</v>
      </c>
      <c r="K58" s="11">
        <f>IF(N57&lt;1,"",$N$7)</f>
        <v>740.92373488456042</v>
      </c>
      <c r="L58" s="9">
        <f>IF(N57&lt;1,"",-IPMT($N$4/12,J58,$N$6,$N$3))</f>
        <v>443.15718638524538</v>
      </c>
      <c r="M58" s="9">
        <f>IF(N57&lt;1,"",K58-L58)</f>
        <v>297.76654849931504</v>
      </c>
      <c r="N58" s="10">
        <f>IF(N57&lt;1,"",N57-M58)</f>
        <v>151641.84021215621</v>
      </c>
    </row>
    <row r="59" spans="2:14" x14ac:dyDescent="0.25">
      <c r="B59" s="12">
        <f>B58+1</f>
        <v>49</v>
      </c>
      <c r="C59" s="11">
        <f>IF(F58&lt;1,"",$F$7)</f>
        <v>358.06147159909466</v>
      </c>
      <c r="D59" s="9">
        <f>IF(F58&lt;1,"",-IPMT($F$4/12,B59,$F$6,$F$3))</f>
        <v>231.28389684340326</v>
      </c>
      <c r="E59" s="9">
        <f>IF(F58&lt;1,"",C59-D59)</f>
        <v>126.7775747556914</v>
      </c>
      <c r="F59" s="10">
        <f>IF(F58&lt;1,"",F58-E59)</f>
        <v>69258.391478265286</v>
      </c>
      <c r="J59" s="12">
        <f>J58+1</f>
        <v>49</v>
      </c>
      <c r="K59" s="11">
        <f>IF(N58&lt;1,"",$N$7)</f>
        <v>740.92373488456042</v>
      </c>
      <c r="L59" s="9">
        <f>IF(N58&lt;1,"",-IPMT($N$4/12,J59,$N$6,$N$3))</f>
        <v>442.28870061878905</v>
      </c>
      <c r="M59" s="9">
        <f>IF(N58&lt;1,"",K59-L59)</f>
        <v>298.63503426577137</v>
      </c>
      <c r="N59" s="10">
        <f>IF(N58&lt;1,"",N58-M59)</f>
        <v>151343.20517789043</v>
      </c>
    </row>
    <row r="60" spans="2:14" x14ac:dyDescent="0.25">
      <c r="B60" s="12">
        <f>B59+1</f>
        <v>50</v>
      </c>
      <c r="C60" s="11">
        <f>IF(F59&lt;1,"",$F$7)</f>
        <v>358.06147159909466</v>
      </c>
      <c r="D60" s="9">
        <f>IF(F59&lt;1,"",-IPMT($F$4/12,B60,$F$6,$F$3))</f>
        <v>230.86130492755092</v>
      </c>
      <c r="E60" s="9">
        <f>IF(F59&lt;1,"",C60-D60)</f>
        <v>127.20016667154374</v>
      </c>
      <c r="F60" s="10">
        <f>IF(F59&lt;1,"",F59-E60)</f>
        <v>69131.19131159375</v>
      </c>
      <c r="J60" s="12">
        <f>J59+1</f>
        <v>50</v>
      </c>
      <c r="K60" s="11">
        <f>IF(N59&lt;1,"",$N$7)</f>
        <v>740.92373488456042</v>
      </c>
      <c r="L60" s="9">
        <f>IF(N59&lt;1,"",-IPMT($N$4/12,J60,$N$6,$N$3))</f>
        <v>441.41768176884733</v>
      </c>
      <c r="M60" s="9">
        <f>IF(N59&lt;1,"",K60-L60)</f>
        <v>299.50605311571309</v>
      </c>
      <c r="N60" s="10">
        <f>IF(N59&lt;1,"",N59-M60)</f>
        <v>151043.69912477472</v>
      </c>
    </row>
    <row r="61" spans="2:14" x14ac:dyDescent="0.25">
      <c r="B61" s="12">
        <f>B60+1</f>
        <v>51</v>
      </c>
      <c r="C61" s="11">
        <f>IF(F60&lt;1,"",$F$7)</f>
        <v>358.06147159909466</v>
      </c>
      <c r="D61" s="9">
        <f>IF(F60&lt;1,"",-IPMT($F$4/12,B61,$F$6,$F$3))</f>
        <v>230.43730437197914</v>
      </c>
      <c r="E61" s="9">
        <f>IF(F60&lt;1,"",C61-D61)</f>
        <v>127.62416722711552</v>
      </c>
      <c r="F61" s="10">
        <f>IF(F60&lt;1,"",F60-E61)</f>
        <v>69003.567144366636</v>
      </c>
      <c r="J61" s="12">
        <f>J60+1</f>
        <v>51</v>
      </c>
      <c r="K61" s="11">
        <f>IF(N60&lt;1,"",$N$7)</f>
        <v>740.92373488456042</v>
      </c>
      <c r="L61" s="9">
        <f>IF(N60&lt;1,"",-IPMT($N$4/12,J61,$N$6,$N$3))</f>
        <v>440.54412244725978</v>
      </c>
      <c r="M61" s="9">
        <f>IF(N60&lt;1,"",K61-L61)</f>
        <v>300.37961243730064</v>
      </c>
      <c r="N61" s="10">
        <f>IF(N60&lt;1,"",N60-M61)</f>
        <v>150743.31951233742</v>
      </c>
    </row>
    <row r="62" spans="2:14" x14ac:dyDescent="0.25">
      <c r="B62" s="12">
        <f>B61+1</f>
        <v>52</v>
      </c>
      <c r="C62" s="11">
        <f>IF(F61&lt;1,"",$F$7)</f>
        <v>358.06147159909466</v>
      </c>
      <c r="D62" s="9">
        <f>IF(F61&lt;1,"",-IPMT($F$4/12,B62,$F$6,$F$3))</f>
        <v>230.01189048122214</v>
      </c>
      <c r="E62" s="9">
        <f>IF(F61&lt;1,"",C62-D62)</f>
        <v>128.04958111787252</v>
      </c>
      <c r="F62" s="10">
        <f>IF(F61&lt;1,"",F61-E62)</f>
        <v>68875.517563248766</v>
      </c>
      <c r="J62" s="12">
        <f>J61+1</f>
        <v>52</v>
      </c>
      <c r="K62" s="11">
        <f>IF(N61&lt;1,"",$N$7)</f>
        <v>740.92373488456042</v>
      </c>
      <c r="L62" s="9">
        <f>IF(N61&lt;1,"",-IPMT($N$4/12,J62,$N$6,$N$3))</f>
        <v>439.66801524431776</v>
      </c>
      <c r="M62" s="9">
        <f>IF(N61&lt;1,"",K62-L62)</f>
        <v>301.25571964024266</v>
      </c>
      <c r="N62" s="10">
        <f>IF(N61&lt;1,"",N61-M62)</f>
        <v>150442.06379269718</v>
      </c>
    </row>
    <row r="63" spans="2:14" x14ac:dyDescent="0.25">
      <c r="B63" s="12">
        <f>B62+1</f>
        <v>53</v>
      </c>
      <c r="C63" s="11">
        <f>IF(F62&lt;1,"",$F$7)</f>
        <v>358.06147159909466</v>
      </c>
      <c r="D63" s="9">
        <f>IF(F62&lt;1,"",-IPMT($F$4/12,B63,$F$6,$F$3))</f>
        <v>229.58505854416251</v>
      </c>
      <c r="E63" s="9">
        <f>IF(F62&lt;1,"",C63-D63)</f>
        <v>128.47641305493215</v>
      </c>
      <c r="F63" s="10">
        <f>IF(F62&lt;1,"",F62-E63)</f>
        <v>68747.041150193836</v>
      </c>
      <c r="J63" s="12">
        <f>J62+1</f>
        <v>53</v>
      </c>
      <c r="K63" s="11">
        <f>IF(N62&lt;1,"",$N$7)</f>
        <v>740.92373488456042</v>
      </c>
      <c r="L63" s="9">
        <f>IF(N62&lt;1,"",-IPMT($N$4/12,J63,$N$6,$N$3))</f>
        <v>438.78935272870029</v>
      </c>
      <c r="M63" s="9">
        <f>IF(N62&lt;1,"",K63-L63)</f>
        <v>302.13438215586012</v>
      </c>
      <c r="N63" s="10">
        <f>IF(N62&lt;1,"",N62-M63)</f>
        <v>150139.92941054131</v>
      </c>
    </row>
    <row r="64" spans="2:14" x14ac:dyDescent="0.25">
      <c r="B64" s="12">
        <f>B63+1</f>
        <v>54</v>
      </c>
      <c r="C64" s="11">
        <f>IF(F63&lt;1,"",$F$7)</f>
        <v>358.06147159909466</v>
      </c>
      <c r="D64" s="9">
        <f>IF(F63&lt;1,"",-IPMT($F$4/12,B64,$F$6,$F$3))</f>
        <v>229.15680383397941</v>
      </c>
      <c r="E64" s="9">
        <f>IF(F63&lt;1,"",C64-D64)</f>
        <v>128.90466776511525</v>
      </c>
      <c r="F64" s="10">
        <f>IF(F63&lt;1,"",F63-E64)</f>
        <v>68618.136482428716</v>
      </c>
      <c r="J64" s="12">
        <f>J63+1</f>
        <v>54</v>
      </c>
      <c r="K64" s="11">
        <f>IF(N63&lt;1,"",$N$7)</f>
        <v>740.92373488456042</v>
      </c>
      <c r="L64" s="9">
        <f>IF(N63&lt;1,"",-IPMT($N$4/12,J64,$N$6,$N$3))</f>
        <v>437.90812744741237</v>
      </c>
      <c r="M64" s="9">
        <f>IF(N63&lt;1,"",K64-L64)</f>
        <v>303.01560743714805</v>
      </c>
      <c r="N64" s="10">
        <f>IF(N63&lt;1,"",N63-M64)</f>
        <v>149836.91380310417</v>
      </c>
    </row>
    <row r="65" spans="2:14" x14ac:dyDescent="0.25">
      <c r="B65" s="12">
        <f>B64+1</f>
        <v>55</v>
      </c>
      <c r="C65" s="11">
        <f>IF(F64&lt;1,"",$F$7)</f>
        <v>358.06147159909466</v>
      </c>
      <c r="D65" s="9">
        <f>IF(F64&lt;1,"",-IPMT($F$4/12,B65,$F$6,$F$3))</f>
        <v>228.72712160809567</v>
      </c>
      <c r="E65" s="9">
        <f>IF(F64&lt;1,"",C65-D65)</f>
        <v>129.33434999099899</v>
      </c>
      <c r="F65" s="10">
        <f>IF(F64&lt;1,"",F64-E65)</f>
        <v>68488.802132437719</v>
      </c>
      <c r="J65" s="12">
        <f>J64+1</f>
        <v>55</v>
      </c>
      <c r="K65" s="11">
        <f>IF(N64&lt;1,"",$N$7)</f>
        <v>740.92373488456042</v>
      </c>
      <c r="L65" s="9">
        <f>IF(N64&lt;1,"",-IPMT($N$4/12,J65,$N$6,$N$3))</f>
        <v>437.02433192572056</v>
      </c>
      <c r="M65" s="9">
        <f>IF(N64&lt;1,"",K65-L65)</f>
        <v>303.89940295883986</v>
      </c>
      <c r="N65" s="10">
        <f>IF(N64&lt;1,"",N64-M65)</f>
        <v>149533.01440014533</v>
      </c>
    </row>
    <row r="66" spans="2:14" x14ac:dyDescent="0.25">
      <c r="B66" s="12">
        <f>B65+1</f>
        <v>56</v>
      </c>
      <c r="C66" s="11">
        <f>IF(F65&lt;1,"",$F$7)</f>
        <v>358.06147159909466</v>
      </c>
      <c r="D66" s="9">
        <f>IF(F65&lt;1,"",-IPMT($F$4/12,B66,$F$6,$F$3))</f>
        <v>228.29600710812571</v>
      </c>
      <c r="E66" s="9">
        <f>IF(F65&lt;1,"",C66-D66)</f>
        <v>129.76546449096895</v>
      </c>
      <c r="F66" s="10">
        <f>IF(F65&lt;1,"",F65-E66)</f>
        <v>68359.036667946755</v>
      </c>
      <c r="J66" s="12">
        <f>J65+1</f>
        <v>56</v>
      </c>
      <c r="K66" s="11">
        <f>IF(N65&lt;1,"",$N$7)</f>
        <v>740.92373488456042</v>
      </c>
      <c r="L66" s="9">
        <f>IF(N65&lt;1,"",-IPMT($N$4/12,J66,$N$6,$N$3))</f>
        <v>436.1379586670908</v>
      </c>
      <c r="M66" s="9">
        <f>IF(N65&lt;1,"",K66-L66)</f>
        <v>304.78577621746962</v>
      </c>
      <c r="N66" s="10">
        <f>IF(N65&lt;1,"",N65-M66)</f>
        <v>149228.22862392786</v>
      </c>
    </row>
    <row r="67" spans="2:14" x14ac:dyDescent="0.25">
      <c r="B67" s="12">
        <f>B66+1</f>
        <v>57</v>
      </c>
      <c r="C67" s="11">
        <f>IF(F66&lt;1,"",$F$7)</f>
        <v>358.06147159909466</v>
      </c>
      <c r="D67" s="9">
        <f>IF(F66&lt;1,"",-IPMT($F$4/12,B67,$F$6,$F$3))</f>
        <v>227.86345555982248</v>
      </c>
      <c r="E67" s="9">
        <f>IF(F66&lt;1,"",C67-D67)</f>
        <v>130.19801603927218</v>
      </c>
      <c r="F67" s="10">
        <f>IF(F66&lt;1,"",F66-E67)</f>
        <v>68228.838651907485</v>
      </c>
      <c r="J67" s="12">
        <f>J66+1</f>
        <v>57</v>
      </c>
      <c r="K67" s="11">
        <f>IF(N66&lt;1,"",$N$7)</f>
        <v>740.92373488456042</v>
      </c>
      <c r="L67" s="9">
        <f>IF(N66&lt;1,"",-IPMT($N$4/12,J67,$N$6,$N$3))</f>
        <v>435.24900015312312</v>
      </c>
      <c r="M67" s="9">
        <f>IF(N66&lt;1,"",K67-L67)</f>
        <v>305.6747347314373</v>
      </c>
      <c r="N67" s="10">
        <f>IF(N66&lt;1,"",N66-M67)</f>
        <v>148922.55388919642</v>
      </c>
    </row>
    <row r="68" spans="2:14" x14ac:dyDescent="0.25">
      <c r="B68" s="12">
        <f>B67+1</f>
        <v>58</v>
      </c>
      <c r="C68" s="11">
        <f>IF(F67&lt;1,"",$F$7)</f>
        <v>358.06147159909466</v>
      </c>
      <c r="D68" s="9">
        <f>IF(F67&lt;1,"",-IPMT($F$4/12,B68,$F$6,$F$3))</f>
        <v>227.42946217302486</v>
      </c>
      <c r="E68" s="9">
        <f>IF(F67&lt;1,"",C68-D68)</f>
        <v>130.6320094260698</v>
      </c>
      <c r="F68" s="10">
        <f>IF(F67&lt;1,"",F67-E68)</f>
        <v>68098.206642481411</v>
      </c>
      <c r="J68" s="12">
        <f>J67+1</f>
        <v>58</v>
      </c>
      <c r="K68" s="11">
        <f>IF(N67&lt;1,"",$N$7)</f>
        <v>740.92373488456042</v>
      </c>
      <c r="L68" s="9">
        <f>IF(N67&lt;1,"",-IPMT($N$4/12,J68,$N$6,$N$3))</f>
        <v>434.35744884348975</v>
      </c>
      <c r="M68" s="9">
        <f>IF(N67&lt;1,"",K68-L68)</f>
        <v>306.56628604107067</v>
      </c>
      <c r="N68" s="10">
        <f>IF(N67&lt;1,"",N67-M68)</f>
        <v>148615.98760315534</v>
      </c>
    </row>
    <row r="69" spans="2:14" x14ac:dyDescent="0.25">
      <c r="B69" s="12">
        <f>B68+1</f>
        <v>59</v>
      </c>
      <c r="C69" s="11">
        <f>IF(F68&lt;1,"",$F$7)</f>
        <v>358.06147159909466</v>
      </c>
      <c r="D69" s="9">
        <f>IF(F68&lt;1,"",-IPMT($F$4/12,B69,$F$6,$F$3))</f>
        <v>226.99402214160466</v>
      </c>
      <c r="E69" s="9">
        <f>IF(F68&lt;1,"",C69-D69)</f>
        <v>131.06744945749</v>
      </c>
      <c r="F69" s="10">
        <f>IF(F68&lt;1,"",F68-E69)</f>
        <v>67967.139193023919</v>
      </c>
      <c r="J69" s="12">
        <f>J68+1</f>
        <v>59</v>
      </c>
      <c r="K69" s="11">
        <f>IF(N68&lt;1,"",$N$7)</f>
        <v>740.92373488456042</v>
      </c>
      <c r="L69" s="9">
        <f>IF(N68&lt;1,"",-IPMT($N$4/12,J69,$N$6,$N$3))</f>
        <v>433.46329717586985</v>
      </c>
      <c r="M69" s="9">
        <f>IF(N68&lt;1,"",K69-L69)</f>
        <v>307.46043770869056</v>
      </c>
      <c r="N69" s="10">
        <f>IF(N68&lt;1,"",N68-M69)</f>
        <v>148308.52716544666</v>
      </c>
    </row>
    <row r="70" spans="2:14" x14ac:dyDescent="0.25">
      <c r="B70" s="12">
        <f>B69+1</f>
        <v>60</v>
      </c>
      <c r="C70" s="11">
        <f>IF(F69&lt;1,"",$F$7)</f>
        <v>358.06147159909466</v>
      </c>
      <c r="D70" s="9">
        <f>IF(F69&lt;1,"",-IPMT($F$4/12,B70,$F$6,$F$3))</f>
        <v>226.55713064341302</v>
      </c>
      <c r="E70" s="9">
        <f>IF(F69&lt;1,"",C70-D70)</f>
        <v>131.50434095568164</v>
      </c>
      <c r="F70" s="10">
        <f>IF(F69&lt;1,"",F69-E70)</f>
        <v>67835.634852068237</v>
      </c>
      <c r="J70" s="12">
        <f>J69+1</f>
        <v>60</v>
      </c>
      <c r="K70" s="11">
        <f>IF(N69&lt;1,"",$N$7)</f>
        <v>740.92373488456042</v>
      </c>
      <c r="L70" s="9">
        <f>IF(N69&lt;1,"",-IPMT($N$4/12,J70,$N$6,$N$3))</f>
        <v>432.56653756588628</v>
      </c>
      <c r="M70" s="9">
        <f>IF(N69&lt;1,"",K70-L70)</f>
        <v>308.35719731867414</v>
      </c>
      <c r="N70" s="10">
        <f>IF(N69&lt;1,"",N69-M70)</f>
        <v>148000.169968128</v>
      </c>
    </row>
    <row r="71" spans="2:14" x14ac:dyDescent="0.25">
      <c r="B71" s="12">
        <f>B70+1</f>
        <v>61</v>
      </c>
      <c r="C71" s="11">
        <f>IF(F70&lt;1,"",$F$7)</f>
        <v>358.06147159909466</v>
      </c>
      <c r="D71" s="9">
        <f>IF(F70&lt;1,"",-IPMT($F$4/12,B71,$F$6,$F$3))</f>
        <v>226.11878284022737</v>
      </c>
      <c r="E71" s="9">
        <f>IF(F70&lt;1,"",C71-D71)</f>
        <v>131.94268875886729</v>
      </c>
      <c r="F71" s="10">
        <f>IF(F70&lt;1,"",F70-E71)</f>
        <v>67703.692163309373</v>
      </c>
      <c r="J71" s="12">
        <f>J70+1</f>
        <v>61</v>
      </c>
      <c r="K71" s="11">
        <f>IF(N70&lt;1,"",$N$7)</f>
        <v>740.92373488456042</v>
      </c>
      <c r="L71" s="9">
        <f>IF(N70&lt;1,"",-IPMT($N$4/12,J71,$N$6,$N$3))</f>
        <v>431.66716240704017</v>
      </c>
      <c r="M71" s="9">
        <f>IF(N70&lt;1,"",K71-L71)</f>
        <v>309.25657247752025</v>
      </c>
      <c r="N71" s="10">
        <f>IF(N70&lt;1,"",N70-M71)</f>
        <v>147690.91339565048</v>
      </c>
    </row>
    <row r="72" spans="2:14" x14ac:dyDescent="0.25">
      <c r="B72" s="12">
        <f>B71+1</f>
        <v>62</v>
      </c>
      <c r="C72" s="11">
        <f>IF(F71&lt;1,"",$F$7)</f>
        <v>358.06147159909466</v>
      </c>
      <c r="D72" s="9">
        <f>IF(F71&lt;1,"",-IPMT($F$4/12,B72,$F$6,$F$3))</f>
        <v>225.67897387769787</v>
      </c>
      <c r="E72" s="9">
        <f>IF(F71&lt;1,"",C72-D72)</f>
        <v>132.38249772139679</v>
      </c>
      <c r="F72" s="10">
        <f>IF(F71&lt;1,"",F71-E72)</f>
        <v>67571.309665587978</v>
      </c>
      <c r="J72" s="12">
        <f>J71+1</f>
        <v>62</v>
      </c>
      <c r="K72" s="11">
        <f>IF(N71&lt;1,"",$N$7)</f>
        <v>740.92373488456042</v>
      </c>
      <c r="L72" s="9">
        <f>IF(N71&lt;1,"",-IPMT($N$4/12,J72,$N$6,$N$3))</f>
        <v>430.76516407064736</v>
      </c>
      <c r="M72" s="9">
        <f>IF(N71&lt;1,"",K72-L72)</f>
        <v>310.15857081391306</v>
      </c>
      <c r="N72" s="10">
        <f>IF(N71&lt;1,"",N71-M72)</f>
        <v>147380.75482483656</v>
      </c>
    </row>
    <row r="73" spans="2:14" x14ac:dyDescent="0.25">
      <c r="B73" s="12">
        <f>B72+1</f>
        <v>63</v>
      </c>
      <c r="C73" s="11">
        <f>IF(F72&lt;1,"",$F$7)</f>
        <v>358.06147159909466</v>
      </c>
      <c r="D73" s="9">
        <f>IF(F72&lt;1,"",-IPMT($F$4/12,B73,$F$6,$F$3))</f>
        <v>225.23769888529321</v>
      </c>
      <c r="E73" s="9">
        <f>IF(F72&lt;1,"",C73-D73)</f>
        <v>132.82377271380145</v>
      </c>
      <c r="F73" s="10">
        <f>IF(F72&lt;1,"",F72-E73)</f>
        <v>67438.485892874174</v>
      </c>
      <c r="J73" s="12">
        <f>J72+1</f>
        <v>63</v>
      </c>
      <c r="K73" s="11">
        <f>IF(N72&lt;1,"",$N$7)</f>
        <v>740.92373488456042</v>
      </c>
      <c r="L73" s="9">
        <f>IF(N72&lt;1,"",-IPMT($N$4/12,J73,$N$6,$N$3))</f>
        <v>429.86053490577342</v>
      </c>
      <c r="M73" s="9">
        <f>IF(N72&lt;1,"",K73-L73)</f>
        <v>311.063199978787</v>
      </c>
      <c r="N73" s="10">
        <f>IF(N72&lt;1,"",N72-M73)</f>
        <v>147069.69162485778</v>
      </c>
    </row>
    <row r="74" spans="2:14" x14ac:dyDescent="0.25">
      <c r="B74" s="12">
        <f>B73+1</f>
        <v>64</v>
      </c>
      <c r="C74" s="11">
        <f>IF(F73&lt;1,"",$F$7)</f>
        <v>358.06147159909466</v>
      </c>
      <c r="D74" s="9">
        <f>IF(F73&lt;1,"",-IPMT($F$4/12,B74,$F$6,$F$3))</f>
        <v>224.79495297624717</v>
      </c>
      <c r="E74" s="9">
        <f>IF(F73&lt;1,"",C74-D74)</f>
        <v>133.26651862284749</v>
      </c>
      <c r="F74" s="10">
        <f>IF(F73&lt;1,"",F73-E74)</f>
        <v>67305.219374251334</v>
      </c>
      <c r="J74" s="12">
        <f>J73+1</f>
        <v>64</v>
      </c>
      <c r="K74" s="11">
        <f>IF(N73&lt;1,"",$N$7)</f>
        <v>740.92373488456042</v>
      </c>
      <c r="L74" s="9">
        <f>IF(N73&lt;1,"",-IPMT($N$4/12,J74,$N$6,$N$3))</f>
        <v>428.95326723916861</v>
      </c>
      <c r="M74" s="9">
        <f>IF(N73&lt;1,"",K74-L74)</f>
        <v>311.97046764539181</v>
      </c>
      <c r="N74" s="10">
        <f>IF(N73&lt;1,"",N73-M74)</f>
        <v>146757.72115721239</v>
      </c>
    </row>
    <row r="75" spans="2:14" x14ac:dyDescent="0.25">
      <c r="B75" s="12">
        <f>B74+1</f>
        <v>65</v>
      </c>
      <c r="C75" s="11">
        <f>IF(F74&lt;1,"",$F$7)</f>
        <v>358.06147159909466</v>
      </c>
      <c r="D75" s="9">
        <f>IF(F74&lt;1,"",-IPMT($F$4/12,B75,$F$6,$F$3))</f>
        <v>224.3507312475044</v>
      </c>
      <c r="E75" s="9">
        <f>IF(F74&lt;1,"",C75-D75)</f>
        <v>133.71074035159026</v>
      </c>
      <c r="F75" s="10">
        <f>IF(F74&lt;1,"",F74-E75)</f>
        <v>67171.50863389975</v>
      </c>
      <c r="J75" s="12">
        <f>J74+1</f>
        <v>65</v>
      </c>
      <c r="K75" s="11">
        <f>IF(N74&lt;1,"",$N$7)</f>
        <v>740.92373488456042</v>
      </c>
      <c r="L75" s="9">
        <f>IF(N74&lt;1,"",-IPMT($N$4/12,J75,$N$6,$N$3))</f>
        <v>428.04335337520303</v>
      </c>
      <c r="M75" s="9">
        <f>IF(N74&lt;1,"",K75-L75)</f>
        <v>312.88038150935739</v>
      </c>
      <c r="N75" s="10">
        <f>IF(N74&lt;1,"",N74-M75)</f>
        <v>146444.84077570302</v>
      </c>
    </row>
    <row r="76" spans="2:14" x14ac:dyDescent="0.25">
      <c r="B76" s="12">
        <f>B75+1</f>
        <v>66</v>
      </c>
      <c r="C76" s="11">
        <f>IF(F75&lt;1,"",$F$7)</f>
        <v>358.06147159909466</v>
      </c>
      <c r="D76" s="9">
        <f>IF(F75&lt;1,"",-IPMT($F$4/12,B76,$F$6,$F$3))</f>
        <v>223.90502877966574</v>
      </c>
      <c r="E76" s="9">
        <f>IF(F75&lt;1,"",C76-D76)</f>
        <v>134.15644281942892</v>
      </c>
      <c r="F76" s="10">
        <f>IF(F75&lt;1,"",F75-E76)</f>
        <v>67037.352191080325</v>
      </c>
      <c r="J76" s="12">
        <f>J75+1</f>
        <v>66</v>
      </c>
      <c r="K76" s="11">
        <f>IF(N75&lt;1,"",$N$7)</f>
        <v>740.92373488456042</v>
      </c>
      <c r="L76" s="9">
        <f>IF(N75&lt;1,"",-IPMT($N$4/12,J76,$N$6,$N$3))</f>
        <v>427.13078559580066</v>
      </c>
      <c r="M76" s="9">
        <f>IF(N75&lt;1,"",K76-L76)</f>
        <v>313.79294928875976</v>
      </c>
      <c r="N76" s="10">
        <f>IF(N75&lt;1,"",N75-M76)</f>
        <v>146131.04782641426</v>
      </c>
    </row>
    <row r="77" spans="2:14" x14ac:dyDescent="0.25">
      <c r="B77" s="12">
        <f>B76+1</f>
        <v>67</v>
      </c>
      <c r="C77" s="11">
        <f>IF(F76&lt;1,"",$F$7)</f>
        <v>358.06147159909466</v>
      </c>
      <c r="D77" s="9">
        <f>IF(F76&lt;1,"",-IPMT($F$4/12,B77,$F$6,$F$3))</f>
        <v>223.45784063693429</v>
      </c>
      <c r="E77" s="9">
        <f>IF(F76&lt;1,"",C77-D77)</f>
        <v>134.60363096216037</v>
      </c>
      <c r="F77" s="10">
        <f>IF(F76&lt;1,"",F76-E77)</f>
        <v>66902.748560118169</v>
      </c>
      <c r="J77" s="12">
        <f>J76+1</f>
        <v>67</v>
      </c>
      <c r="K77" s="11">
        <f>IF(N76&lt;1,"",$N$7)</f>
        <v>740.92373488456042</v>
      </c>
      <c r="L77" s="9">
        <f>IF(N76&lt;1,"",-IPMT($N$4/12,J77,$N$6,$N$3))</f>
        <v>426.21555616037512</v>
      </c>
      <c r="M77" s="9">
        <f>IF(N76&lt;1,"",K77-L77)</f>
        <v>314.7081787241853</v>
      </c>
      <c r="N77" s="10">
        <f>IF(N76&lt;1,"",N76-M77)</f>
        <v>145816.33964769007</v>
      </c>
    </row>
    <row r="78" spans="2:14" x14ac:dyDescent="0.25">
      <c r="B78" s="12">
        <f>B77+1</f>
        <v>68</v>
      </c>
      <c r="C78" s="11">
        <f>IF(F77&lt;1,"",$F$7)</f>
        <v>358.06147159909466</v>
      </c>
      <c r="D78" s="9">
        <f>IF(F77&lt;1,"",-IPMT($F$4/12,B78,$F$6,$F$3))</f>
        <v>223.00916186706044</v>
      </c>
      <c r="E78" s="9">
        <f>IF(F77&lt;1,"",C78-D78)</f>
        <v>135.05230973203422</v>
      </c>
      <c r="F78" s="10">
        <f>IF(F77&lt;1,"",F77-E78)</f>
        <v>66767.696250386129</v>
      </c>
      <c r="J78" s="12">
        <f>J77+1</f>
        <v>68</v>
      </c>
      <c r="K78" s="11">
        <f>IF(N77&lt;1,"",$N$7)</f>
        <v>740.92373488456042</v>
      </c>
      <c r="L78" s="9">
        <f>IF(N77&lt;1,"",-IPMT($N$4/12,J78,$N$6,$N$3))</f>
        <v>425.29765730576287</v>
      </c>
      <c r="M78" s="9">
        <f>IF(N77&lt;1,"",K78-L78)</f>
        <v>315.62607757879755</v>
      </c>
      <c r="N78" s="10">
        <f>IF(N77&lt;1,"",N77-M78)</f>
        <v>145500.71357011126</v>
      </c>
    </row>
    <row r="79" spans="2:14" x14ac:dyDescent="0.25">
      <c r="B79" s="12">
        <f>B78+1</f>
        <v>69</v>
      </c>
      <c r="C79" s="11">
        <f>IF(F78&lt;1,"",$F$7)</f>
        <v>358.06147159909466</v>
      </c>
      <c r="D79" s="9">
        <f>IF(F78&lt;1,"",-IPMT($F$4/12,B79,$F$6,$F$3))</f>
        <v>222.55898750128696</v>
      </c>
      <c r="E79" s="9">
        <f>IF(F78&lt;1,"",C79-D79)</f>
        <v>135.5024840978077</v>
      </c>
      <c r="F79" s="10">
        <f>IF(F78&lt;1,"",F78-E79)</f>
        <v>66632.193766288314</v>
      </c>
      <c r="J79" s="12">
        <f>J78+1</f>
        <v>69</v>
      </c>
      <c r="K79" s="11">
        <f>IF(N78&lt;1,"",$N$7)</f>
        <v>740.92373488456042</v>
      </c>
      <c r="L79" s="9">
        <f>IF(N78&lt;1,"",-IPMT($N$4/12,J79,$N$6,$N$3))</f>
        <v>424.37708124615801</v>
      </c>
      <c r="M79" s="9">
        <f>IF(N78&lt;1,"",K79-L79)</f>
        <v>316.5466536384024</v>
      </c>
      <c r="N79" s="10">
        <f>IF(N78&lt;1,"",N78-M79)</f>
        <v>145184.16691647287</v>
      </c>
    </row>
    <row r="80" spans="2:14" x14ac:dyDescent="0.25">
      <c r="B80" s="12">
        <f>B79+1</f>
        <v>70</v>
      </c>
      <c r="C80" s="11">
        <f>IF(F79&lt;1,"",$F$7)</f>
        <v>358.06147159909466</v>
      </c>
      <c r="D80" s="9">
        <f>IF(F79&lt;1,"",-IPMT($F$4/12,B80,$F$6,$F$3))</f>
        <v>222.10731255429431</v>
      </c>
      <c r="E80" s="9">
        <f>IF(F79&lt;1,"",C80-D80)</f>
        <v>135.95415904480035</v>
      </c>
      <c r="F80" s="10">
        <f>IF(F79&lt;1,"",F79-E80)</f>
        <v>66496.239607243508</v>
      </c>
      <c r="J80" s="12">
        <f>J79+1</f>
        <v>70</v>
      </c>
      <c r="K80" s="11">
        <f>IF(N79&lt;1,"",$N$7)</f>
        <v>740.92373488456042</v>
      </c>
      <c r="L80" s="9">
        <f>IF(N79&lt;1,"",-IPMT($N$4/12,J80,$N$6,$N$3))</f>
        <v>423.45382017304604</v>
      </c>
      <c r="M80" s="9">
        <f>IF(N79&lt;1,"",K80-L80)</f>
        <v>317.46991471151438</v>
      </c>
      <c r="N80" s="10">
        <f>IF(N79&lt;1,"",N79-M80)</f>
        <v>144866.69700176135</v>
      </c>
    </row>
    <row r="81" spans="2:14" x14ac:dyDescent="0.25">
      <c r="B81" s="12">
        <f>B80+1</f>
        <v>71</v>
      </c>
      <c r="C81" s="11">
        <f>IF(F80&lt;1,"",$F$7)</f>
        <v>358.06147159909466</v>
      </c>
      <c r="D81" s="9">
        <f>IF(F80&lt;1,"",-IPMT($F$4/12,B81,$F$6,$F$3))</f>
        <v>221.65413202414499</v>
      </c>
      <c r="E81" s="9">
        <f>IF(F80&lt;1,"",C81-D81)</f>
        <v>136.40733957494967</v>
      </c>
      <c r="F81" s="10">
        <f>IF(F80&lt;1,"",F80-E81)</f>
        <v>66359.832267668564</v>
      </c>
      <c r="J81" s="12">
        <f>J80+1</f>
        <v>71</v>
      </c>
      <c r="K81" s="11">
        <f>IF(N80&lt;1,"",$N$7)</f>
        <v>740.92373488456042</v>
      </c>
      <c r="L81" s="9">
        <f>IF(N80&lt;1,"",-IPMT($N$4/12,J81,$N$6,$N$3))</f>
        <v>422.52786625513744</v>
      </c>
      <c r="M81" s="9">
        <f>IF(N80&lt;1,"",K81-L81)</f>
        <v>318.39586862942298</v>
      </c>
      <c r="N81" s="10">
        <f>IF(N80&lt;1,"",N80-M81)</f>
        <v>144548.30113313193</v>
      </c>
    </row>
    <row r="82" spans="2:14" x14ac:dyDescent="0.25">
      <c r="B82" s="12">
        <f>B81+1</f>
        <v>72</v>
      </c>
      <c r="C82" s="11">
        <f>IF(F81&lt;1,"",$F$7)</f>
        <v>358.06147159909466</v>
      </c>
      <c r="D82" s="9">
        <f>IF(F81&lt;1,"",-IPMT($F$4/12,B82,$F$6,$F$3))</f>
        <v>221.19944089222847</v>
      </c>
      <c r="E82" s="9">
        <f>IF(F81&lt;1,"",C82-D82)</f>
        <v>136.86203070686619</v>
      </c>
      <c r="F82" s="10">
        <f>IF(F81&lt;1,"",F81-E82)</f>
        <v>66222.970236961701</v>
      </c>
      <c r="J82" s="12">
        <f>J81+1</f>
        <v>72</v>
      </c>
      <c r="K82" s="11">
        <f>IF(N81&lt;1,"",$N$7)</f>
        <v>740.92373488456042</v>
      </c>
      <c r="L82" s="9">
        <f>IF(N81&lt;1,"",-IPMT($N$4/12,J82,$N$6,$N$3))</f>
        <v>421.59921163830165</v>
      </c>
      <c r="M82" s="9">
        <f>IF(N81&lt;1,"",K82-L82)</f>
        <v>319.32452324625876</v>
      </c>
      <c r="N82" s="10">
        <f>IF(N81&lt;1,"",N81-M82)</f>
        <v>144228.97660988566</v>
      </c>
    </row>
    <row r="83" spans="2:14" x14ac:dyDescent="0.25">
      <c r="B83" s="12">
        <f>B82+1</f>
        <v>73</v>
      </c>
      <c r="C83" s="11">
        <f>IF(F82&lt;1,"",$F$7)</f>
        <v>358.06147159909466</v>
      </c>
      <c r="D83" s="9">
        <f>IF(F82&lt;1,"",-IPMT($F$4/12,B83,$F$6,$F$3))</f>
        <v>220.74323412320558</v>
      </c>
      <c r="E83" s="9">
        <f>IF(F82&lt;1,"",C83-D83)</f>
        <v>137.31823747588908</v>
      </c>
      <c r="F83" s="10">
        <f>IF(F82&lt;1,"",F82-E83)</f>
        <v>66085.65199948581</v>
      </c>
      <c r="J83" s="12">
        <f>J82+1</f>
        <v>73</v>
      </c>
      <c r="K83" s="11">
        <f>IF(N82&lt;1,"",$N$7)</f>
        <v>740.92373488456042</v>
      </c>
      <c r="L83" s="9">
        <f>IF(N82&lt;1,"",-IPMT($N$4/12,J83,$N$6,$N$3))</f>
        <v>420.66784844550011</v>
      </c>
      <c r="M83" s="9">
        <f>IF(N82&lt;1,"",K83-L83)</f>
        <v>320.2558864390603</v>
      </c>
      <c r="N83" s="10">
        <f>IF(N82&lt;1,"",N82-M83)</f>
        <v>143908.7207234466</v>
      </c>
    </row>
    <row r="84" spans="2:14" x14ac:dyDescent="0.25">
      <c r="B84" s="12">
        <f>B83+1</f>
        <v>74</v>
      </c>
      <c r="C84" s="11">
        <f>IF(F83&lt;1,"",$F$7)</f>
        <v>358.06147159909466</v>
      </c>
      <c r="D84" s="9">
        <f>IF(F83&lt;1,"",-IPMT($F$4/12,B84,$F$6,$F$3))</f>
        <v>220.28550666495261</v>
      </c>
      <c r="E84" s="9">
        <f>IF(F83&lt;1,"",C84-D84)</f>
        <v>137.77596493414205</v>
      </c>
      <c r="F84" s="10">
        <f>IF(F83&lt;1,"",F83-E84)</f>
        <v>65947.876034551664</v>
      </c>
      <c r="J84" s="12">
        <f>J83+1</f>
        <v>74</v>
      </c>
      <c r="K84" s="11">
        <f>IF(N83&lt;1,"",$N$7)</f>
        <v>740.92373488456042</v>
      </c>
      <c r="L84" s="9">
        <f>IF(N83&lt;1,"",-IPMT($N$4/12,J84,$N$6,$N$3))</f>
        <v>419.73376877671956</v>
      </c>
      <c r="M84" s="9">
        <f>IF(N83&lt;1,"",K84-L84)</f>
        <v>321.18996610784086</v>
      </c>
      <c r="N84" s="10">
        <f>IF(N83&lt;1,"",N83-M84)</f>
        <v>143587.53075733877</v>
      </c>
    </row>
    <row r="85" spans="2:14" x14ac:dyDescent="0.25">
      <c r="B85" s="12">
        <f>B84+1</f>
        <v>75</v>
      </c>
      <c r="C85" s="11">
        <f>IF(F84&lt;1,"",$F$7)</f>
        <v>358.06147159909466</v>
      </c>
      <c r="D85" s="9">
        <f>IF(F84&lt;1,"",-IPMT($F$4/12,B85,$F$6,$F$3))</f>
        <v>219.82625344850547</v>
      </c>
      <c r="E85" s="9">
        <f>IF(F84&lt;1,"",C85-D85)</f>
        <v>138.23521815058919</v>
      </c>
      <c r="F85" s="10">
        <f>IF(F84&lt;1,"",F84-E85)</f>
        <v>65809.640816401079</v>
      </c>
      <c r="J85" s="12">
        <f>J84+1</f>
        <v>75</v>
      </c>
      <c r="K85" s="11">
        <f>IF(N84&lt;1,"",$N$7)</f>
        <v>740.92373488456042</v>
      </c>
      <c r="L85" s="9">
        <f>IF(N84&lt;1,"",-IPMT($N$4/12,J85,$N$6,$N$3))</f>
        <v>418.79696470890491</v>
      </c>
      <c r="M85" s="9">
        <f>IF(N84&lt;1,"",K85-L85)</f>
        <v>322.12677017565551</v>
      </c>
      <c r="N85" s="10">
        <f>IF(N84&lt;1,"",N84-M85)</f>
        <v>143265.40398716312</v>
      </c>
    </row>
    <row r="86" spans="2:14" x14ac:dyDescent="0.25">
      <c r="B86" s="12">
        <f>B85+1</f>
        <v>76</v>
      </c>
      <c r="C86" s="11">
        <f>IF(F85&lt;1,"",$F$7)</f>
        <v>358.06147159909466</v>
      </c>
      <c r="D86" s="9">
        <f>IF(F85&lt;1,"",-IPMT($F$4/12,B86,$F$6,$F$3))</f>
        <v>219.3654693880035</v>
      </c>
      <c r="E86" s="9">
        <f>IF(F85&lt;1,"",C86-D86)</f>
        <v>138.69600221109116</v>
      </c>
      <c r="F86" s="10">
        <f>IF(F85&lt;1,"",F85-E86)</f>
        <v>65670.944814189992</v>
      </c>
      <c r="J86" s="12">
        <f>J85+1</f>
        <v>76</v>
      </c>
      <c r="K86" s="11">
        <f>IF(N85&lt;1,"",$N$7)</f>
        <v>740.92373488456042</v>
      </c>
      <c r="L86" s="9">
        <f>IF(N85&lt;1,"",-IPMT($N$4/12,J86,$N$6,$N$3))</f>
        <v>417.85742829589265</v>
      </c>
      <c r="M86" s="9">
        <f>IF(N85&lt;1,"",K86-L86)</f>
        <v>323.06630658866777</v>
      </c>
      <c r="N86" s="10">
        <f>IF(N85&lt;1,"",N85-M86)</f>
        <v>142942.33768057445</v>
      </c>
    </row>
    <row r="87" spans="2:14" x14ac:dyDescent="0.25">
      <c r="B87" s="12">
        <f>B86+1</f>
        <v>77</v>
      </c>
      <c r="C87" s="11">
        <f>IF(F86&lt;1,"",$F$7)</f>
        <v>358.06147159909466</v>
      </c>
      <c r="D87" s="9">
        <f>IF(F86&lt;1,"",-IPMT($F$4/12,B87,$F$6,$F$3))</f>
        <v>218.90314938063324</v>
      </c>
      <c r="E87" s="9">
        <f>IF(F86&lt;1,"",C87-D87)</f>
        <v>139.15832221846142</v>
      </c>
      <c r="F87" s="10">
        <f>IF(F86&lt;1,"",F86-E87)</f>
        <v>65531.786491971528</v>
      </c>
      <c r="J87" s="12">
        <f>J86+1</f>
        <v>77</v>
      </c>
      <c r="K87" s="11">
        <f>IF(N86&lt;1,"",$N$7)</f>
        <v>740.92373488456042</v>
      </c>
      <c r="L87" s="9">
        <f>IF(N86&lt;1,"",-IPMT($N$4/12,J87,$N$6,$N$3))</f>
        <v>416.91515156834242</v>
      </c>
      <c r="M87" s="9">
        <f>IF(N86&lt;1,"",K87-L87)</f>
        <v>324.00858331621799</v>
      </c>
      <c r="N87" s="10">
        <f>IF(N86&lt;1,"",N86-M87)</f>
        <v>142618.32909725822</v>
      </c>
    </row>
    <row r="88" spans="2:14" x14ac:dyDescent="0.25">
      <c r="B88" s="12">
        <f>B87+1</f>
        <v>78</v>
      </c>
      <c r="C88" s="11">
        <f>IF(F87&lt;1,"",$F$7)</f>
        <v>358.06147159909466</v>
      </c>
      <c r="D88" s="9">
        <f>IF(F87&lt;1,"",-IPMT($F$4/12,B88,$F$6,$F$3))</f>
        <v>218.43928830657168</v>
      </c>
      <c r="E88" s="9">
        <f>IF(F87&lt;1,"",C88-D88)</f>
        <v>139.62218329252298</v>
      </c>
      <c r="F88" s="10">
        <f>IF(F87&lt;1,"",F87-E88)</f>
        <v>65392.164308679006</v>
      </c>
      <c r="J88" s="12">
        <f>J87+1</f>
        <v>78</v>
      </c>
      <c r="K88" s="11">
        <f>IF(N87&lt;1,"",$N$7)</f>
        <v>740.92373488456042</v>
      </c>
      <c r="L88" s="9">
        <f>IF(N87&lt;1,"",-IPMT($N$4/12,J88,$N$6,$N$3))</f>
        <v>415.97012653367005</v>
      </c>
      <c r="M88" s="9">
        <f>IF(N87&lt;1,"",K88-L88)</f>
        <v>324.95360835089036</v>
      </c>
      <c r="N88" s="10">
        <f>IF(N87&lt;1,"",N87-M88)</f>
        <v>142293.37548890733</v>
      </c>
    </row>
    <row r="89" spans="2:14" x14ac:dyDescent="0.25">
      <c r="B89" s="12">
        <f>B88+1</f>
        <v>79</v>
      </c>
      <c r="C89" s="11">
        <f>IF(F88&lt;1,"",$F$7)</f>
        <v>358.06147159909466</v>
      </c>
      <c r="D89" s="9">
        <f>IF(F88&lt;1,"",-IPMT($F$4/12,B89,$F$6,$F$3))</f>
        <v>217.97388102892992</v>
      </c>
      <c r="E89" s="9">
        <f>IF(F88&lt;1,"",C89-D89)</f>
        <v>140.08759057016474</v>
      </c>
      <c r="F89" s="10">
        <f>IF(F88&lt;1,"",F88-E89)</f>
        <v>65252.076718108845</v>
      </c>
      <c r="J89" s="12">
        <f>J88+1</f>
        <v>79</v>
      </c>
      <c r="K89" s="11">
        <f>IF(N88&lt;1,"",$N$7)</f>
        <v>740.92373488456042</v>
      </c>
      <c r="L89" s="9">
        <f>IF(N88&lt;1,"",-IPMT($N$4/12,J89,$N$6,$N$3))</f>
        <v>415.02234517597998</v>
      </c>
      <c r="M89" s="9">
        <f>IF(N88&lt;1,"",K89-L89)</f>
        <v>325.90138970858044</v>
      </c>
      <c r="N89" s="10">
        <f>IF(N88&lt;1,"",N88-M89)</f>
        <v>141967.47409919876</v>
      </c>
    </row>
    <row r="90" spans="2:14" x14ac:dyDescent="0.25">
      <c r="B90" s="12">
        <f>B89+1</f>
        <v>80</v>
      </c>
      <c r="C90" s="11">
        <f>IF(F89&lt;1,"",$F$7)</f>
        <v>358.06147159909466</v>
      </c>
      <c r="D90" s="9">
        <f>IF(F89&lt;1,"",-IPMT($F$4/12,B90,$F$6,$F$3))</f>
        <v>217.50692239369602</v>
      </c>
      <c r="E90" s="9">
        <f>IF(F89&lt;1,"",C90-D90)</f>
        <v>140.55454920539864</v>
      </c>
      <c r="F90" s="10">
        <f>IF(F89&lt;1,"",F89-E90)</f>
        <v>65111.522168903444</v>
      </c>
      <c r="J90" s="12">
        <f>J89+1</f>
        <v>80</v>
      </c>
      <c r="K90" s="11">
        <f>IF(N89&lt;1,"",$N$7)</f>
        <v>740.92373488456042</v>
      </c>
      <c r="L90" s="9">
        <f>IF(N89&lt;1,"",-IPMT($N$4/12,J90,$N$6,$N$3))</f>
        <v>414.07179945599665</v>
      </c>
      <c r="M90" s="9">
        <f>IF(N89&lt;1,"",K90-L90)</f>
        <v>326.85193542856376</v>
      </c>
      <c r="N90" s="10">
        <f>IF(N89&lt;1,"",N89-M90)</f>
        <v>141640.6221637702</v>
      </c>
    </row>
    <row r="91" spans="2:14" x14ac:dyDescent="0.25">
      <c r="B91" s="12">
        <f>B90+1</f>
        <v>81</v>
      </c>
      <c r="C91" s="11">
        <f>IF(F90&lt;1,"",$F$7)</f>
        <v>358.06147159909466</v>
      </c>
      <c r="D91" s="9">
        <f>IF(F90&lt;1,"",-IPMT($F$4/12,B91,$F$6,$F$3))</f>
        <v>217.03840722967809</v>
      </c>
      <c r="E91" s="9">
        <f>IF(F90&lt;1,"",C91-D91)</f>
        <v>141.02306436941657</v>
      </c>
      <c r="F91" s="10">
        <f>IF(F90&lt;1,"",F90-E91)</f>
        <v>64970.499104534028</v>
      </c>
      <c r="J91" s="12">
        <f>J90+1</f>
        <v>81</v>
      </c>
      <c r="K91" s="11">
        <f>IF(N90&lt;1,"",$N$7)</f>
        <v>740.92373488456042</v>
      </c>
      <c r="L91" s="9">
        <f>IF(N90&lt;1,"",-IPMT($N$4/12,J91,$N$6,$N$3))</f>
        <v>413.11848131099657</v>
      </c>
      <c r="M91" s="9">
        <f>IF(N90&lt;1,"",K91-L91)</f>
        <v>327.80525357356385</v>
      </c>
      <c r="N91" s="10">
        <f>IF(N90&lt;1,"",N90-M91)</f>
        <v>141312.81691019662</v>
      </c>
    </row>
    <row r="92" spans="2:14" x14ac:dyDescent="0.25">
      <c r="B92" s="12">
        <f>B91+1</f>
        <v>82</v>
      </c>
      <c r="C92" s="11">
        <f>IF(F91&lt;1,"",$F$7)</f>
        <v>358.06147159909466</v>
      </c>
      <c r="D92" s="9">
        <f>IF(F91&lt;1,"",-IPMT($F$4/12,B92,$F$6,$F$3))</f>
        <v>216.56833034844666</v>
      </c>
      <c r="E92" s="9">
        <f>IF(F91&lt;1,"",C92-D92)</f>
        <v>141.49314125064799</v>
      </c>
      <c r="F92" s="10">
        <f>IF(F91&lt;1,"",F91-E92)</f>
        <v>64829.00596328338</v>
      </c>
      <c r="J92" s="12">
        <f>J91+1</f>
        <v>82</v>
      </c>
      <c r="K92" s="11">
        <f>IF(N91&lt;1,"",$N$7)</f>
        <v>740.92373488456042</v>
      </c>
      <c r="L92" s="9">
        <f>IF(N91&lt;1,"",-IPMT($N$4/12,J92,$N$6,$N$3))</f>
        <v>412.16238265474044</v>
      </c>
      <c r="M92" s="9">
        <f>IF(N91&lt;1,"",K92-L92)</f>
        <v>328.76135222981998</v>
      </c>
      <c r="N92" s="10">
        <f>IF(N91&lt;1,"",N91-M92)</f>
        <v>140984.05555796679</v>
      </c>
    </row>
    <row r="93" spans="2:14" x14ac:dyDescent="0.25">
      <c r="B93" s="12">
        <f>B92+1</f>
        <v>83</v>
      </c>
      <c r="C93" s="11">
        <f>IF(F92&lt;1,"",$F$7)</f>
        <v>358.06147159909466</v>
      </c>
      <c r="D93" s="9">
        <f>IF(F92&lt;1,"",-IPMT($F$4/12,B93,$F$6,$F$3))</f>
        <v>216.09668654427782</v>
      </c>
      <c r="E93" s="9">
        <f>IF(F92&lt;1,"",C93-D93)</f>
        <v>141.96478505481684</v>
      </c>
      <c r="F93" s="10">
        <f>IF(F92&lt;1,"",F92-E93)</f>
        <v>64687.041178228566</v>
      </c>
      <c r="J93" s="12">
        <f>J92+1</f>
        <v>83</v>
      </c>
      <c r="K93" s="11">
        <f>IF(N92&lt;1,"",$N$7)</f>
        <v>740.92373488456042</v>
      </c>
      <c r="L93" s="9">
        <f>IF(N92&lt;1,"",-IPMT($N$4/12,J93,$N$6,$N$3))</f>
        <v>411.20349537740339</v>
      </c>
      <c r="M93" s="9">
        <f>IF(N92&lt;1,"",K93-L93)</f>
        <v>329.72023950715703</v>
      </c>
      <c r="N93" s="10">
        <f>IF(N92&lt;1,"",N92-M93)</f>
        <v>140654.33531845963</v>
      </c>
    </row>
    <row r="94" spans="2:14" x14ac:dyDescent="0.25">
      <c r="B94" s="12">
        <f>B93+1</f>
        <v>84</v>
      </c>
      <c r="C94" s="11">
        <f>IF(F93&lt;1,"",$F$7)</f>
        <v>358.06147159909466</v>
      </c>
      <c r="D94" s="9">
        <f>IF(F93&lt;1,"",-IPMT($F$4/12,B94,$F$6,$F$3))</f>
        <v>215.62347059409512</v>
      </c>
      <c r="E94" s="9">
        <f>IF(F93&lt;1,"",C94-D94)</f>
        <v>142.43800100499953</v>
      </c>
      <c r="F94" s="10">
        <f>IF(F93&lt;1,"",F93-E94)</f>
        <v>64544.603177223566</v>
      </c>
      <c r="J94" s="12">
        <f>J93+1</f>
        <v>84</v>
      </c>
      <c r="K94" s="11">
        <f>IF(N93&lt;1,"",$N$7)</f>
        <v>740.92373488456042</v>
      </c>
      <c r="L94" s="9">
        <f>IF(N93&lt;1,"",-IPMT($N$4/12,J94,$N$6,$N$3))</f>
        <v>410.24181134550753</v>
      </c>
      <c r="M94" s="9">
        <f>IF(N93&lt;1,"",K94-L94)</f>
        <v>330.68192353905289</v>
      </c>
      <c r="N94" s="10">
        <f>IF(N93&lt;1,"",N93-M94)</f>
        <v>140323.65339492058</v>
      </c>
    </row>
    <row r="95" spans="2:14" x14ac:dyDescent="0.25">
      <c r="B95" s="12">
        <f>B94+1</f>
        <v>85</v>
      </c>
      <c r="C95" s="11">
        <f>IF(F94&lt;1,"",$F$7)</f>
        <v>358.06147159909466</v>
      </c>
      <c r="D95" s="9">
        <f>IF(F94&lt;1,"",-IPMT($F$4/12,B95,$F$6,$F$3))</f>
        <v>215.14867725741178</v>
      </c>
      <c r="E95" s="9">
        <f>IF(F94&lt;1,"",C95-D95)</f>
        <v>142.91279434168288</v>
      </c>
      <c r="F95" s="10">
        <f>IF(F94&lt;1,"",F94-E95)</f>
        <v>64401.690382881883</v>
      </c>
      <c r="J95" s="12">
        <f>J94+1</f>
        <v>85</v>
      </c>
      <c r="K95" s="11">
        <f>IF(N94&lt;1,"",$N$7)</f>
        <v>740.92373488456042</v>
      </c>
      <c r="L95" s="9">
        <f>IF(N94&lt;1,"",-IPMT($N$4/12,J95,$N$6,$N$3))</f>
        <v>409.27732240185196</v>
      </c>
      <c r="M95" s="9">
        <f>IF(N94&lt;1,"",K95-L95)</f>
        <v>331.64641248270846</v>
      </c>
      <c r="N95" s="10">
        <f>IF(N94&lt;1,"",N94-M95)</f>
        <v>139992.00698243786</v>
      </c>
    </row>
    <row r="96" spans="2:14" x14ac:dyDescent="0.25">
      <c r="B96" s="12">
        <f>B95+1</f>
        <v>86</v>
      </c>
      <c r="C96" s="11">
        <f>IF(F95&lt;1,"",$F$7)</f>
        <v>358.06147159909466</v>
      </c>
      <c r="D96" s="9">
        <f>IF(F95&lt;1,"",-IPMT($F$4/12,B96,$F$6,$F$3))</f>
        <v>214.67230127627286</v>
      </c>
      <c r="E96" s="9">
        <f>IF(F95&lt;1,"",C96-D96)</f>
        <v>143.3891703228218</v>
      </c>
      <c r="F96" s="10">
        <f>IF(F95&lt;1,"",F95-E96)</f>
        <v>64258.301212559061</v>
      </c>
      <c r="J96" s="12">
        <f>J95+1</f>
        <v>86</v>
      </c>
      <c r="K96" s="11">
        <f>IF(N95&lt;1,"",$N$7)</f>
        <v>740.92373488456042</v>
      </c>
      <c r="L96" s="9">
        <f>IF(N95&lt;1,"",-IPMT($N$4/12,J96,$N$6,$N$3))</f>
        <v>408.31002036544402</v>
      </c>
      <c r="M96" s="9">
        <f>IF(N95&lt;1,"",K96-L96)</f>
        <v>332.6137145191164</v>
      </c>
      <c r="N96" s="10">
        <f>IF(N95&lt;1,"",N95-M96)</f>
        <v>139659.39326791876</v>
      </c>
    </row>
    <row r="97" spans="2:14" x14ac:dyDescent="0.25">
      <c r="B97" s="12">
        <f>B96+1</f>
        <v>87</v>
      </c>
      <c r="C97" s="11">
        <f>IF(F96&lt;1,"",$F$7)</f>
        <v>358.06147159909466</v>
      </c>
      <c r="D97" s="9">
        <f>IF(F96&lt;1,"",-IPMT($F$4/12,B97,$F$6,$F$3))</f>
        <v>214.19433737519677</v>
      </c>
      <c r="E97" s="9">
        <f>IF(F96&lt;1,"",C97-D97)</f>
        <v>143.86713422389789</v>
      </c>
      <c r="F97" s="10">
        <f>IF(F96&lt;1,"",F96-E97)</f>
        <v>64114.434078335165</v>
      </c>
      <c r="J97" s="12">
        <f>J96+1</f>
        <v>87</v>
      </c>
      <c r="K97" s="11">
        <f>IF(N96&lt;1,"",$N$7)</f>
        <v>740.92373488456042</v>
      </c>
      <c r="L97" s="9">
        <f>IF(N96&lt;1,"",-IPMT($N$4/12,J97,$N$6,$N$3))</f>
        <v>407.33989703143004</v>
      </c>
      <c r="M97" s="9">
        <f>IF(N96&lt;1,"",K97-L97)</f>
        <v>333.58383785313038</v>
      </c>
      <c r="N97" s="10">
        <f>IF(N96&lt;1,"",N96-M97)</f>
        <v>139325.80943006562</v>
      </c>
    </row>
    <row r="98" spans="2:14" x14ac:dyDescent="0.25">
      <c r="B98" s="12">
        <f>B97+1</f>
        <v>88</v>
      </c>
      <c r="C98" s="11">
        <f>IF(F97&lt;1,"",$F$7)</f>
        <v>358.06147159909466</v>
      </c>
      <c r="D98" s="9">
        <f>IF(F97&lt;1,"",-IPMT($F$4/12,B98,$F$6,$F$3))</f>
        <v>213.71478026111708</v>
      </c>
      <c r="E98" s="9">
        <f>IF(F97&lt;1,"",C98-D98)</f>
        <v>144.34669133797757</v>
      </c>
      <c r="F98" s="10">
        <f>IF(F97&lt;1,"",F97-E98)</f>
        <v>63970.087386997191</v>
      </c>
      <c r="J98" s="12">
        <f>J97+1</f>
        <v>88</v>
      </c>
      <c r="K98" s="11">
        <f>IF(N97&lt;1,"",$N$7)</f>
        <v>740.92373488456042</v>
      </c>
      <c r="L98" s="9">
        <f>IF(N97&lt;1,"",-IPMT($N$4/12,J98,$N$6,$N$3))</f>
        <v>406.36694417102507</v>
      </c>
      <c r="M98" s="9">
        <f>IF(N97&lt;1,"",K98-L98)</f>
        <v>334.55679071353535</v>
      </c>
      <c r="N98" s="10">
        <f>IF(N97&lt;1,"",N97-M98)</f>
        <v>138991.25263935208</v>
      </c>
    </row>
    <row r="99" spans="2:14" x14ac:dyDescent="0.25">
      <c r="B99" s="12">
        <f>B98+1</f>
        <v>89</v>
      </c>
      <c r="C99" s="11">
        <f>IF(F98&lt;1,"",$F$7)</f>
        <v>358.06147159909466</v>
      </c>
      <c r="D99" s="9">
        <f>IF(F98&lt;1,"",-IPMT($F$4/12,B99,$F$6,$F$3))</f>
        <v>213.23362462332383</v>
      </c>
      <c r="E99" s="9">
        <f>IF(F98&lt;1,"",C99-D99)</f>
        <v>144.82784697577083</v>
      </c>
      <c r="F99" s="10">
        <f>IF(F98&lt;1,"",F98-E99)</f>
        <v>63825.25954002142</v>
      </c>
      <c r="J99" s="12">
        <f>J98+1</f>
        <v>89</v>
      </c>
      <c r="K99" s="11">
        <f>IF(N98&lt;1,"",$N$7)</f>
        <v>740.92373488456042</v>
      </c>
      <c r="L99" s="9">
        <f>IF(N98&lt;1,"",-IPMT($N$4/12,J99,$N$6,$N$3))</f>
        <v>405.39115353144382</v>
      </c>
      <c r="M99" s="9">
        <f>IF(N98&lt;1,"",K99-L99)</f>
        <v>335.5325813531166</v>
      </c>
      <c r="N99" s="10">
        <f>IF(N98&lt;1,"",N98-M99)</f>
        <v>138655.72005799896</v>
      </c>
    </row>
    <row r="100" spans="2:14" x14ac:dyDescent="0.25">
      <c r="B100" s="12">
        <f>B99+1</f>
        <v>90</v>
      </c>
      <c r="C100" s="11">
        <f>IF(F99&lt;1,"",$F$7)</f>
        <v>358.06147159909466</v>
      </c>
      <c r="D100" s="9">
        <f>IF(F99&lt;1,"",-IPMT($F$4/12,B100,$F$6,$F$3))</f>
        <v>212.75086513340463</v>
      </c>
      <c r="E100" s="9">
        <f>IF(F99&lt;1,"",C100-D100)</f>
        <v>145.31060646569003</v>
      </c>
      <c r="F100" s="10">
        <f>IF(F99&lt;1,"",F99-E100)</f>
        <v>63679.94893355573</v>
      </c>
      <c r="J100" s="12">
        <f>J99+1</f>
        <v>90</v>
      </c>
      <c r="K100" s="11">
        <f>IF(N99&lt;1,"",$N$7)</f>
        <v>740.92373488456042</v>
      </c>
      <c r="L100" s="9">
        <f>IF(N99&lt;1,"",-IPMT($N$4/12,J100,$N$6,$N$3))</f>
        <v>404.41251683583067</v>
      </c>
      <c r="M100" s="9">
        <f>IF(N99&lt;1,"",K100-L100)</f>
        <v>336.51121804872975</v>
      </c>
      <c r="N100" s="10">
        <f>IF(N99&lt;1,"",N99-M100)</f>
        <v>138319.20883995024</v>
      </c>
    </row>
    <row r="101" spans="2:14" x14ac:dyDescent="0.25">
      <c r="B101" s="12">
        <f>B100+1</f>
        <v>91</v>
      </c>
      <c r="C101" s="11">
        <f>IF(F100&lt;1,"",$F$7)</f>
        <v>358.06147159909466</v>
      </c>
      <c r="D101" s="9">
        <f>IF(F100&lt;1,"",-IPMT($F$4/12,B101,$F$6,$F$3))</f>
        <v>212.26649644518562</v>
      </c>
      <c r="E101" s="9">
        <f>IF(F100&lt;1,"",C101-D101)</f>
        <v>145.79497515390904</v>
      </c>
      <c r="F101" s="10">
        <f>IF(F100&lt;1,"",F100-E101)</f>
        <v>63534.153958401817</v>
      </c>
      <c r="J101" s="12">
        <f>J100+1</f>
        <v>91</v>
      </c>
      <c r="K101" s="11">
        <f>IF(N100&lt;1,"",$N$7)</f>
        <v>740.92373488456042</v>
      </c>
      <c r="L101" s="9">
        <f>IF(N100&lt;1,"",-IPMT($N$4/12,J101,$N$6,$N$3))</f>
        <v>403.43102578318837</v>
      </c>
      <c r="M101" s="9">
        <f>IF(N100&lt;1,"",K101-L101)</f>
        <v>337.49270910137204</v>
      </c>
      <c r="N101" s="10">
        <f>IF(N100&lt;1,"",N100-M101)</f>
        <v>137981.71613084886</v>
      </c>
    </row>
    <row r="102" spans="2:14" x14ac:dyDescent="0.25">
      <c r="B102" s="12">
        <f>B101+1</f>
        <v>92</v>
      </c>
      <c r="C102" s="11">
        <f>IF(F101&lt;1,"",$F$7)</f>
        <v>358.06147159909466</v>
      </c>
      <c r="D102" s="9">
        <f>IF(F101&lt;1,"",-IPMT($F$4/12,B102,$F$6,$F$3))</f>
        <v>211.78051319467261</v>
      </c>
      <c r="E102" s="9">
        <f>IF(F101&lt;1,"",C102-D102)</f>
        <v>146.28095840442205</v>
      </c>
      <c r="F102" s="10">
        <f>IF(F101&lt;1,"",F101-E102)</f>
        <v>63387.872999997395</v>
      </c>
      <c r="J102" s="12">
        <f>J101+1</f>
        <v>92</v>
      </c>
      <c r="K102" s="11">
        <f>IF(N101&lt;1,"",$N$7)</f>
        <v>740.92373488456042</v>
      </c>
      <c r="L102" s="9">
        <f>IF(N101&lt;1,"",-IPMT($N$4/12,J102,$N$6,$N$3))</f>
        <v>402.44667204830944</v>
      </c>
      <c r="M102" s="9">
        <f>IF(N101&lt;1,"",K102-L102)</f>
        <v>338.47706283625098</v>
      </c>
      <c r="N102" s="10">
        <f>IF(N101&lt;1,"",N101-M102)</f>
        <v>137643.2390680126</v>
      </c>
    </row>
    <row r="103" spans="2:14" x14ac:dyDescent="0.25">
      <c r="B103" s="12">
        <f>B102+1</f>
        <v>93</v>
      </c>
      <c r="C103" s="11">
        <f>IF(F102&lt;1,"",$F$7)</f>
        <v>358.06147159909466</v>
      </c>
      <c r="D103" s="9">
        <f>IF(F102&lt;1,"",-IPMT($F$4/12,B103,$F$6,$F$3))</f>
        <v>211.29290999999122</v>
      </c>
      <c r="E103" s="9">
        <f>IF(F102&lt;1,"",C103-D103)</f>
        <v>146.76856159910344</v>
      </c>
      <c r="F103" s="10">
        <f>IF(F102&lt;1,"",F102-E103)</f>
        <v>63241.104438398288</v>
      </c>
      <c r="J103" s="12">
        <f>J102+1</f>
        <v>93</v>
      </c>
      <c r="K103" s="11">
        <f>IF(N102&lt;1,"",$N$7)</f>
        <v>740.92373488456042</v>
      </c>
      <c r="L103" s="9">
        <f>IF(N102&lt;1,"",-IPMT($N$4/12,J103,$N$6,$N$3))</f>
        <v>401.45944728170377</v>
      </c>
      <c r="M103" s="9">
        <f>IF(N102&lt;1,"",K103-L103)</f>
        <v>339.46428760285664</v>
      </c>
      <c r="N103" s="10">
        <f>IF(N102&lt;1,"",N102-M103)</f>
        <v>137303.77478040973</v>
      </c>
    </row>
    <row r="104" spans="2:14" x14ac:dyDescent="0.25">
      <c r="B104" s="12">
        <f>B103+1</f>
        <v>94</v>
      </c>
      <c r="C104" s="11">
        <f>IF(F103&lt;1,"",$F$7)</f>
        <v>358.06147159909466</v>
      </c>
      <c r="D104" s="9">
        <f>IF(F103&lt;1,"",-IPMT($F$4/12,B104,$F$6,$F$3))</f>
        <v>210.80368146132747</v>
      </c>
      <c r="E104" s="9">
        <f>IF(F103&lt;1,"",C104-D104)</f>
        <v>147.25779013776719</v>
      </c>
      <c r="F104" s="10">
        <f>IF(F103&lt;1,"",F103-E104)</f>
        <v>63093.846648260522</v>
      </c>
      <c r="J104" s="12">
        <f>J103+1</f>
        <v>94</v>
      </c>
      <c r="K104" s="11">
        <f>IF(N103&lt;1,"",$N$7)</f>
        <v>740.92373488456042</v>
      </c>
      <c r="L104" s="9">
        <f>IF(N103&lt;1,"",-IPMT($N$4/12,J104,$N$6,$N$3))</f>
        <v>400.46934310952884</v>
      </c>
      <c r="M104" s="9">
        <f>IF(N103&lt;1,"",K104-L104)</f>
        <v>340.45439177503158</v>
      </c>
      <c r="N104" s="10">
        <f>IF(N103&lt;1,"",N103-M104)</f>
        <v>136963.32038863469</v>
      </c>
    </row>
    <row r="105" spans="2:14" x14ac:dyDescent="0.25">
      <c r="B105" s="12">
        <f>B104+1</f>
        <v>95</v>
      </c>
      <c r="C105" s="11">
        <f>IF(F104&lt;1,"",$F$7)</f>
        <v>358.06147159909466</v>
      </c>
      <c r="D105" s="9">
        <f>IF(F104&lt;1,"",-IPMT($F$4/12,B105,$F$6,$F$3))</f>
        <v>210.31282216086828</v>
      </c>
      <c r="E105" s="9">
        <f>IF(F104&lt;1,"",C105-D105)</f>
        <v>147.74864943822638</v>
      </c>
      <c r="F105" s="10">
        <f>IF(F104&lt;1,"",F104-E105)</f>
        <v>62946.097998822297</v>
      </c>
      <c r="J105" s="12">
        <f>J104+1</f>
        <v>95</v>
      </c>
      <c r="K105" s="11">
        <f>IF(N104&lt;1,"",$N$7)</f>
        <v>740.92373488456042</v>
      </c>
      <c r="L105" s="9">
        <f>IF(N104&lt;1,"",-IPMT($N$4/12,J105,$N$6,$N$3))</f>
        <v>399.47635113351828</v>
      </c>
      <c r="M105" s="9">
        <f>IF(N104&lt;1,"",K105-L105)</f>
        <v>341.44738375104214</v>
      </c>
      <c r="N105" s="10">
        <f>IF(N104&lt;1,"",N104-M105)</f>
        <v>136621.87300488364</v>
      </c>
    </row>
    <row r="106" spans="2:14" x14ac:dyDescent="0.25">
      <c r="B106" s="12">
        <f>B105+1</f>
        <v>96</v>
      </c>
      <c r="C106" s="11">
        <f>IF(F105&lt;1,"",$F$7)</f>
        <v>358.06147159909466</v>
      </c>
      <c r="D106" s="9">
        <f>IF(F105&lt;1,"",-IPMT($F$4/12,B106,$F$6,$F$3))</f>
        <v>209.82032666274083</v>
      </c>
      <c r="E106" s="9">
        <f>IF(F105&lt;1,"",C106-D106)</f>
        <v>148.24114493635383</v>
      </c>
      <c r="F106" s="10">
        <f>IF(F105&lt;1,"",F105-E106)</f>
        <v>62797.85685388594</v>
      </c>
      <c r="J106" s="12">
        <f>J105+1</f>
        <v>96</v>
      </c>
      <c r="K106" s="11">
        <f>IF(N105&lt;1,"",$N$7)</f>
        <v>740.92373488456042</v>
      </c>
      <c r="L106" s="9">
        <f>IF(N105&lt;1,"",-IPMT($N$4/12,J106,$N$6,$N$3))</f>
        <v>398.48046293091096</v>
      </c>
      <c r="M106" s="9">
        <f>IF(N105&lt;1,"",K106-L106)</f>
        <v>342.44327195364946</v>
      </c>
      <c r="N106" s="10">
        <f>IF(N105&lt;1,"",N105-M106)</f>
        <v>136279.42973293</v>
      </c>
    </row>
    <row r="107" spans="2:14" x14ac:dyDescent="0.25">
      <c r="B107" s="12">
        <f>B106+1</f>
        <v>97</v>
      </c>
      <c r="C107" s="11">
        <f>IF(F106&lt;1,"",$F$7)</f>
        <v>358.06147159909466</v>
      </c>
      <c r="D107" s="9">
        <f>IF(F106&lt;1,"",-IPMT($F$4/12,B107,$F$6,$F$3))</f>
        <v>209.32618951295296</v>
      </c>
      <c r="E107" s="9">
        <f>IF(F106&lt;1,"",C107-D107)</f>
        <v>148.73528208614169</v>
      </c>
      <c r="F107" s="10">
        <f>IF(F106&lt;1,"",F106-E107)</f>
        <v>62649.121571799798</v>
      </c>
      <c r="J107" s="12">
        <f>J106+1</f>
        <v>97</v>
      </c>
      <c r="K107" s="11">
        <f>IF(N106&lt;1,"",$N$7)</f>
        <v>740.92373488456042</v>
      </c>
      <c r="L107" s="9">
        <f>IF(N106&lt;1,"",-IPMT($N$4/12,J107,$N$6,$N$3))</f>
        <v>397.48167005437955</v>
      </c>
      <c r="M107" s="9">
        <f>IF(N106&lt;1,"",K107-L107)</f>
        <v>343.44206483018087</v>
      </c>
      <c r="N107" s="10">
        <f>IF(N106&lt;1,"",N106-M107)</f>
        <v>135935.98766809981</v>
      </c>
    </row>
    <row r="108" spans="2:14" x14ac:dyDescent="0.25">
      <c r="B108" s="12">
        <f>B107+1</f>
        <v>98</v>
      </c>
      <c r="C108" s="11">
        <f>IF(F107&lt;1,"",$F$7)</f>
        <v>358.06147159909466</v>
      </c>
      <c r="D108" s="9">
        <f>IF(F107&lt;1,"",-IPMT($F$4/12,B108,$F$6,$F$3))</f>
        <v>208.83040523933258</v>
      </c>
      <c r="E108" s="9">
        <f>IF(F107&lt;1,"",C108-D108)</f>
        <v>149.23106635976208</v>
      </c>
      <c r="F108" s="10">
        <f>IF(F107&lt;1,"",F107-E108)</f>
        <v>62499.890505440038</v>
      </c>
      <c r="J108" s="12">
        <f>J107+1</f>
        <v>98</v>
      </c>
      <c r="K108" s="11">
        <f>IF(N107&lt;1,"",$N$7)</f>
        <v>740.92373488456042</v>
      </c>
      <c r="L108" s="9">
        <f>IF(N107&lt;1,"",-IPMT($N$4/12,J108,$N$6,$N$3))</f>
        <v>396.47996403195816</v>
      </c>
      <c r="M108" s="9">
        <f>IF(N107&lt;1,"",K108-L108)</f>
        <v>344.44377085260226</v>
      </c>
      <c r="N108" s="10">
        <f>IF(N107&lt;1,"",N107-M108)</f>
        <v>135591.5438972472</v>
      </c>
    </row>
    <row r="109" spans="2:14" x14ac:dyDescent="0.25">
      <c r="B109" s="12">
        <f>B108+1</f>
        <v>99</v>
      </c>
      <c r="C109" s="11">
        <f>IF(F108&lt;1,"",$F$7)</f>
        <v>358.06147159909466</v>
      </c>
      <c r="D109" s="9">
        <f>IF(F108&lt;1,"",-IPMT($F$4/12,B109,$F$6,$F$3))</f>
        <v>208.33296835146669</v>
      </c>
      <c r="E109" s="9">
        <f>IF(F108&lt;1,"",C109-D109)</f>
        <v>149.72850324762797</v>
      </c>
      <c r="F109" s="10">
        <f>IF(F108&lt;1,"",F108-E109)</f>
        <v>62350.16200219241</v>
      </c>
      <c r="J109" s="12">
        <f>J108+1</f>
        <v>99</v>
      </c>
      <c r="K109" s="11">
        <f>IF(N108&lt;1,"",$N$7)</f>
        <v>740.92373488456042</v>
      </c>
      <c r="L109" s="9">
        <f>IF(N108&lt;1,"",-IPMT($N$4/12,J109,$N$6,$N$3))</f>
        <v>395.47533636697136</v>
      </c>
      <c r="M109" s="9">
        <f>IF(N108&lt;1,"",K109-L109)</f>
        <v>345.44839851758906</v>
      </c>
      <c r="N109" s="10">
        <f>IF(N108&lt;1,"",N108-M109)</f>
        <v>135246.09549872961</v>
      </c>
    </row>
    <row r="110" spans="2:14" x14ac:dyDescent="0.25">
      <c r="B110" s="12">
        <f>B109+1</f>
        <v>100</v>
      </c>
      <c r="C110" s="11">
        <f>IF(F109&lt;1,"",$F$7)</f>
        <v>358.06147159909466</v>
      </c>
      <c r="D110" s="9">
        <f>IF(F109&lt;1,"",-IPMT($F$4/12,B110,$F$6,$F$3))</f>
        <v>207.83387334064125</v>
      </c>
      <c r="E110" s="9">
        <f>IF(F109&lt;1,"",C110-D110)</f>
        <v>150.22759825845341</v>
      </c>
      <c r="F110" s="10">
        <f>IF(F109&lt;1,"",F109-E110)</f>
        <v>62199.934403933956</v>
      </c>
      <c r="J110" s="12">
        <f>J109+1</f>
        <v>100</v>
      </c>
      <c r="K110" s="11">
        <f>IF(N109&lt;1,"",$N$7)</f>
        <v>740.92373488456042</v>
      </c>
      <c r="L110" s="9">
        <f>IF(N109&lt;1,"",-IPMT($N$4/12,J110,$N$6,$N$3))</f>
        <v>394.46777853796181</v>
      </c>
      <c r="M110" s="9">
        <f>IF(N109&lt;1,"",K110-L110)</f>
        <v>346.45595634659861</v>
      </c>
      <c r="N110" s="10">
        <f>IF(N109&lt;1,"",N109-M110)</f>
        <v>134899.63954238303</v>
      </c>
    </row>
    <row r="111" spans="2:14" x14ac:dyDescent="0.25">
      <c r="B111" s="12">
        <f>B110+1</f>
        <v>101</v>
      </c>
      <c r="C111" s="11">
        <f>IF(F110&lt;1,"",$F$7)</f>
        <v>358.06147159909466</v>
      </c>
      <c r="D111" s="9">
        <f>IF(F110&lt;1,"",-IPMT($F$4/12,B111,$F$6,$F$3))</f>
        <v>207.33311467977975</v>
      </c>
      <c r="E111" s="9">
        <f>IF(F110&lt;1,"",C111-D111)</f>
        <v>150.7283569193149</v>
      </c>
      <c r="F111" s="10">
        <f>IF(F110&lt;1,"",F110-E111)</f>
        <v>62049.206047014639</v>
      </c>
      <c r="J111" s="12">
        <f>J110+1</f>
        <v>101</v>
      </c>
      <c r="K111" s="11">
        <f>IF(N110&lt;1,"",$N$7)</f>
        <v>740.92373488456042</v>
      </c>
      <c r="L111" s="9">
        <f>IF(N110&lt;1,"",-IPMT($N$4/12,J111,$N$6,$N$3))</f>
        <v>393.45728199861759</v>
      </c>
      <c r="M111" s="9">
        <f>IF(N110&lt;1,"",K111-L111)</f>
        <v>347.46645288594283</v>
      </c>
      <c r="N111" s="10">
        <f>IF(N110&lt;1,"",N110-M111)</f>
        <v>134552.17308949708</v>
      </c>
    </row>
    <row r="112" spans="2:14" x14ac:dyDescent="0.25">
      <c r="B112" s="12">
        <f>B111+1</f>
        <v>102</v>
      </c>
      <c r="C112" s="11">
        <f>IF(F111&lt;1,"",$F$7)</f>
        <v>358.06147159909466</v>
      </c>
      <c r="D112" s="9">
        <f>IF(F111&lt;1,"",-IPMT($F$4/12,B112,$F$6,$F$3))</f>
        <v>206.83068682338202</v>
      </c>
      <c r="E112" s="9">
        <f>IF(F111&lt;1,"",C112-D112)</f>
        <v>151.23078477571264</v>
      </c>
      <c r="F112" s="10">
        <f>IF(F111&lt;1,"",F111-E112)</f>
        <v>61897.975262238928</v>
      </c>
      <c r="J112" s="12">
        <f>J111+1</f>
        <v>102</v>
      </c>
      <c r="K112" s="11">
        <f>IF(N111&lt;1,"",$N$7)</f>
        <v>740.92373488456042</v>
      </c>
      <c r="L112" s="9">
        <f>IF(N111&lt;1,"",-IPMT($N$4/12,J112,$N$6,$N$3))</f>
        <v>392.44383817770029</v>
      </c>
      <c r="M112" s="9">
        <f>IF(N111&lt;1,"",K112-L112)</f>
        <v>348.47989670686013</v>
      </c>
      <c r="N112" s="10">
        <f>IF(N111&lt;1,"",N111-M112)</f>
        <v>134203.69319279023</v>
      </c>
    </row>
    <row r="113" spans="2:14" x14ac:dyDescent="0.25">
      <c r="B113" s="12">
        <f>B112+1</f>
        <v>103</v>
      </c>
      <c r="C113" s="11">
        <f>IF(F112&lt;1,"",$F$7)</f>
        <v>358.06147159909466</v>
      </c>
      <c r="D113" s="9">
        <f>IF(F112&lt;1,"",-IPMT($F$4/12,B113,$F$6,$F$3))</f>
        <v>206.32658420746301</v>
      </c>
      <c r="E113" s="9">
        <f>IF(F112&lt;1,"",C113-D113)</f>
        <v>151.73488739163164</v>
      </c>
      <c r="F113" s="10">
        <f>IF(F112&lt;1,"",F112-E113)</f>
        <v>61746.240374847293</v>
      </c>
      <c r="J113" s="12">
        <f>J112+1</f>
        <v>103</v>
      </c>
      <c r="K113" s="11">
        <f>IF(N112&lt;1,"",$N$7)</f>
        <v>740.92373488456042</v>
      </c>
      <c r="L113" s="9">
        <f>IF(N112&lt;1,"",-IPMT($N$4/12,J113,$N$6,$N$3))</f>
        <v>391.42743847897185</v>
      </c>
      <c r="M113" s="9">
        <f>IF(N112&lt;1,"",K113-L113)</f>
        <v>349.49629640558857</v>
      </c>
      <c r="N113" s="10">
        <f>IF(N112&lt;1,"",N112-M113)</f>
        <v>133854.19689638464</v>
      </c>
    </row>
    <row r="114" spans="2:14" x14ac:dyDescent="0.25">
      <c r="B114" s="12">
        <f>B113+1</f>
        <v>104</v>
      </c>
      <c r="C114" s="11">
        <f>IF(F113&lt;1,"",$F$7)</f>
        <v>358.06147159909466</v>
      </c>
      <c r="D114" s="9">
        <f>IF(F113&lt;1,"",-IPMT($F$4/12,B114,$F$6,$F$3))</f>
        <v>205.82080124949087</v>
      </c>
      <c r="E114" s="9">
        <f>IF(F113&lt;1,"",C114-D114)</f>
        <v>152.24067034960379</v>
      </c>
      <c r="F114" s="10">
        <f>IF(F113&lt;1,"",F113-E114)</f>
        <v>61593.999704497692</v>
      </c>
      <c r="J114" s="12">
        <f>J113+1</f>
        <v>104</v>
      </c>
      <c r="K114" s="11">
        <f>IF(N113&lt;1,"",$N$7)</f>
        <v>740.92373488456042</v>
      </c>
      <c r="L114" s="9">
        <f>IF(N113&lt;1,"",-IPMT($N$4/12,J114,$N$6,$N$3))</f>
        <v>390.40807428112231</v>
      </c>
      <c r="M114" s="9">
        <f>IF(N113&lt;1,"",K114-L114)</f>
        <v>350.51566060343811</v>
      </c>
      <c r="N114" s="10">
        <f>IF(N113&lt;1,"",N113-M114)</f>
        <v>133503.6812357812</v>
      </c>
    </row>
    <row r="115" spans="2:14" x14ac:dyDescent="0.25">
      <c r="B115" s="12">
        <f>B114+1</f>
        <v>105</v>
      </c>
      <c r="C115" s="11">
        <f>IF(F114&lt;1,"",$F$7)</f>
        <v>358.06147159909466</v>
      </c>
      <c r="D115" s="9">
        <f>IF(F114&lt;1,"",-IPMT($F$4/12,B115,$F$6,$F$3))</f>
        <v>205.31333234832553</v>
      </c>
      <c r="E115" s="9">
        <f>IF(F114&lt;1,"",C115-D115)</f>
        <v>152.74813925076913</v>
      </c>
      <c r="F115" s="10">
        <f>IF(F114&lt;1,"",F114-E115)</f>
        <v>61441.251565246923</v>
      </c>
      <c r="J115" s="12">
        <f>J114+1</f>
        <v>105</v>
      </c>
      <c r="K115" s="11">
        <f>IF(N114&lt;1,"",$N$7)</f>
        <v>740.92373488456042</v>
      </c>
      <c r="L115" s="9">
        <f>IF(N114&lt;1,"",-IPMT($N$4/12,J115,$N$6,$N$3))</f>
        <v>389.38573693769553</v>
      </c>
      <c r="M115" s="9">
        <f>IF(N114&lt;1,"",K115-L115)</f>
        <v>351.53799794686489</v>
      </c>
      <c r="N115" s="10">
        <f>IF(N114&lt;1,"",N114-M115)</f>
        <v>133152.14323783433</v>
      </c>
    </row>
    <row r="116" spans="2:14" x14ac:dyDescent="0.25">
      <c r="B116" s="12">
        <f>B115+1</f>
        <v>106</v>
      </c>
      <c r="C116" s="11">
        <f>IF(F115&lt;1,"",$F$7)</f>
        <v>358.06147159909466</v>
      </c>
      <c r="D116" s="9">
        <f>IF(F115&lt;1,"",-IPMT($F$4/12,B116,$F$6,$F$3))</f>
        <v>204.80417188415626</v>
      </c>
      <c r="E116" s="9">
        <f>IF(F115&lt;1,"",C116-D116)</f>
        <v>153.2572997149384</v>
      </c>
      <c r="F116" s="10">
        <f>IF(F115&lt;1,"",F115-E116)</f>
        <v>61287.994265531983</v>
      </c>
      <c r="J116" s="12">
        <f>J115+1</f>
        <v>106</v>
      </c>
      <c r="K116" s="11">
        <f>IF(N115&lt;1,"",$N$7)</f>
        <v>740.92373488456042</v>
      </c>
      <c r="L116" s="9">
        <f>IF(N115&lt;1,"",-IPMT($N$4/12,J116,$N$6,$N$3))</f>
        <v>388.36041777701718</v>
      </c>
      <c r="M116" s="9">
        <f>IF(N115&lt;1,"",K116-L116)</f>
        <v>352.56331710754324</v>
      </c>
      <c r="N116" s="10">
        <f>IF(N115&lt;1,"",N115-M116)</f>
        <v>132799.5799207268</v>
      </c>
    </row>
    <row r="117" spans="2:14" x14ac:dyDescent="0.25">
      <c r="B117" s="12">
        <f>B116+1</f>
        <v>107</v>
      </c>
      <c r="C117" s="11">
        <f>IF(F116&lt;1,"",$F$7)</f>
        <v>358.06147159909466</v>
      </c>
      <c r="D117" s="9">
        <f>IF(F116&lt;1,"",-IPMT($F$4/12,B117,$F$6,$F$3))</f>
        <v>204.29331421843983</v>
      </c>
      <c r="E117" s="9">
        <f>IF(F116&lt;1,"",C117-D117)</f>
        <v>153.76815738065483</v>
      </c>
      <c r="F117" s="10">
        <f>IF(F116&lt;1,"",F116-E117)</f>
        <v>61134.226108151328</v>
      </c>
      <c r="J117" s="12">
        <f>J116+1</f>
        <v>107</v>
      </c>
      <c r="K117" s="11">
        <f>IF(N116&lt;1,"",$N$7)</f>
        <v>740.92373488456042</v>
      </c>
      <c r="L117" s="9">
        <f>IF(N116&lt;1,"",-IPMT($N$4/12,J117,$N$6,$N$3))</f>
        <v>387.33210810212017</v>
      </c>
      <c r="M117" s="9">
        <f>IF(N116&lt;1,"",K117-L117)</f>
        <v>353.59162678244024</v>
      </c>
      <c r="N117" s="10">
        <f>IF(N116&lt;1,"",N116-M117)</f>
        <v>132445.98829394436</v>
      </c>
    </row>
    <row r="118" spans="2:14" x14ac:dyDescent="0.25">
      <c r="B118" s="12">
        <f>B117+1</f>
        <v>108</v>
      </c>
      <c r="C118" s="11">
        <f>IF(F117&lt;1,"",$F$7)</f>
        <v>358.06147159909466</v>
      </c>
      <c r="D118" s="9">
        <f>IF(F117&lt;1,"",-IPMT($F$4/12,B118,$F$6,$F$3))</f>
        <v>203.78075369383765</v>
      </c>
      <c r="E118" s="9">
        <f>IF(F117&lt;1,"",C118-D118)</f>
        <v>154.28071790525701</v>
      </c>
      <c r="F118" s="10">
        <f>IF(F117&lt;1,"",F117-E118)</f>
        <v>60979.945390246074</v>
      </c>
      <c r="J118" s="12">
        <f>J117+1</f>
        <v>108</v>
      </c>
      <c r="K118" s="11">
        <f>IF(N117&lt;1,"",$N$7)</f>
        <v>740.92373488456042</v>
      </c>
      <c r="L118" s="9">
        <f>IF(N117&lt;1,"",-IPMT($N$4/12,J118,$N$6,$N$3))</f>
        <v>386.3007991906714</v>
      </c>
      <c r="M118" s="9">
        <f>IF(N117&lt;1,"",K118-L118)</f>
        <v>354.62293569388902</v>
      </c>
      <c r="N118" s="10">
        <f>IF(N117&lt;1,"",N117-M118)</f>
        <v>132091.36535825048</v>
      </c>
    </row>
    <row r="119" spans="2:14" x14ac:dyDescent="0.25">
      <c r="B119" s="12">
        <f>B118+1</f>
        <v>109</v>
      </c>
      <c r="C119" s="11">
        <f>IF(F118&lt;1,"",$F$7)</f>
        <v>358.06147159909466</v>
      </c>
      <c r="D119" s="9">
        <f>IF(F118&lt;1,"",-IPMT($F$4/12,B119,$F$6,$F$3))</f>
        <v>203.26648463415347</v>
      </c>
      <c r="E119" s="9">
        <f>IF(F118&lt;1,"",C119-D119)</f>
        <v>154.79498696494119</v>
      </c>
      <c r="F119" s="10">
        <f>IF(F118&lt;1,"",F118-E119)</f>
        <v>60825.150403281135</v>
      </c>
      <c r="J119" s="12">
        <f>J118+1</f>
        <v>109</v>
      </c>
      <c r="K119" s="11">
        <f>IF(N118&lt;1,"",$N$7)</f>
        <v>740.92373488456042</v>
      </c>
      <c r="L119" s="9">
        <f>IF(N118&lt;1,"",-IPMT($N$4/12,J119,$N$6,$N$3))</f>
        <v>385.26648229489757</v>
      </c>
      <c r="M119" s="9">
        <f>IF(N118&lt;1,"",K119-L119)</f>
        <v>355.65725258966285</v>
      </c>
      <c r="N119" s="10">
        <f>IF(N118&lt;1,"",N118-M119)</f>
        <v>131735.7081056608</v>
      </c>
    </row>
    <row r="120" spans="2:14" x14ac:dyDescent="0.25">
      <c r="B120" s="12">
        <f>B119+1</f>
        <v>110</v>
      </c>
      <c r="C120" s="11">
        <f>IF(F119&lt;1,"",$F$7)</f>
        <v>358.06147159909466</v>
      </c>
      <c r="D120" s="9">
        <f>IF(F119&lt;1,"",-IPMT($F$4/12,B120,$F$6,$F$3))</f>
        <v>202.7505013442703</v>
      </c>
      <c r="E120" s="9">
        <f>IF(F119&lt;1,"",C120-D120)</f>
        <v>155.31097025482435</v>
      </c>
      <c r="F120" s="10">
        <f>IF(F119&lt;1,"",F119-E120)</f>
        <v>60669.839433026311</v>
      </c>
      <c r="J120" s="12">
        <f>J119+1</f>
        <v>110</v>
      </c>
      <c r="K120" s="11">
        <f>IF(N119&lt;1,"",$N$7)</f>
        <v>740.92373488456042</v>
      </c>
      <c r="L120" s="9">
        <f>IF(N119&lt;1,"",-IPMT($N$4/12,J120,$N$6,$N$3))</f>
        <v>384.22914864151102</v>
      </c>
      <c r="M120" s="9">
        <f>IF(N119&lt;1,"",K120-L120)</f>
        <v>356.6945862430494</v>
      </c>
      <c r="N120" s="10">
        <f>IF(N119&lt;1,"",N119-M120)</f>
        <v>131379.01351941776</v>
      </c>
    </row>
    <row r="121" spans="2:14" x14ac:dyDescent="0.25">
      <c r="B121" s="12">
        <f>B120+1</f>
        <v>111</v>
      </c>
      <c r="C121" s="11">
        <f>IF(F120&lt;1,"",$F$7)</f>
        <v>358.06147159909466</v>
      </c>
      <c r="D121" s="9">
        <f>IF(F120&lt;1,"",-IPMT($F$4/12,B121,$F$6,$F$3))</f>
        <v>202.2327981100876</v>
      </c>
      <c r="E121" s="9">
        <f>IF(F120&lt;1,"",C121-D121)</f>
        <v>155.82867348900706</v>
      </c>
      <c r="F121" s="10">
        <f>IF(F120&lt;1,"",F120-E121)</f>
        <v>60514.010759537305</v>
      </c>
      <c r="J121" s="12">
        <f>J120+1</f>
        <v>111</v>
      </c>
      <c r="K121" s="11">
        <f>IF(N120&lt;1,"",$N$7)</f>
        <v>740.92373488456042</v>
      </c>
      <c r="L121" s="9">
        <f>IF(N120&lt;1,"",-IPMT($N$4/12,J121,$N$6,$N$3))</f>
        <v>383.18878943163537</v>
      </c>
      <c r="M121" s="9">
        <f>IF(N120&lt;1,"",K121-L121)</f>
        <v>357.73494545292505</v>
      </c>
      <c r="N121" s="10">
        <f>IF(N120&lt;1,"",N120-M121)</f>
        <v>131021.27857396482</v>
      </c>
    </row>
    <row r="122" spans="2:14" x14ac:dyDescent="0.25">
      <c r="B122" s="12">
        <f>B121+1</f>
        <v>112</v>
      </c>
      <c r="C122" s="11">
        <f>IF(F121&lt;1,"",$F$7)</f>
        <v>358.06147159909466</v>
      </c>
      <c r="D122" s="9">
        <f>IF(F121&lt;1,"",-IPMT($F$4/12,B122,$F$6,$F$3))</f>
        <v>201.71336919845751</v>
      </c>
      <c r="E122" s="9">
        <f>IF(F121&lt;1,"",C122-D122)</f>
        <v>156.34810240063715</v>
      </c>
      <c r="F122" s="10">
        <f>IF(F121&lt;1,"",F121-E122)</f>
        <v>60357.662657136665</v>
      </c>
      <c r="J122" s="12">
        <f>J121+1</f>
        <v>112</v>
      </c>
      <c r="K122" s="11">
        <f>IF(N121&lt;1,"",$N$7)</f>
        <v>740.92373488456042</v>
      </c>
      <c r="L122" s="9">
        <f>IF(N121&lt;1,"",-IPMT($N$4/12,J122,$N$6,$N$3))</f>
        <v>382.14539584073117</v>
      </c>
      <c r="M122" s="9">
        <f>IF(N121&lt;1,"",K122-L122)</f>
        <v>358.77833904382925</v>
      </c>
      <c r="N122" s="10">
        <f>IF(N121&lt;1,"",N121-M122)</f>
        <v>130662.500234921</v>
      </c>
    </row>
    <row r="123" spans="2:14" x14ac:dyDescent="0.25">
      <c r="B123" s="12">
        <f>B122+1</f>
        <v>113</v>
      </c>
      <c r="C123" s="11">
        <f>IF(F122&lt;1,"",$F$7)</f>
        <v>358.06147159909466</v>
      </c>
      <c r="D123" s="9">
        <f>IF(F122&lt;1,"",-IPMT($F$4/12,B123,$F$6,$F$3))</f>
        <v>201.1922088571221</v>
      </c>
      <c r="E123" s="9">
        <f>IF(F122&lt;1,"",C123-D123)</f>
        <v>156.86926274197256</v>
      </c>
      <c r="F123" s="10">
        <f>IF(F122&lt;1,"",F122-E123)</f>
        <v>60200.793394394692</v>
      </c>
      <c r="J123" s="12">
        <f>J122+1</f>
        <v>113</v>
      </c>
      <c r="K123" s="11">
        <f>IF(N122&lt;1,"",$N$7)</f>
        <v>740.92373488456042</v>
      </c>
      <c r="L123" s="9">
        <f>IF(N122&lt;1,"",-IPMT($N$4/12,J123,$N$6,$N$3))</f>
        <v>381.09895901851996</v>
      </c>
      <c r="M123" s="9">
        <f>IF(N122&lt;1,"",K123-L123)</f>
        <v>359.82477586604045</v>
      </c>
      <c r="N123" s="10">
        <f>IF(N122&lt;1,"",N122-M123)</f>
        <v>130302.67545905495</v>
      </c>
    </row>
    <row r="124" spans="2:14" x14ac:dyDescent="0.25">
      <c r="B124" s="12">
        <f>B123+1</f>
        <v>114</v>
      </c>
      <c r="C124" s="11">
        <f>IF(F123&lt;1,"",$F$7)</f>
        <v>358.06147159909466</v>
      </c>
      <c r="D124" s="9">
        <f>IF(F123&lt;1,"",-IPMT($F$4/12,B124,$F$6,$F$3))</f>
        <v>200.66931131464889</v>
      </c>
      <c r="E124" s="9">
        <f>IF(F123&lt;1,"",C124-D124)</f>
        <v>157.39216028444577</v>
      </c>
      <c r="F124" s="10">
        <f>IF(F123&lt;1,"",F123-E124)</f>
        <v>60043.401234110243</v>
      </c>
      <c r="J124" s="12">
        <f>J123+1</f>
        <v>114</v>
      </c>
      <c r="K124" s="11">
        <f>IF(N123&lt;1,"",$N$7)</f>
        <v>740.92373488456042</v>
      </c>
      <c r="L124" s="9">
        <f>IF(N123&lt;1,"",-IPMT($N$4/12,J124,$N$6,$N$3))</f>
        <v>380.04947008891071</v>
      </c>
      <c r="M124" s="9">
        <f>IF(N123&lt;1,"",K124-L124)</f>
        <v>360.87426479564971</v>
      </c>
      <c r="N124" s="10">
        <f>IF(N123&lt;1,"",N123-M124)</f>
        <v>129941.8011942593</v>
      </c>
    </row>
    <row r="125" spans="2:14" x14ac:dyDescent="0.25">
      <c r="B125" s="12">
        <f>B124+1</f>
        <v>115</v>
      </c>
      <c r="C125" s="11">
        <f>IF(F124&lt;1,"",$F$7)</f>
        <v>358.06147159909466</v>
      </c>
      <c r="D125" s="9">
        <f>IF(F124&lt;1,"",-IPMT($F$4/12,B125,$F$6,$F$3))</f>
        <v>200.14467078036739</v>
      </c>
      <c r="E125" s="9">
        <f>IF(F124&lt;1,"",C125-D125)</f>
        <v>157.91680081872727</v>
      </c>
      <c r="F125" s="10">
        <f>IF(F124&lt;1,"",F124-E125)</f>
        <v>59885.484433291516</v>
      </c>
      <c r="J125" s="12">
        <f>J124+1</f>
        <v>115</v>
      </c>
      <c r="K125" s="11">
        <f>IF(N124&lt;1,"",$N$7)</f>
        <v>740.92373488456042</v>
      </c>
      <c r="L125" s="9">
        <f>IF(N124&lt;1,"",-IPMT($N$4/12,J125,$N$6,$N$3))</f>
        <v>378.99692014992343</v>
      </c>
      <c r="M125" s="9">
        <f>IF(N124&lt;1,"",K125-L125)</f>
        <v>361.92681473463699</v>
      </c>
      <c r="N125" s="10">
        <f>IF(N124&lt;1,"",N124-M125)</f>
        <v>129579.87437952467</v>
      </c>
    </row>
    <row r="126" spans="2:14" x14ac:dyDescent="0.25">
      <c r="B126" s="12">
        <f>B125+1</f>
        <v>116</v>
      </c>
      <c r="C126" s="11">
        <f>IF(F125&lt;1,"",$F$7)</f>
        <v>358.06147159909466</v>
      </c>
      <c r="D126" s="9">
        <f>IF(F125&lt;1,"",-IPMT($F$4/12,B126,$F$6,$F$3))</f>
        <v>199.61828144430496</v>
      </c>
      <c r="E126" s="9">
        <f>IF(F125&lt;1,"",C126-D126)</f>
        <v>158.4431901547897</v>
      </c>
      <c r="F126" s="10">
        <f>IF(F125&lt;1,"",F125-E126)</f>
        <v>59727.041243136729</v>
      </c>
      <c r="J126" s="12">
        <f>J125+1</f>
        <v>116</v>
      </c>
      <c r="K126" s="11">
        <f>IF(N125&lt;1,"",$N$7)</f>
        <v>740.92373488456042</v>
      </c>
      <c r="L126" s="9">
        <f>IF(N125&lt;1,"",-IPMT($N$4/12,J126,$N$6,$N$3))</f>
        <v>377.94130027361405</v>
      </c>
      <c r="M126" s="9">
        <f>IF(N125&lt;1,"",K126-L126)</f>
        <v>362.98243461094637</v>
      </c>
      <c r="N126" s="10">
        <f>IF(N125&lt;1,"",N125-M126)</f>
        <v>129216.89194491372</v>
      </c>
    </row>
    <row r="127" spans="2:14" x14ac:dyDescent="0.25">
      <c r="B127" s="12">
        <f>B126+1</f>
        <v>117</v>
      </c>
      <c r="C127" s="11">
        <f>IF(F126&lt;1,"",$F$7)</f>
        <v>358.06147159909466</v>
      </c>
      <c r="D127" s="9">
        <f>IF(F126&lt;1,"",-IPMT($F$4/12,B127,$F$6,$F$3))</f>
        <v>199.09013747712231</v>
      </c>
      <c r="E127" s="9">
        <f>IF(F126&lt;1,"",C127-D127)</f>
        <v>158.97133412197235</v>
      </c>
      <c r="F127" s="10">
        <f>IF(F126&lt;1,"",F126-E127)</f>
        <v>59568.069909014754</v>
      </c>
      <c r="J127" s="12">
        <f>J126+1</f>
        <v>117</v>
      </c>
      <c r="K127" s="11">
        <f>IF(N126&lt;1,"",$N$7)</f>
        <v>740.92373488456042</v>
      </c>
      <c r="L127" s="9">
        <f>IF(N126&lt;1,"",-IPMT($N$4/12,J127,$N$6,$N$3))</f>
        <v>376.88260150599876</v>
      </c>
      <c r="M127" s="9">
        <f>IF(N126&lt;1,"",K127-L127)</f>
        <v>364.04113337856165</v>
      </c>
      <c r="N127" s="10">
        <f>IF(N126&lt;1,"",N126-M127)</f>
        <v>128852.85081153516</v>
      </c>
    </row>
    <row r="128" spans="2:14" x14ac:dyDescent="0.25">
      <c r="B128" s="12">
        <f>B127+1</f>
        <v>118</v>
      </c>
      <c r="C128" s="11">
        <f>IF(F127&lt;1,"",$F$7)</f>
        <v>358.06147159909466</v>
      </c>
      <c r="D128" s="9">
        <f>IF(F127&lt;1,"",-IPMT($F$4/12,B128,$F$6,$F$3))</f>
        <v>198.56023303004906</v>
      </c>
      <c r="E128" s="9">
        <f>IF(F127&lt;1,"",C128-D128)</f>
        <v>159.5012385690456</v>
      </c>
      <c r="F128" s="10">
        <f>IF(F127&lt;1,"",F127-E128)</f>
        <v>59408.568670445711</v>
      </c>
      <c r="J128" s="12">
        <f>J127+1</f>
        <v>118</v>
      </c>
      <c r="K128" s="11">
        <f>IF(N127&lt;1,"",$N$7)</f>
        <v>740.92373488456042</v>
      </c>
      <c r="L128" s="9">
        <f>IF(N127&lt;1,"",-IPMT($N$4/12,J128,$N$6,$N$3))</f>
        <v>375.82081486697797</v>
      </c>
      <c r="M128" s="9">
        <f>IF(N127&lt;1,"",K128-L128)</f>
        <v>365.10292001758245</v>
      </c>
      <c r="N128" s="10">
        <f>IF(N127&lt;1,"",N127-M128)</f>
        <v>128487.74789151757</v>
      </c>
    </row>
    <row r="129" spans="2:14" x14ac:dyDescent="0.25">
      <c r="B129" s="12">
        <f>B128+1</f>
        <v>119</v>
      </c>
      <c r="C129" s="11">
        <f>IF(F128&lt;1,"",$F$7)</f>
        <v>358.06147159909466</v>
      </c>
      <c r="D129" s="9">
        <f>IF(F128&lt;1,"",-IPMT($F$4/12,B129,$F$6,$F$3))</f>
        <v>198.02856223481891</v>
      </c>
      <c r="E129" s="9">
        <f>IF(F128&lt;1,"",C129-D129)</f>
        <v>160.03290936427575</v>
      </c>
      <c r="F129" s="10">
        <f>IF(F128&lt;1,"",F128-E129)</f>
        <v>59248.535761081439</v>
      </c>
      <c r="J129" s="12">
        <f>J128+1</f>
        <v>119</v>
      </c>
      <c r="K129" s="11">
        <f>IF(N128&lt;1,"",$N$7)</f>
        <v>740.92373488456042</v>
      </c>
      <c r="L129" s="9">
        <f>IF(N128&lt;1,"",-IPMT($N$4/12,J129,$N$6,$N$3))</f>
        <v>374.75593135026003</v>
      </c>
      <c r="M129" s="9">
        <f>IF(N128&lt;1,"",K129-L129)</f>
        <v>366.16780353430039</v>
      </c>
      <c r="N129" s="10">
        <f>IF(N128&lt;1,"",N128-M129)</f>
        <v>128121.58008798327</v>
      </c>
    </row>
    <row r="130" spans="2:14" x14ac:dyDescent="0.25">
      <c r="B130" s="12">
        <f>B129+1</f>
        <v>120</v>
      </c>
      <c r="C130" s="11">
        <f>IF(F129&lt;1,"",$F$7)</f>
        <v>358.06147159909466</v>
      </c>
      <c r="D130" s="9">
        <f>IF(F129&lt;1,"",-IPMT($F$4/12,B130,$F$6,$F$3))</f>
        <v>197.4951192036047</v>
      </c>
      <c r="E130" s="9">
        <f>IF(F129&lt;1,"",C130-D130)</f>
        <v>160.56635239548996</v>
      </c>
      <c r="F130" s="10">
        <f>IF(F129&lt;1,"",F129-E130)</f>
        <v>59087.969408685953</v>
      </c>
      <c r="J130" s="12">
        <f>J129+1</f>
        <v>120</v>
      </c>
      <c r="K130" s="11">
        <f>IF(N129&lt;1,"",$N$7)</f>
        <v>740.92373488456042</v>
      </c>
      <c r="L130" s="9">
        <f>IF(N129&lt;1,"",-IPMT($N$4/12,J130,$N$6,$N$3))</f>
        <v>373.68794192328494</v>
      </c>
      <c r="M130" s="9">
        <f>IF(N129&lt;1,"",K130-L130)</f>
        <v>367.23579296127548</v>
      </c>
      <c r="N130" s="10">
        <f>IF(N129&lt;1,"",N129-M130)</f>
        <v>127754.34429502199</v>
      </c>
    </row>
    <row r="131" spans="2:14" x14ac:dyDescent="0.25">
      <c r="B131" s="12">
        <f>B130+1</f>
        <v>121</v>
      </c>
      <c r="C131" s="11">
        <f>IF(F130&lt;1,"",$F$7)</f>
        <v>358.06147159909466</v>
      </c>
      <c r="D131" s="9">
        <f>IF(F130&lt;1,"",-IPMT($F$4/12,B131,$F$6,$F$3))</f>
        <v>196.95989802895303</v>
      </c>
      <c r="E131" s="9">
        <f>IF(F130&lt;1,"",C131-D131)</f>
        <v>161.10157357014162</v>
      </c>
      <c r="F131" s="10">
        <f>IF(F130&lt;1,"",F130-E131)</f>
        <v>58926.867835115809</v>
      </c>
      <c r="J131" s="12">
        <f>J130+1</f>
        <v>121</v>
      </c>
      <c r="K131" s="11">
        <f>IF(N130&lt;1,"",$N$7)</f>
        <v>740.92373488456042</v>
      </c>
      <c r="L131" s="9">
        <f>IF(N130&lt;1,"",-IPMT($N$4/12,J131,$N$6,$N$3))</f>
        <v>372.61683752714794</v>
      </c>
      <c r="M131" s="9">
        <f>IF(N130&lt;1,"",K131-L131)</f>
        <v>368.30689735741248</v>
      </c>
      <c r="N131" s="10">
        <f>IF(N130&lt;1,"",N130-M131)</f>
        <v>127386.03739766458</v>
      </c>
    </row>
    <row r="132" spans="2:14" x14ac:dyDescent="0.25">
      <c r="B132" s="12">
        <f>B131+1</f>
        <v>122</v>
      </c>
      <c r="C132" s="11">
        <f>IF(F131&lt;1,"",$F$7)</f>
        <v>358.06147159909466</v>
      </c>
      <c r="D132" s="9">
        <f>IF(F131&lt;1,"",-IPMT($F$4/12,B132,$F$6,$F$3))</f>
        <v>196.42289278371922</v>
      </c>
      <c r="E132" s="9">
        <f>IF(F131&lt;1,"",C132-D132)</f>
        <v>161.63857881537544</v>
      </c>
      <c r="F132" s="10">
        <f>IF(F131&lt;1,"",F131-E132)</f>
        <v>58765.22925630043</v>
      </c>
      <c r="J132" s="12">
        <f>J131+1</f>
        <v>122</v>
      </c>
      <c r="K132" s="11">
        <f>IF(N131&lt;1,"",$N$7)</f>
        <v>740.92373488456042</v>
      </c>
      <c r="L132" s="9">
        <f>IF(N131&lt;1,"",-IPMT($N$4/12,J132,$N$6,$N$3))</f>
        <v>371.54260907652207</v>
      </c>
      <c r="M132" s="9">
        <f>IF(N131&lt;1,"",K132-L132)</f>
        <v>369.38112580803835</v>
      </c>
      <c r="N132" s="10">
        <f>IF(N131&lt;1,"",N131-M132)</f>
        <v>127016.65627185654</v>
      </c>
    </row>
    <row r="133" spans="2:14" x14ac:dyDescent="0.25">
      <c r="B133" s="12">
        <f>B132+1</f>
        <v>123</v>
      </c>
      <c r="C133" s="11">
        <f>IF(F132&lt;1,"",$F$7)</f>
        <v>358.06147159909466</v>
      </c>
      <c r="D133" s="9">
        <f>IF(F132&lt;1,"",-IPMT($F$4/12,B133,$F$6,$F$3))</f>
        <v>195.88409752100137</v>
      </c>
      <c r="E133" s="9">
        <f>IF(F132&lt;1,"",C133-D133)</f>
        <v>162.17737407809329</v>
      </c>
      <c r="F133" s="10">
        <f>IF(F132&lt;1,"",F132-E133)</f>
        <v>58603.051882222338</v>
      </c>
      <c r="J133" s="12">
        <f>J132+1</f>
        <v>123</v>
      </c>
      <c r="K133" s="11">
        <f>IF(N132&lt;1,"",$N$7)</f>
        <v>740.92373488456042</v>
      </c>
      <c r="L133" s="9">
        <f>IF(N132&lt;1,"",-IPMT($N$4/12,J133,$N$6,$N$3))</f>
        <v>370.46524745958203</v>
      </c>
      <c r="M133" s="9">
        <f>IF(N132&lt;1,"",K133-L133)</f>
        <v>370.45848742497839</v>
      </c>
      <c r="N133" s="10">
        <f>IF(N132&lt;1,"",N132-M133)</f>
        <v>126646.19778443156</v>
      </c>
    </row>
    <row r="134" spans="2:14" x14ac:dyDescent="0.25">
      <c r="B134" s="12">
        <f>B133+1</f>
        <v>124</v>
      </c>
      <c r="C134" s="11">
        <f>IF(F133&lt;1,"",$F$7)</f>
        <v>358.06147159909466</v>
      </c>
      <c r="D134" s="9">
        <f>IF(F133&lt;1,"",-IPMT($F$4/12,B134,$F$6,$F$3))</f>
        <v>195.34350627407434</v>
      </c>
      <c r="E134" s="9">
        <f>IF(F133&lt;1,"",C134-D134)</f>
        <v>162.71796532502032</v>
      </c>
      <c r="F134" s="10">
        <f>IF(F133&lt;1,"",F133-E134)</f>
        <v>58440.333916897318</v>
      </c>
      <c r="J134" s="12">
        <f>J133+1</f>
        <v>124</v>
      </c>
      <c r="K134" s="11">
        <f>IF(N133&lt;1,"",$N$7)</f>
        <v>740.92373488456042</v>
      </c>
      <c r="L134" s="9">
        <f>IF(N133&lt;1,"",-IPMT($N$4/12,J134,$N$6,$N$3))</f>
        <v>369.38474353792577</v>
      </c>
      <c r="M134" s="9">
        <f>IF(N133&lt;1,"",K134-L134)</f>
        <v>371.53899134663465</v>
      </c>
      <c r="N134" s="10">
        <f>IF(N133&lt;1,"",N133-M134)</f>
        <v>126274.65879308492</v>
      </c>
    </row>
    <row r="135" spans="2:14" x14ac:dyDescent="0.25">
      <c r="B135" s="12">
        <f>B134+1</f>
        <v>125</v>
      </c>
      <c r="C135" s="11">
        <f>IF(F134&lt;1,"",$F$7)</f>
        <v>358.06147159909466</v>
      </c>
      <c r="D135" s="9">
        <f>IF(F134&lt;1,"",-IPMT($F$4/12,B135,$F$6,$F$3))</f>
        <v>194.80111305632428</v>
      </c>
      <c r="E135" s="9">
        <f>IF(F134&lt;1,"",C135-D135)</f>
        <v>163.26035854277038</v>
      </c>
      <c r="F135" s="10">
        <f>IF(F134&lt;1,"",F134-E135)</f>
        <v>58277.073558354547</v>
      </c>
      <c r="J135" s="12">
        <f>J134+1</f>
        <v>125</v>
      </c>
      <c r="K135" s="11">
        <f>IF(N134&lt;1,"",$N$7)</f>
        <v>740.92373488456042</v>
      </c>
      <c r="L135" s="9">
        <f>IF(N134&lt;1,"",-IPMT($N$4/12,J135,$N$6,$N$3))</f>
        <v>368.3010881464981</v>
      </c>
      <c r="M135" s="9">
        <f>IF(N134&lt;1,"",K135-L135)</f>
        <v>372.62264673806231</v>
      </c>
      <c r="N135" s="10">
        <f>IF(N134&lt;1,"",N134-M135)</f>
        <v>125902.03614634686</v>
      </c>
    </row>
    <row r="136" spans="2:14" x14ac:dyDescent="0.25">
      <c r="B136" s="12">
        <f>B135+1</f>
        <v>126</v>
      </c>
      <c r="C136" s="11">
        <f>IF(F135&lt;1,"",$F$7)</f>
        <v>358.06147159909466</v>
      </c>
      <c r="D136" s="9">
        <f>IF(F135&lt;1,"",-IPMT($F$4/12,B136,$F$6,$F$3))</f>
        <v>194.25691186118175</v>
      </c>
      <c r="E136" s="9">
        <f>IF(F135&lt;1,"",C136-D136)</f>
        <v>163.80455973791291</v>
      </c>
      <c r="F136" s="10">
        <f>IF(F135&lt;1,"",F135-E136)</f>
        <v>58113.268998616637</v>
      </c>
      <c r="J136" s="12">
        <f>J135+1</f>
        <v>126</v>
      </c>
      <c r="K136" s="11">
        <f>IF(N135&lt;1,"",$N$7)</f>
        <v>740.92373488456042</v>
      </c>
      <c r="L136" s="9">
        <f>IF(N135&lt;1,"",-IPMT($N$4/12,J136,$N$6,$N$3))</f>
        <v>367.21427209351214</v>
      </c>
      <c r="M136" s="9">
        <f>IF(N135&lt;1,"",K136-L136)</f>
        <v>373.70946279104828</v>
      </c>
      <c r="N136" s="10">
        <f>IF(N135&lt;1,"",N135-M136)</f>
        <v>125528.32668355582</v>
      </c>
    </row>
    <row r="137" spans="2:14" x14ac:dyDescent="0.25">
      <c r="B137" s="12">
        <f>B136+1</f>
        <v>127</v>
      </c>
      <c r="C137" s="11">
        <f>IF(F136&lt;1,"",$F$7)</f>
        <v>358.06147159909466</v>
      </c>
      <c r="D137" s="9">
        <f>IF(F136&lt;1,"",-IPMT($F$4/12,B137,$F$6,$F$3))</f>
        <v>193.71089666205535</v>
      </c>
      <c r="E137" s="9">
        <f>IF(F136&lt;1,"",C137-D137)</f>
        <v>164.35057493703931</v>
      </c>
      <c r="F137" s="10">
        <f>IF(F136&lt;1,"",F136-E137)</f>
        <v>57948.918423679599</v>
      </c>
      <c r="J137" s="12">
        <f>J136+1</f>
        <v>127</v>
      </c>
      <c r="K137" s="11">
        <f>IF(N136&lt;1,"",$N$7)</f>
        <v>740.92373488456042</v>
      </c>
      <c r="L137" s="9">
        <f>IF(N136&lt;1,"",-IPMT($N$4/12,J137,$N$6,$N$3))</f>
        <v>366.12428616037158</v>
      </c>
      <c r="M137" s="9">
        <f>IF(N136&lt;1,"",K137-L137)</f>
        <v>374.79944872418884</v>
      </c>
      <c r="N137" s="10">
        <f>IF(N136&lt;1,"",N136-M137)</f>
        <v>125153.52723483162</v>
      </c>
    </row>
    <row r="138" spans="2:14" x14ac:dyDescent="0.25">
      <c r="B138" s="12">
        <f>B137+1</f>
        <v>128</v>
      </c>
      <c r="C138" s="11">
        <f>IF(F137&lt;1,"",$F$7)</f>
        <v>358.06147159909466</v>
      </c>
      <c r="D138" s="9">
        <f>IF(F137&lt;1,"",-IPMT($F$4/12,B138,$F$6,$F$3))</f>
        <v>193.16306141226519</v>
      </c>
      <c r="E138" s="9">
        <f>IF(F137&lt;1,"",C138-D138)</f>
        <v>164.89841018682947</v>
      </c>
      <c r="F138" s="10">
        <f>IF(F137&lt;1,"",F137-E138)</f>
        <v>57784.020013492773</v>
      </c>
      <c r="J138" s="12">
        <f>J137+1</f>
        <v>128</v>
      </c>
      <c r="K138" s="11">
        <f>IF(N137&lt;1,"",$N$7)</f>
        <v>740.92373488456042</v>
      </c>
      <c r="L138" s="9">
        <f>IF(N137&lt;1,"",-IPMT($N$4/12,J138,$N$6,$N$3))</f>
        <v>365.03112110159265</v>
      </c>
      <c r="M138" s="9">
        <f>IF(N137&lt;1,"",K138-L138)</f>
        <v>375.89261378296777</v>
      </c>
      <c r="N138" s="10">
        <f>IF(N137&lt;1,"",N137-M138)</f>
        <v>124777.63462104865</v>
      </c>
    </row>
    <row r="139" spans="2:14" x14ac:dyDescent="0.25">
      <c r="B139" s="12">
        <f>B138+1</f>
        <v>129</v>
      </c>
      <c r="C139" s="11">
        <f>IF(F138&lt;1,"",$F$7)</f>
        <v>358.06147159909466</v>
      </c>
      <c r="D139" s="9">
        <f>IF(F138&lt;1,"",-IPMT($F$4/12,B139,$F$6,$F$3))</f>
        <v>192.61340004497578</v>
      </c>
      <c r="E139" s="9">
        <f>IF(F138&lt;1,"",C139-D139)</f>
        <v>165.44807155411888</v>
      </c>
      <c r="F139" s="10">
        <f>IF(F138&lt;1,"",F138-E139)</f>
        <v>57618.571941938651</v>
      </c>
      <c r="J139" s="12">
        <f>J138+1</f>
        <v>129</v>
      </c>
      <c r="K139" s="11">
        <f>IF(N138&lt;1,"",$N$7)</f>
        <v>740.92373488456042</v>
      </c>
      <c r="L139" s="9">
        <f>IF(N138&lt;1,"",-IPMT($N$4/12,J139,$N$6,$N$3))</f>
        <v>363.9347676447257</v>
      </c>
      <c r="M139" s="9">
        <f>IF(N138&lt;1,"",K139-L139)</f>
        <v>376.98896723983472</v>
      </c>
      <c r="N139" s="10">
        <f>IF(N138&lt;1,"",N138-M139)</f>
        <v>124400.64565380882</v>
      </c>
    </row>
    <row r="140" spans="2:14" x14ac:dyDescent="0.25">
      <c r="B140" s="12">
        <f>B139+1</f>
        <v>130</v>
      </c>
      <c r="C140" s="11">
        <f>IF(F139&lt;1,"",$F$7)</f>
        <v>358.06147159909466</v>
      </c>
      <c r="D140" s="9">
        <f>IF(F139&lt;1,"",-IPMT($F$4/12,B140,$F$6,$F$3))</f>
        <v>192.06190647312872</v>
      </c>
      <c r="E140" s="9">
        <f>IF(F139&lt;1,"",C140-D140)</f>
        <v>165.99956512596594</v>
      </c>
      <c r="F140" s="10">
        <f>IF(F139&lt;1,"",F139-E140)</f>
        <v>57452.572376812685</v>
      </c>
      <c r="J140" s="12">
        <f>J139+1</f>
        <v>130</v>
      </c>
      <c r="K140" s="11">
        <f>IF(N139&lt;1,"",$N$7)</f>
        <v>740.92373488456042</v>
      </c>
      <c r="L140" s="9">
        <f>IF(N139&lt;1,"",-IPMT($N$4/12,J140,$N$6,$N$3))</f>
        <v>362.8352164902762</v>
      </c>
      <c r="M140" s="9">
        <f>IF(N139&lt;1,"",K140-L140)</f>
        <v>378.08851839428422</v>
      </c>
      <c r="N140" s="10">
        <f>IF(N139&lt;1,"",N139-M140)</f>
        <v>124022.55713541454</v>
      </c>
    </row>
    <row r="141" spans="2:14" x14ac:dyDescent="0.25">
      <c r="B141" s="12">
        <f>B140+1</f>
        <v>131</v>
      </c>
      <c r="C141" s="11">
        <f>IF(F140&lt;1,"",$F$7)</f>
        <v>358.06147159909466</v>
      </c>
      <c r="D141" s="9">
        <f>IF(F140&lt;1,"",-IPMT($F$4/12,B141,$F$6,$F$3))</f>
        <v>191.50857458937551</v>
      </c>
      <c r="E141" s="9">
        <f>IF(F140&lt;1,"",C141-D141)</f>
        <v>166.55289700971915</v>
      </c>
      <c r="F141" s="10">
        <f>IF(F140&lt;1,"",F140-E141)</f>
        <v>57286.019479802962</v>
      </c>
      <c r="J141" s="12">
        <f>J140+1</f>
        <v>131</v>
      </c>
      <c r="K141" s="11">
        <f>IF(N140&lt;1,"",$N$7)</f>
        <v>740.92373488456042</v>
      </c>
      <c r="L141" s="9">
        <f>IF(N140&lt;1,"",-IPMT($N$4/12,J141,$N$6,$N$3))</f>
        <v>361.7324583116262</v>
      </c>
      <c r="M141" s="9">
        <f>IF(N140&lt;1,"",K141-L141)</f>
        <v>379.19127657293421</v>
      </c>
      <c r="N141" s="10">
        <f>IF(N140&lt;1,"",N140-M141)</f>
        <v>123643.3658588416</v>
      </c>
    </row>
    <row r="142" spans="2:14" x14ac:dyDescent="0.25">
      <c r="B142" s="12">
        <f>B141+1</f>
        <v>132</v>
      </c>
      <c r="C142" s="11">
        <f>IF(F141&lt;1,"",$F$7)</f>
        <v>358.06147159909466</v>
      </c>
      <c r="D142" s="9">
        <f>IF(F141&lt;1,"",-IPMT($F$4/12,B142,$F$6,$F$3))</f>
        <v>190.95339826600977</v>
      </c>
      <c r="E142" s="9">
        <f>IF(F141&lt;1,"",C142-D142)</f>
        <v>167.10807333308489</v>
      </c>
      <c r="F142" s="10">
        <f>IF(F141&lt;1,"",F141-E142)</f>
        <v>57118.911406469881</v>
      </c>
      <c r="J142" s="12">
        <f>J141+1</f>
        <v>132</v>
      </c>
      <c r="K142" s="11">
        <f>IF(N141&lt;1,"",$N$7)</f>
        <v>740.92373488456042</v>
      </c>
      <c r="L142" s="9">
        <f>IF(N141&lt;1,"",-IPMT($N$4/12,J142,$N$6,$N$3))</f>
        <v>360.62648375495513</v>
      </c>
      <c r="M142" s="9">
        <f>IF(N141&lt;1,"",K142-L142)</f>
        <v>380.29725112960529</v>
      </c>
      <c r="N142" s="10">
        <f>IF(N141&lt;1,"",N141-M142)</f>
        <v>123263.06860771199</v>
      </c>
    </row>
    <row r="143" spans="2:14" x14ac:dyDescent="0.25">
      <c r="B143" s="12">
        <f>B142+1</f>
        <v>133</v>
      </c>
      <c r="C143" s="11">
        <f>IF(F142&lt;1,"",$F$7)</f>
        <v>358.06147159909466</v>
      </c>
      <c r="D143" s="9">
        <f>IF(F142&lt;1,"",-IPMT($F$4/12,B143,$F$6,$F$3))</f>
        <v>190.39637135489946</v>
      </c>
      <c r="E143" s="9">
        <f>IF(F142&lt;1,"",C143-D143)</f>
        <v>167.6651002441952</v>
      </c>
      <c r="F143" s="10">
        <f>IF(F142&lt;1,"",F142-E143)</f>
        <v>56951.246306225687</v>
      </c>
      <c r="J143" s="12">
        <f>J142+1</f>
        <v>133</v>
      </c>
      <c r="K143" s="11">
        <f>IF(N142&lt;1,"",$N$7)</f>
        <v>740.92373488456042</v>
      </c>
      <c r="L143" s="9">
        <f>IF(N142&lt;1,"",-IPMT($N$4/12,J143,$N$6,$N$3))</f>
        <v>359.51728343916051</v>
      </c>
      <c r="M143" s="9">
        <f>IF(N142&lt;1,"",K143-L143)</f>
        <v>381.40645144539991</v>
      </c>
      <c r="N143" s="10">
        <f>IF(N142&lt;1,"",N142-M143)</f>
        <v>122881.6621562666</v>
      </c>
    </row>
    <row r="144" spans="2:14" x14ac:dyDescent="0.25">
      <c r="B144" s="12">
        <f>B143+1</f>
        <v>134</v>
      </c>
      <c r="C144" s="11">
        <f>IF(F143&lt;1,"",$F$7)</f>
        <v>358.06147159909466</v>
      </c>
      <c r="D144" s="9">
        <f>IF(F143&lt;1,"",-IPMT($F$4/12,B144,$F$6,$F$3))</f>
        <v>189.83748768741884</v>
      </c>
      <c r="E144" s="9">
        <f>IF(F143&lt;1,"",C144-D144)</f>
        <v>168.22398391167582</v>
      </c>
      <c r="F144" s="10">
        <f>IF(F143&lt;1,"",F143-E144)</f>
        <v>56783.022322314013</v>
      </c>
      <c r="J144" s="12">
        <f>J143+1</f>
        <v>134</v>
      </c>
      <c r="K144" s="11">
        <f>IF(N143&lt;1,"",$N$7)</f>
        <v>740.92373488456042</v>
      </c>
      <c r="L144" s="9">
        <f>IF(N143&lt;1,"",-IPMT($N$4/12,J144,$N$6,$N$3))</f>
        <v>358.404847955778</v>
      </c>
      <c r="M144" s="9">
        <f>IF(N143&lt;1,"",K144-L144)</f>
        <v>382.51888692878242</v>
      </c>
      <c r="N144" s="10">
        <f>IF(N143&lt;1,"",N143-M144)</f>
        <v>122499.14326933782</v>
      </c>
    </row>
    <row r="145" spans="2:14" x14ac:dyDescent="0.25">
      <c r="B145" s="12">
        <f>B144+1</f>
        <v>135</v>
      </c>
      <c r="C145" s="11">
        <f>IF(F144&lt;1,"",$F$7)</f>
        <v>358.06147159909466</v>
      </c>
      <c r="D145" s="9">
        <f>IF(F144&lt;1,"",-IPMT($F$4/12,B145,$F$6,$F$3))</f>
        <v>189.27674107437994</v>
      </c>
      <c r="E145" s="9">
        <f>IF(F144&lt;1,"",C145-D145)</f>
        <v>168.78473052471472</v>
      </c>
      <c r="F145" s="10">
        <f>IF(F144&lt;1,"",F144-E145)</f>
        <v>56614.2375917893</v>
      </c>
      <c r="J145" s="12">
        <f>J144+1</f>
        <v>135</v>
      </c>
      <c r="K145" s="11">
        <f>IF(N144&lt;1,"",$N$7)</f>
        <v>740.92373488456042</v>
      </c>
      <c r="L145" s="9">
        <f>IF(N144&lt;1,"",-IPMT($N$4/12,J145,$N$6,$N$3))</f>
        <v>357.28916786890238</v>
      </c>
      <c r="M145" s="9">
        <f>IF(N144&lt;1,"",K145-L145)</f>
        <v>383.63456701565804</v>
      </c>
      <c r="N145" s="10">
        <f>IF(N144&lt;1,"",N144-M145)</f>
        <v>122115.50870232216</v>
      </c>
    </row>
    <row r="146" spans="2:14" x14ac:dyDescent="0.25">
      <c r="B146" s="12">
        <f>B145+1</f>
        <v>136</v>
      </c>
      <c r="C146" s="11">
        <f>IF(F145&lt;1,"",$F$7)</f>
        <v>358.06147159909466</v>
      </c>
      <c r="D146" s="9">
        <f>IF(F145&lt;1,"",-IPMT($F$4/12,B146,$F$6,$F$3))</f>
        <v>188.71412530596419</v>
      </c>
      <c r="E146" s="9">
        <f>IF(F145&lt;1,"",C146-D146)</f>
        <v>169.34734629313047</v>
      </c>
      <c r="F146" s="10">
        <f>IF(F145&lt;1,"",F145-E146)</f>
        <v>56444.890245496172</v>
      </c>
      <c r="J146" s="12">
        <f>J145+1</f>
        <v>136</v>
      </c>
      <c r="K146" s="11">
        <f>IF(N145&lt;1,"",$N$7)</f>
        <v>740.92373488456042</v>
      </c>
      <c r="L146" s="9">
        <f>IF(N145&lt;1,"",-IPMT($N$4/12,J146,$N$6,$N$3))</f>
        <v>356.17023371510675</v>
      </c>
      <c r="M146" s="9">
        <f>IF(N145&lt;1,"",K146-L146)</f>
        <v>384.75350116945367</v>
      </c>
      <c r="N146" s="10">
        <f>IF(N145&lt;1,"",N145-M146)</f>
        <v>121730.7552011527</v>
      </c>
    </row>
    <row r="147" spans="2:14" x14ac:dyDescent="0.25">
      <c r="B147" s="12">
        <f>B146+1</f>
        <v>137</v>
      </c>
      <c r="C147" s="11">
        <f>IF(F146&lt;1,"",$F$7)</f>
        <v>358.06147159909466</v>
      </c>
      <c r="D147" s="9">
        <f>IF(F146&lt;1,"",-IPMT($F$4/12,B147,$F$6,$F$3))</f>
        <v>188.14963415165374</v>
      </c>
      <c r="E147" s="9">
        <f>IF(F146&lt;1,"",C147-D147)</f>
        <v>169.91183744744092</v>
      </c>
      <c r="F147" s="10">
        <f>IF(F146&lt;1,"",F146-E147)</f>
        <v>56274.97840804873</v>
      </c>
      <c r="J147" s="12">
        <f>J146+1</f>
        <v>137</v>
      </c>
      <c r="K147" s="11">
        <f>IF(N146&lt;1,"",$N$7)</f>
        <v>740.92373488456042</v>
      </c>
      <c r="L147" s="9">
        <f>IF(N146&lt;1,"",-IPMT($N$4/12,J147,$N$6,$N$3))</f>
        <v>355.04803600336248</v>
      </c>
      <c r="M147" s="9">
        <f>IF(N146&lt;1,"",K147-L147)</f>
        <v>385.87569888119793</v>
      </c>
      <c r="N147" s="10">
        <f>IF(N146&lt;1,"",N146-M147)</f>
        <v>121344.87950227151</v>
      </c>
    </row>
    <row r="148" spans="2:14" x14ac:dyDescent="0.25">
      <c r="B148" s="12">
        <f>B147+1</f>
        <v>138</v>
      </c>
      <c r="C148" s="11">
        <f>IF(F147&lt;1,"",$F$7)</f>
        <v>358.06147159909466</v>
      </c>
      <c r="D148" s="9">
        <f>IF(F147&lt;1,"",-IPMT($F$4/12,B148,$F$6,$F$3))</f>
        <v>187.58326136016228</v>
      </c>
      <c r="E148" s="9">
        <f>IF(F147&lt;1,"",C148-D148)</f>
        <v>170.47821023893238</v>
      </c>
      <c r="F148" s="10">
        <f>IF(F147&lt;1,"",F147-E148)</f>
        <v>56104.500197809801</v>
      </c>
      <c r="J148" s="12">
        <f>J147+1</f>
        <v>138</v>
      </c>
      <c r="K148" s="11">
        <f>IF(N147&lt;1,"",$N$7)</f>
        <v>740.92373488456042</v>
      </c>
      <c r="L148" s="9">
        <f>IF(N147&lt;1,"",-IPMT($N$4/12,J148,$N$6,$N$3))</f>
        <v>353.92256521495898</v>
      </c>
      <c r="M148" s="9">
        <f>IF(N147&lt;1,"",K148-L148)</f>
        <v>387.00116966960144</v>
      </c>
      <c r="N148" s="10">
        <f>IF(N147&lt;1,"",N147-M148)</f>
        <v>120957.8783326019</v>
      </c>
    </row>
    <row r="149" spans="2:14" x14ac:dyDescent="0.25">
      <c r="B149" s="12">
        <f>B148+1</f>
        <v>139</v>
      </c>
      <c r="C149" s="11">
        <f>IF(F148&lt;1,"",$F$7)</f>
        <v>358.06147159909466</v>
      </c>
      <c r="D149" s="9">
        <f>IF(F148&lt;1,"",-IPMT($F$4/12,B149,$F$6,$F$3))</f>
        <v>187.01500065936585</v>
      </c>
      <c r="E149" s="9">
        <f>IF(F148&lt;1,"",C149-D149)</f>
        <v>171.04647093972881</v>
      </c>
      <c r="F149" s="10">
        <f>IF(F148&lt;1,"",F148-E149)</f>
        <v>55933.453726870073</v>
      </c>
      <c r="J149" s="12">
        <f>J148+1</f>
        <v>139</v>
      </c>
      <c r="K149" s="11">
        <f>IF(N148&lt;1,"",$N$7)</f>
        <v>740.92373488456042</v>
      </c>
      <c r="L149" s="9">
        <f>IF(N148&lt;1,"",-IPMT($N$4/12,J149,$N$6,$N$3))</f>
        <v>352.79381180342267</v>
      </c>
      <c r="M149" s="9">
        <f>IF(N148&lt;1,"",K149-L149)</f>
        <v>388.12992308113775</v>
      </c>
      <c r="N149" s="10">
        <f>IF(N148&lt;1,"",N148-M149)</f>
        <v>120569.74840952076</v>
      </c>
    </row>
    <row r="150" spans="2:14" x14ac:dyDescent="0.25">
      <c r="B150" s="12">
        <f>B149+1</f>
        <v>140</v>
      </c>
      <c r="C150" s="11">
        <f>IF(F149&lt;1,"",$F$7)</f>
        <v>358.06147159909466</v>
      </c>
      <c r="D150" s="9">
        <f>IF(F149&lt;1,"",-IPMT($F$4/12,B150,$F$6,$F$3))</f>
        <v>186.44484575623343</v>
      </c>
      <c r="E150" s="9">
        <f>IF(F149&lt;1,"",C150-D150)</f>
        <v>171.61662584286123</v>
      </c>
      <c r="F150" s="10">
        <f>IF(F149&lt;1,"",F149-E150)</f>
        <v>55761.837101027209</v>
      </c>
      <c r="J150" s="12">
        <f>J149+1</f>
        <v>140</v>
      </c>
      <c r="K150" s="11">
        <f>IF(N149&lt;1,"",$N$7)</f>
        <v>740.92373488456042</v>
      </c>
      <c r="L150" s="9">
        <f>IF(N149&lt;1,"",-IPMT($N$4/12,J150,$N$6,$N$3))</f>
        <v>351.66176619443598</v>
      </c>
      <c r="M150" s="9">
        <f>IF(N149&lt;1,"",K150-L150)</f>
        <v>389.26196869012443</v>
      </c>
      <c r="N150" s="10">
        <f>IF(N149&lt;1,"",N149-M150)</f>
        <v>120180.48644083063</v>
      </c>
    </row>
    <row r="151" spans="2:14" x14ac:dyDescent="0.25">
      <c r="B151" s="12">
        <f>B150+1</f>
        <v>141</v>
      </c>
      <c r="C151" s="11">
        <f>IF(F150&lt;1,"",$F$7)</f>
        <v>358.06147159909466</v>
      </c>
      <c r="D151" s="9">
        <f>IF(F150&lt;1,"",-IPMT($F$4/12,B151,$F$6,$F$3))</f>
        <v>185.87279033675722</v>
      </c>
      <c r="E151" s="9">
        <f>IF(F150&lt;1,"",C151-D151)</f>
        <v>172.18868126233744</v>
      </c>
      <c r="F151" s="10">
        <f>IF(F150&lt;1,"",F150-E151)</f>
        <v>55589.648419764875</v>
      </c>
      <c r="J151" s="12">
        <f>J150+1</f>
        <v>141</v>
      </c>
      <c r="K151" s="11">
        <f>IF(N150&lt;1,"",$N$7)</f>
        <v>740.92373488456042</v>
      </c>
      <c r="L151" s="9">
        <f>IF(N150&lt;1,"",-IPMT($N$4/12,J151,$N$6,$N$3))</f>
        <v>350.52641878575645</v>
      </c>
      <c r="M151" s="9">
        <f>IF(N150&lt;1,"",K151-L151)</f>
        <v>390.39731609880397</v>
      </c>
      <c r="N151" s="10">
        <f>IF(N150&lt;1,"",N150-M151)</f>
        <v>119790.08912473182</v>
      </c>
    </row>
    <row r="152" spans="2:14" x14ac:dyDescent="0.25">
      <c r="B152" s="12">
        <f>B151+1</f>
        <v>142</v>
      </c>
      <c r="C152" s="11">
        <f>IF(F151&lt;1,"",$F$7)</f>
        <v>358.06147159909466</v>
      </c>
      <c r="D152" s="9">
        <f>IF(F151&lt;1,"",-IPMT($F$4/12,B152,$F$6,$F$3))</f>
        <v>185.29882806588276</v>
      </c>
      <c r="E152" s="9">
        <f>IF(F151&lt;1,"",C152-D152)</f>
        <v>172.7626435332119</v>
      </c>
      <c r="F152" s="10">
        <f>IF(F151&lt;1,"",F151-E152)</f>
        <v>55416.885776231662</v>
      </c>
      <c r="J152" s="12">
        <f>J151+1</f>
        <v>142</v>
      </c>
      <c r="K152" s="11">
        <f>IF(N151&lt;1,"",$N$7)</f>
        <v>740.92373488456042</v>
      </c>
      <c r="L152" s="9">
        <f>IF(N151&lt;1,"",-IPMT($N$4/12,J152,$N$6,$N$3))</f>
        <v>349.38775994713501</v>
      </c>
      <c r="M152" s="9">
        <f>IF(N151&lt;1,"",K152-L152)</f>
        <v>391.53597493742541</v>
      </c>
      <c r="N152" s="10">
        <f>IF(N151&lt;1,"",N151-M152)</f>
        <v>119398.5531497944</v>
      </c>
    </row>
    <row r="153" spans="2:14" x14ac:dyDescent="0.25">
      <c r="B153" s="12">
        <f>B152+1</f>
        <v>143</v>
      </c>
      <c r="C153" s="11">
        <f>IF(F152&lt;1,"",$F$7)</f>
        <v>358.06147159909466</v>
      </c>
      <c r="D153" s="9">
        <f>IF(F152&lt;1,"",-IPMT($F$4/12,B153,$F$6,$F$3))</f>
        <v>184.72295258743873</v>
      </c>
      <c r="E153" s="9">
        <f>IF(F152&lt;1,"",C153-D153)</f>
        <v>173.33851901165593</v>
      </c>
      <c r="F153" s="10">
        <f>IF(F152&lt;1,"",F152-E153)</f>
        <v>55243.547257220009</v>
      </c>
      <c r="J153" s="12">
        <f>J152+1</f>
        <v>143</v>
      </c>
      <c r="K153" s="11">
        <f>IF(N152&lt;1,"",$N$7)</f>
        <v>740.92373488456042</v>
      </c>
      <c r="L153" s="9">
        <f>IF(N152&lt;1,"",-IPMT($N$4/12,J153,$N$6,$N$3))</f>
        <v>348.24578002023418</v>
      </c>
      <c r="M153" s="9">
        <f>IF(N152&lt;1,"",K153-L153)</f>
        <v>392.67795486432624</v>
      </c>
      <c r="N153" s="10">
        <f>IF(N152&lt;1,"",N152-M153)</f>
        <v>119005.87519493008</v>
      </c>
    </row>
    <row r="154" spans="2:14" x14ac:dyDescent="0.25">
      <c r="B154" s="12">
        <f>B153+1</f>
        <v>144</v>
      </c>
      <c r="C154" s="11">
        <f>IF(F153&lt;1,"",$F$7)</f>
        <v>358.06147159909466</v>
      </c>
      <c r="D154" s="9">
        <f>IF(F153&lt;1,"",-IPMT($F$4/12,B154,$F$6,$F$3))</f>
        <v>184.14515752406652</v>
      </c>
      <c r="E154" s="9">
        <f>IF(F153&lt;1,"",C154-D154)</f>
        <v>173.91631407502814</v>
      </c>
      <c r="F154" s="10">
        <f>IF(F153&lt;1,"",F153-E154)</f>
        <v>55069.630943144977</v>
      </c>
      <c r="J154" s="12">
        <f>J153+1</f>
        <v>144</v>
      </c>
      <c r="K154" s="11">
        <f>IF(N153&lt;1,"",$N$7)</f>
        <v>740.92373488456042</v>
      </c>
      <c r="L154" s="9">
        <f>IF(N153&lt;1,"",-IPMT($N$4/12,J154,$N$6,$N$3))</f>
        <v>347.10046931854657</v>
      </c>
      <c r="M154" s="9">
        <f>IF(N153&lt;1,"",K154-L154)</f>
        <v>393.82326556601384</v>
      </c>
      <c r="N154" s="10">
        <f>IF(N153&lt;1,"",N153-M154)</f>
        <v>118612.05192936407</v>
      </c>
    </row>
    <row r="155" spans="2:14" x14ac:dyDescent="0.25">
      <c r="B155" s="12">
        <f>B154+1</f>
        <v>145</v>
      </c>
      <c r="C155" s="11">
        <f>IF(F154&lt;1,"",$F$7)</f>
        <v>358.06147159909466</v>
      </c>
      <c r="D155" s="9">
        <f>IF(F154&lt;1,"",-IPMT($F$4/12,B155,$F$6,$F$3))</f>
        <v>183.5654364771498</v>
      </c>
      <c r="E155" s="9">
        <f>IF(F154&lt;1,"",C155-D155)</f>
        <v>174.49603512194486</v>
      </c>
      <c r="F155" s="10">
        <f>IF(F154&lt;1,"",F154-E155)</f>
        <v>54895.134908023036</v>
      </c>
      <c r="J155" s="12">
        <f>J154+1</f>
        <v>145</v>
      </c>
      <c r="K155" s="11">
        <f>IF(N154&lt;1,"",$N$7)</f>
        <v>740.92373488456042</v>
      </c>
      <c r="L155" s="9">
        <f>IF(N154&lt;1,"",-IPMT($N$4/12,J155,$N$6,$N$3))</f>
        <v>345.95181812731232</v>
      </c>
      <c r="M155" s="9">
        <f>IF(N154&lt;1,"",K155-L155)</f>
        <v>394.9719167572481</v>
      </c>
      <c r="N155" s="10">
        <f>IF(N154&lt;1,"",N154-M155)</f>
        <v>118217.08001260682</v>
      </c>
    </row>
    <row r="156" spans="2:14" x14ac:dyDescent="0.25">
      <c r="B156" s="12">
        <f>B155+1</f>
        <v>146</v>
      </c>
      <c r="C156" s="11">
        <f>IF(F155&lt;1,"",$F$7)</f>
        <v>358.06147159909466</v>
      </c>
      <c r="D156" s="9">
        <f>IF(F155&lt;1,"",-IPMT($F$4/12,B156,$F$6,$F$3))</f>
        <v>182.98378302674331</v>
      </c>
      <c r="E156" s="9">
        <f>IF(F155&lt;1,"",C156-D156)</f>
        <v>175.07768857235135</v>
      </c>
      <c r="F156" s="10">
        <f>IF(F155&lt;1,"",F155-E156)</f>
        <v>54720.057219450682</v>
      </c>
      <c r="J156" s="12">
        <f>J155+1</f>
        <v>146</v>
      </c>
      <c r="K156" s="11">
        <f>IF(N155&lt;1,"",$N$7)</f>
        <v>740.92373488456042</v>
      </c>
      <c r="L156" s="9">
        <f>IF(N155&lt;1,"",-IPMT($N$4/12,J156,$N$6,$N$3))</f>
        <v>344.79981670343705</v>
      </c>
      <c r="M156" s="9">
        <f>IF(N155&lt;1,"",K156-L156)</f>
        <v>396.12391818112337</v>
      </c>
      <c r="N156" s="10">
        <f>IF(N155&lt;1,"",N155-M156)</f>
        <v>117820.9560944257</v>
      </c>
    </row>
    <row r="157" spans="2:14" x14ac:dyDescent="0.25">
      <c r="B157" s="12">
        <f>B156+1</f>
        <v>147</v>
      </c>
      <c r="C157" s="11">
        <f>IF(F156&lt;1,"",$F$7)</f>
        <v>358.06147159909466</v>
      </c>
      <c r="D157" s="9">
        <f>IF(F156&lt;1,"",-IPMT($F$4/12,B157,$F$6,$F$3))</f>
        <v>182.40019073150211</v>
      </c>
      <c r="E157" s="9">
        <f>IF(F156&lt;1,"",C157-D157)</f>
        <v>175.66128086759255</v>
      </c>
      <c r="F157" s="10">
        <f>IF(F156&lt;1,"",F156-E157)</f>
        <v>54544.395938583089</v>
      </c>
      <c r="J157" s="12">
        <f>J156+1</f>
        <v>147</v>
      </c>
      <c r="K157" s="11">
        <f>IF(N156&lt;1,"",$N$7)</f>
        <v>740.92373488456042</v>
      </c>
      <c r="L157" s="9">
        <f>IF(N156&lt;1,"",-IPMT($N$4/12,J157,$N$6,$N$3))</f>
        <v>343.64445527540875</v>
      </c>
      <c r="M157" s="9">
        <f>IF(N156&lt;1,"",K157-L157)</f>
        <v>397.27927960915167</v>
      </c>
      <c r="N157" s="10">
        <f>IF(N156&lt;1,"",N156-M157)</f>
        <v>117423.67681481654</v>
      </c>
    </row>
    <row r="158" spans="2:14" x14ac:dyDescent="0.25">
      <c r="B158" s="12">
        <f>B157+1</f>
        <v>148</v>
      </c>
      <c r="C158" s="11">
        <f>IF(F157&lt;1,"",$F$7)</f>
        <v>358.06147159909466</v>
      </c>
      <c r="D158" s="9">
        <f>IF(F157&lt;1,"",-IPMT($F$4/12,B158,$F$6,$F$3))</f>
        <v>181.8146531286101</v>
      </c>
      <c r="E158" s="9">
        <f>IF(F157&lt;1,"",C158-D158)</f>
        <v>176.24681847048456</v>
      </c>
      <c r="F158" s="10">
        <f>IF(F157&lt;1,"",F157-E158)</f>
        <v>54368.149120112605</v>
      </c>
      <c r="J158" s="12">
        <f>J157+1</f>
        <v>148</v>
      </c>
      <c r="K158" s="11">
        <f>IF(N157&lt;1,"",$N$7)</f>
        <v>740.92373488456042</v>
      </c>
      <c r="L158" s="9">
        <f>IF(N157&lt;1,"",-IPMT($N$4/12,J158,$N$6,$N$3))</f>
        <v>342.48572404321538</v>
      </c>
      <c r="M158" s="9">
        <f>IF(N157&lt;1,"",K158-L158)</f>
        <v>398.43801084134503</v>
      </c>
      <c r="N158" s="10">
        <f>IF(N157&lt;1,"",N157-M158)</f>
        <v>117025.2388039752</v>
      </c>
    </row>
    <row r="159" spans="2:14" x14ac:dyDescent="0.25">
      <c r="B159" s="12">
        <f>B158+1</f>
        <v>149</v>
      </c>
      <c r="C159" s="11">
        <f>IF(F158&lt;1,"",$F$7)</f>
        <v>358.06147159909466</v>
      </c>
      <c r="D159" s="9">
        <f>IF(F158&lt;1,"",-IPMT($F$4/12,B159,$F$6,$F$3))</f>
        <v>181.22716373370852</v>
      </c>
      <c r="E159" s="9">
        <f>IF(F158&lt;1,"",C159-D159)</f>
        <v>176.83430786538614</v>
      </c>
      <c r="F159" s="10">
        <f>IF(F158&lt;1,"",F158-E159)</f>
        <v>54191.314812247219</v>
      </c>
      <c r="J159" s="12">
        <f>J158+1</f>
        <v>149</v>
      </c>
      <c r="K159" s="11">
        <f>IF(N158&lt;1,"",$N$7)</f>
        <v>740.92373488456042</v>
      </c>
      <c r="L159" s="9">
        <f>IF(N158&lt;1,"",-IPMT($N$4/12,J159,$N$6,$N$3))</f>
        <v>341.3236131782615</v>
      </c>
      <c r="M159" s="9">
        <f>IF(N158&lt;1,"",K159-L159)</f>
        <v>399.60012170629892</v>
      </c>
      <c r="N159" s="10">
        <f>IF(N158&lt;1,"",N158-M159)</f>
        <v>116625.63868226889</v>
      </c>
    </row>
    <row r="160" spans="2:14" x14ac:dyDescent="0.25">
      <c r="B160" s="12">
        <f>B159+1</f>
        <v>150</v>
      </c>
      <c r="C160" s="11">
        <f>IF(F159&lt;1,"",$F$7)</f>
        <v>358.06147159909466</v>
      </c>
      <c r="D160" s="9">
        <f>IF(F159&lt;1,"",-IPMT($F$4/12,B160,$F$6,$F$3))</f>
        <v>180.6377160408239</v>
      </c>
      <c r="E160" s="9">
        <f>IF(F159&lt;1,"",C160-D160)</f>
        <v>177.42375555827076</v>
      </c>
      <c r="F160" s="10">
        <f>IF(F159&lt;1,"",F159-E160)</f>
        <v>54013.891056688946</v>
      </c>
      <c r="J160" s="12">
        <f>J159+1</f>
        <v>150</v>
      </c>
      <c r="K160" s="11">
        <f>IF(N159&lt;1,"",$N$7)</f>
        <v>740.92373488456042</v>
      </c>
      <c r="L160" s="9">
        <f>IF(N159&lt;1,"",-IPMT($N$4/12,J160,$N$6,$N$3))</f>
        <v>340.15811282328474</v>
      </c>
      <c r="M160" s="9">
        <f>IF(N159&lt;1,"",K160-L160)</f>
        <v>400.76562206127568</v>
      </c>
      <c r="N160" s="10">
        <f>IF(N159&lt;1,"",N159-M160)</f>
        <v>116224.87306020762</v>
      </c>
    </row>
    <row r="161" spans="2:14" x14ac:dyDescent="0.25">
      <c r="B161" s="12">
        <f>B160+1</f>
        <v>151</v>
      </c>
      <c r="C161" s="11">
        <f>IF(F160&lt;1,"",$F$7)</f>
        <v>358.06147159909466</v>
      </c>
      <c r="D161" s="9">
        <f>IF(F160&lt;1,"",-IPMT($F$4/12,B161,$F$6,$F$3))</f>
        <v>180.04630352229634</v>
      </c>
      <c r="E161" s="9">
        <f>IF(F160&lt;1,"",C161-D161)</f>
        <v>178.01516807679832</v>
      </c>
      <c r="F161" s="10">
        <f>IF(F160&lt;1,"",F160-E161)</f>
        <v>53835.87588861215</v>
      </c>
      <c r="J161" s="12">
        <f>J160+1</f>
        <v>151</v>
      </c>
      <c r="K161" s="11">
        <f>IF(N160&lt;1,"",$N$7)</f>
        <v>740.92373488456042</v>
      </c>
      <c r="L161" s="9">
        <f>IF(N160&lt;1,"",-IPMT($N$4/12,J161,$N$6,$N$3))</f>
        <v>338.98921309227273</v>
      </c>
      <c r="M161" s="9">
        <f>IF(N160&lt;1,"",K161-L161)</f>
        <v>401.93452179228768</v>
      </c>
      <c r="N161" s="10">
        <f>IF(N160&lt;1,"",N160-M161)</f>
        <v>115822.93853841534</v>
      </c>
    </row>
    <row r="162" spans="2:14" x14ac:dyDescent="0.25">
      <c r="B162" s="12">
        <f>B161+1</f>
        <v>152</v>
      </c>
      <c r="C162" s="11">
        <f>IF(F161&lt;1,"",$F$7)</f>
        <v>358.06147159909466</v>
      </c>
      <c r="D162" s="9">
        <f>IF(F161&lt;1,"",-IPMT($F$4/12,B162,$F$6,$F$3))</f>
        <v>179.45291962870698</v>
      </c>
      <c r="E162" s="9">
        <f>IF(F161&lt;1,"",C162-D162)</f>
        <v>178.60855197038768</v>
      </c>
      <c r="F162" s="10">
        <f>IF(F161&lt;1,"",F161-E162)</f>
        <v>53657.267336641766</v>
      </c>
      <c r="J162" s="12">
        <f>J161+1</f>
        <v>152</v>
      </c>
      <c r="K162" s="11">
        <f>IF(N161&lt;1,"",$N$7)</f>
        <v>740.92373488456042</v>
      </c>
      <c r="L162" s="9">
        <f>IF(N161&lt;1,"",-IPMT($N$4/12,J162,$N$6,$N$3))</f>
        <v>337.81690407037848</v>
      </c>
      <c r="M162" s="9">
        <f>IF(N161&lt;1,"",K162-L162)</f>
        <v>403.10683081418193</v>
      </c>
      <c r="N162" s="10">
        <f>IF(N161&lt;1,"",N161-M162)</f>
        <v>115419.83170760116</v>
      </c>
    </row>
    <row r="163" spans="2:14" x14ac:dyDescent="0.25">
      <c r="B163" s="12">
        <f>B162+1</f>
        <v>153</v>
      </c>
      <c r="C163" s="11">
        <f>IF(F162&lt;1,"",$F$7)</f>
        <v>358.06147159909466</v>
      </c>
      <c r="D163" s="9">
        <f>IF(F162&lt;1,"",-IPMT($F$4/12,B163,$F$6,$F$3))</f>
        <v>178.85755778880574</v>
      </c>
      <c r="E163" s="9">
        <f>IF(F162&lt;1,"",C163-D163)</f>
        <v>179.20391381028892</v>
      </c>
      <c r="F163" s="10">
        <f>IF(F162&lt;1,"",F162-E163)</f>
        <v>53478.063422831474</v>
      </c>
      <c r="J163" s="12">
        <f>J162+1</f>
        <v>153</v>
      </c>
      <c r="K163" s="11">
        <f>IF(N162&lt;1,"",$N$7)</f>
        <v>740.92373488456042</v>
      </c>
      <c r="L163" s="9">
        <f>IF(N162&lt;1,"",-IPMT($N$4/12,J163,$N$6,$N$3))</f>
        <v>336.64117581383721</v>
      </c>
      <c r="M163" s="9">
        <f>IF(N162&lt;1,"",K163-L163)</f>
        <v>404.28255907072321</v>
      </c>
      <c r="N163" s="10">
        <f>IF(N162&lt;1,"",N162-M163)</f>
        <v>115015.54914853044</v>
      </c>
    </row>
    <row r="164" spans="2:14" x14ac:dyDescent="0.25">
      <c r="B164" s="12">
        <f>B163+1</f>
        <v>154</v>
      </c>
      <c r="C164" s="11">
        <f>IF(F163&lt;1,"",$F$7)</f>
        <v>358.06147159909466</v>
      </c>
      <c r="D164" s="9">
        <f>IF(F163&lt;1,"",-IPMT($F$4/12,B164,$F$6,$F$3))</f>
        <v>178.26021140943809</v>
      </c>
      <c r="E164" s="9">
        <f>IF(F163&lt;1,"",C164-D164)</f>
        <v>179.80126018965657</v>
      </c>
      <c r="F164" s="10">
        <f>IF(F163&lt;1,"",F163-E164)</f>
        <v>53298.262162641819</v>
      </c>
      <c r="J164" s="12">
        <f>J163+1</f>
        <v>154</v>
      </c>
      <c r="K164" s="11">
        <f>IF(N163&lt;1,"",$N$7)</f>
        <v>740.92373488456042</v>
      </c>
      <c r="L164" s="9">
        <f>IF(N163&lt;1,"",-IPMT($N$4/12,J164,$N$6,$N$3))</f>
        <v>335.46201834988085</v>
      </c>
      <c r="M164" s="9">
        <f>IF(N163&lt;1,"",K164-L164)</f>
        <v>405.46171653467957</v>
      </c>
      <c r="N164" s="10">
        <f>IF(N163&lt;1,"",N163-M164)</f>
        <v>114610.08743199575</v>
      </c>
    </row>
    <row r="165" spans="2:14" x14ac:dyDescent="0.25">
      <c r="B165" s="12">
        <f>B164+1</f>
        <v>155</v>
      </c>
      <c r="C165" s="11">
        <f>IF(F164&lt;1,"",$F$7)</f>
        <v>358.06147159909466</v>
      </c>
      <c r="D165" s="9">
        <f>IF(F164&lt;1,"",-IPMT($F$4/12,B165,$F$6,$F$3))</f>
        <v>177.66087387547253</v>
      </c>
      <c r="E165" s="9">
        <f>IF(F164&lt;1,"",C165-D165)</f>
        <v>180.40059772362213</v>
      </c>
      <c r="F165" s="10">
        <f>IF(F164&lt;1,"",F164-E165)</f>
        <v>53117.861564918196</v>
      </c>
      <c r="J165" s="12">
        <f>J164+1</f>
        <v>155</v>
      </c>
      <c r="K165" s="11">
        <f>IF(N164&lt;1,"",$N$7)</f>
        <v>740.92373488456042</v>
      </c>
      <c r="L165" s="9">
        <f>IF(N164&lt;1,"",-IPMT($N$4/12,J165,$N$6,$N$3))</f>
        <v>334.27942167665475</v>
      </c>
      <c r="M165" s="9">
        <f>IF(N164&lt;1,"",K165-L165)</f>
        <v>406.64431320790567</v>
      </c>
      <c r="N165" s="10">
        <f>IF(N164&lt;1,"",N164-M165)</f>
        <v>114203.44311878785</v>
      </c>
    </row>
    <row r="166" spans="2:14" x14ac:dyDescent="0.25">
      <c r="B166" s="12">
        <f>B165+1</f>
        <v>156</v>
      </c>
      <c r="C166" s="11">
        <f>IF(F165&lt;1,"",$F$7)</f>
        <v>358.06147159909466</v>
      </c>
      <c r="D166" s="9">
        <f>IF(F165&lt;1,"",-IPMT($F$4/12,B166,$F$6,$F$3))</f>
        <v>177.05953854972716</v>
      </c>
      <c r="E166" s="9">
        <f>IF(F165&lt;1,"",C166-D166)</f>
        <v>181.00193304936749</v>
      </c>
      <c r="F166" s="10">
        <f>IF(F165&lt;1,"",F165-E166)</f>
        <v>52936.859631868829</v>
      </c>
      <c r="J166" s="12">
        <f>J165+1</f>
        <v>156</v>
      </c>
      <c r="K166" s="11">
        <f>IF(N165&lt;1,"",$N$7)</f>
        <v>740.92373488456042</v>
      </c>
      <c r="L166" s="9">
        <f>IF(N165&lt;1,"",-IPMT($N$4/12,J166,$N$6,$N$3))</f>
        <v>333.09337576313169</v>
      </c>
      <c r="M166" s="9">
        <f>IF(N165&lt;1,"",K166-L166)</f>
        <v>407.83035912142873</v>
      </c>
      <c r="N166" s="10">
        <f>IF(N165&lt;1,"",N165-M166)</f>
        <v>113795.61275966642</v>
      </c>
    </row>
    <row r="167" spans="2:14" x14ac:dyDescent="0.25">
      <c r="B167" s="12">
        <f>B166+1</f>
        <v>157</v>
      </c>
      <c r="C167" s="11">
        <f>IF(F166&lt;1,"",$F$7)</f>
        <v>358.06147159909466</v>
      </c>
      <c r="D167" s="9">
        <f>IF(F166&lt;1,"",-IPMT($F$4/12,B167,$F$6,$F$3))</f>
        <v>176.45619877289596</v>
      </c>
      <c r="E167" s="9">
        <f>IF(F166&lt;1,"",C167-D167)</f>
        <v>181.6052728261987</v>
      </c>
      <c r="F167" s="10">
        <f>IF(F166&lt;1,"",F166-E167)</f>
        <v>52755.254359042628</v>
      </c>
      <c r="J167" s="12">
        <f>J166+1</f>
        <v>157</v>
      </c>
      <c r="K167" s="11">
        <f>IF(N166&lt;1,"",$N$7)</f>
        <v>740.92373488456042</v>
      </c>
      <c r="L167" s="9">
        <f>IF(N166&lt;1,"",-IPMT($N$4/12,J167,$N$6,$N$3))</f>
        <v>331.90387054902754</v>
      </c>
      <c r="M167" s="9">
        <f>IF(N166&lt;1,"",K167-L167)</f>
        <v>409.01986433553287</v>
      </c>
      <c r="N167" s="10">
        <f>IF(N166&lt;1,"",N166-M167)</f>
        <v>113386.59289533088</v>
      </c>
    </row>
    <row r="168" spans="2:14" x14ac:dyDescent="0.25">
      <c r="B168" s="12">
        <f>B167+1</f>
        <v>158</v>
      </c>
      <c r="C168" s="11">
        <f>IF(F167&lt;1,"",$F$7)</f>
        <v>358.06147159909466</v>
      </c>
      <c r="D168" s="9">
        <f>IF(F167&lt;1,"",-IPMT($F$4/12,B168,$F$6,$F$3))</f>
        <v>175.85084786347528</v>
      </c>
      <c r="E168" s="9">
        <f>IF(F167&lt;1,"",C168-D168)</f>
        <v>182.21062373561938</v>
      </c>
      <c r="F168" s="10">
        <f>IF(F167&lt;1,"",F167-E168)</f>
        <v>52573.043735307008</v>
      </c>
      <c r="J168" s="12">
        <f>J167+1</f>
        <v>158</v>
      </c>
      <c r="K168" s="11">
        <f>IF(N167&lt;1,"",$N$7)</f>
        <v>740.92373488456042</v>
      </c>
      <c r="L168" s="9">
        <f>IF(N167&lt;1,"",-IPMT($N$4/12,J168,$N$6,$N$3))</f>
        <v>330.7108959447155</v>
      </c>
      <c r="M168" s="9">
        <f>IF(N167&lt;1,"",K168-L168)</f>
        <v>410.21283893984491</v>
      </c>
      <c r="N168" s="10">
        <f>IF(N167&lt;1,"",N167-M168)</f>
        <v>112976.38005639103</v>
      </c>
    </row>
    <row r="169" spans="2:14" x14ac:dyDescent="0.25">
      <c r="B169" s="12">
        <f>B168+1</f>
        <v>159</v>
      </c>
      <c r="C169" s="11">
        <f>IF(F168&lt;1,"",$F$7)</f>
        <v>358.06147159909466</v>
      </c>
      <c r="D169" s="9">
        <f>IF(F168&lt;1,"",-IPMT($F$4/12,B169,$F$6,$F$3))</f>
        <v>175.2434791176899</v>
      </c>
      <c r="E169" s="9">
        <f>IF(F168&lt;1,"",C169-D169)</f>
        <v>182.81799248140476</v>
      </c>
      <c r="F169" s="10">
        <f>IF(F168&lt;1,"",F168-E169)</f>
        <v>52390.225742825605</v>
      </c>
      <c r="J169" s="12">
        <f>J168+1</f>
        <v>159</v>
      </c>
      <c r="K169" s="11">
        <f>IF(N168&lt;1,"",$N$7)</f>
        <v>740.92373488456042</v>
      </c>
      <c r="L169" s="9">
        <f>IF(N168&lt;1,"",-IPMT($N$4/12,J169,$N$6,$N$3))</f>
        <v>329.51444183114097</v>
      </c>
      <c r="M169" s="9">
        <f>IF(N168&lt;1,"",K169-L169)</f>
        <v>411.40929305341945</v>
      </c>
      <c r="N169" s="10">
        <f>IF(N168&lt;1,"",N168-M169)</f>
        <v>112564.97076333761</v>
      </c>
    </row>
    <row r="170" spans="2:14" x14ac:dyDescent="0.25">
      <c r="B170" s="12">
        <f>B169+1</f>
        <v>160</v>
      </c>
      <c r="C170" s="11">
        <f>IF(F169&lt;1,"",$F$7)</f>
        <v>358.06147159909466</v>
      </c>
      <c r="D170" s="9">
        <f>IF(F169&lt;1,"",-IPMT($F$4/12,B170,$F$6,$F$3))</f>
        <v>174.63408580941854</v>
      </c>
      <c r="E170" s="9">
        <f>IF(F169&lt;1,"",C170-D170)</f>
        <v>183.42738578967612</v>
      </c>
      <c r="F170" s="10">
        <f>IF(F169&lt;1,"",F169-E170)</f>
        <v>52206.798357035928</v>
      </c>
      <c r="J170" s="12">
        <f>J169+1</f>
        <v>160</v>
      </c>
      <c r="K170" s="11">
        <f>IF(N169&lt;1,"",$N$7)</f>
        <v>740.92373488456042</v>
      </c>
      <c r="L170" s="9">
        <f>IF(N169&lt;1,"",-IPMT($N$4/12,J170,$N$6,$N$3))</f>
        <v>328.31449805973517</v>
      </c>
      <c r="M170" s="9">
        <f>IF(N169&lt;1,"",K170-L170)</f>
        <v>412.60923682482525</v>
      </c>
      <c r="N170" s="10">
        <f>IF(N169&lt;1,"",N169-M170)</f>
        <v>112152.36152651279</v>
      </c>
    </row>
    <row r="171" spans="2:14" x14ac:dyDescent="0.25">
      <c r="B171" s="12">
        <f>B170+1</f>
        <v>161</v>
      </c>
      <c r="C171" s="11">
        <f>IF(F170&lt;1,"",$F$7)</f>
        <v>358.06147159909466</v>
      </c>
      <c r="D171" s="9">
        <f>IF(F170&lt;1,"",-IPMT($F$4/12,B171,$F$6,$F$3))</f>
        <v>174.02266119011961</v>
      </c>
      <c r="E171" s="9">
        <f>IF(F170&lt;1,"",C171-D171)</f>
        <v>184.03881040897505</v>
      </c>
      <c r="F171" s="10">
        <f>IF(F170&lt;1,"",F170-E171)</f>
        <v>52022.759546626956</v>
      </c>
      <c r="J171" s="12">
        <f>J170+1</f>
        <v>161</v>
      </c>
      <c r="K171" s="11">
        <f>IF(N170&lt;1,"",$N$7)</f>
        <v>740.92373488456042</v>
      </c>
      <c r="L171" s="9">
        <f>IF(N170&lt;1,"",-IPMT($N$4/12,J171,$N$6,$N$3))</f>
        <v>327.11105445232943</v>
      </c>
      <c r="M171" s="9">
        <f>IF(N170&lt;1,"",K171-L171)</f>
        <v>413.81268043223099</v>
      </c>
      <c r="N171" s="10">
        <f>IF(N170&lt;1,"",N170-M171)</f>
        <v>111738.54884608055</v>
      </c>
    </row>
    <row r="172" spans="2:14" x14ac:dyDescent="0.25">
      <c r="B172" s="12">
        <f>B171+1</f>
        <v>162</v>
      </c>
      <c r="C172" s="11">
        <f>IF(F171&lt;1,"",$F$7)</f>
        <v>358.06147159909466</v>
      </c>
      <c r="D172" s="9">
        <f>IF(F171&lt;1,"",-IPMT($F$4/12,B172,$F$6,$F$3))</f>
        <v>173.40919848875637</v>
      </c>
      <c r="E172" s="9">
        <f>IF(F171&lt;1,"",C172-D172)</f>
        <v>184.65227311033829</v>
      </c>
      <c r="F172" s="10">
        <f>IF(F171&lt;1,"",F171-E172)</f>
        <v>51838.107273516616</v>
      </c>
      <c r="J172" s="12">
        <f>J171+1</f>
        <v>162</v>
      </c>
      <c r="K172" s="11">
        <f>IF(N171&lt;1,"",$N$7)</f>
        <v>740.92373488456042</v>
      </c>
      <c r="L172" s="9">
        <f>IF(N171&lt;1,"",-IPMT($N$4/12,J172,$N$6,$N$3))</f>
        <v>325.90410080106869</v>
      </c>
      <c r="M172" s="9">
        <f>IF(N171&lt;1,"",K172-L172)</f>
        <v>415.01963408349172</v>
      </c>
      <c r="N172" s="10">
        <f>IF(N171&lt;1,"",N171-M172)</f>
        <v>111323.52921199705</v>
      </c>
    </row>
    <row r="173" spans="2:14" x14ac:dyDescent="0.25">
      <c r="B173" s="12">
        <f>B172+1</f>
        <v>163</v>
      </c>
      <c r="C173" s="11">
        <f>IF(F172&lt;1,"",$F$7)</f>
        <v>358.06147159909466</v>
      </c>
      <c r="D173" s="9">
        <f>IF(F172&lt;1,"",-IPMT($F$4/12,B173,$F$6,$F$3))</f>
        <v>172.79369091172191</v>
      </c>
      <c r="E173" s="9">
        <f>IF(F172&lt;1,"",C173-D173)</f>
        <v>185.26778068737275</v>
      </c>
      <c r="F173" s="10">
        <f>IF(F172&lt;1,"",F172-E173)</f>
        <v>51652.83949282924</v>
      </c>
      <c r="J173" s="12">
        <f>J172+1</f>
        <v>163</v>
      </c>
      <c r="K173" s="11">
        <f>IF(N172&lt;1,"",$N$7)</f>
        <v>740.92373488456042</v>
      </c>
      <c r="L173" s="9">
        <f>IF(N172&lt;1,"",-IPMT($N$4/12,J173,$N$6,$N$3))</f>
        <v>324.69362686832517</v>
      </c>
      <c r="M173" s="9">
        <f>IF(N172&lt;1,"",K173-L173)</f>
        <v>416.23010801623525</v>
      </c>
      <c r="N173" s="10">
        <f>IF(N172&lt;1,"",N172-M173)</f>
        <v>110907.29910398083</v>
      </c>
    </row>
    <row r="174" spans="2:14" x14ac:dyDescent="0.25">
      <c r="B174" s="12">
        <f>B173+1</f>
        <v>164</v>
      </c>
      <c r="C174" s="11">
        <f>IF(F173&lt;1,"",$F$7)</f>
        <v>358.06147159909466</v>
      </c>
      <c r="D174" s="9">
        <f>IF(F173&lt;1,"",-IPMT($F$4/12,B174,$F$6,$F$3))</f>
        <v>172.17613164276401</v>
      </c>
      <c r="E174" s="9">
        <f>IF(F173&lt;1,"",C174-D174)</f>
        <v>185.88533995633065</v>
      </c>
      <c r="F174" s="10">
        <f>IF(F173&lt;1,"",F173-E174)</f>
        <v>51466.95415287291</v>
      </c>
      <c r="J174" s="12">
        <f>J173+1</f>
        <v>164</v>
      </c>
      <c r="K174" s="11">
        <f>IF(N173&lt;1,"",$N$7)</f>
        <v>740.92373488456042</v>
      </c>
      <c r="L174" s="9">
        <f>IF(N173&lt;1,"",-IPMT($N$4/12,J174,$N$6,$N$3))</f>
        <v>323.4796223866112</v>
      </c>
      <c r="M174" s="9">
        <f>IF(N173&lt;1,"",K174-L174)</f>
        <v>417.44411249794922</v>
      </c>
      <c r="N174" s="10">
        <f>IF(N173&lt;1,"",N173-M174)</f>
        <v>110489.85499148288</v>
      </c>
    </row>
    <row r="175" spans="2:14" x14ac:dyDescent="0.25">
      <c r="B175" s="12">
        <f>B174+1</f>
        <v>165</v>
      </c>
      <c r="C175" s="11">
        <f>IF(F174&lt;1,"",$F$7)</f>
        <v>358.06147159909466</v>
      </c>
      <c r="D175" s="9">
        <f>IF(F174&lt;1,"",-IPMT($F$4/12,B175,$F$6,$F$3))</f>
        <v>171.55651384290957</v>
      </c>
      <c r="E175" s="9">
        <f>IF(F174&lt;1,"",C175-D175)</f>
        <v>186.50495775618509</v>
      </c>
      <c r="F175" s="10">
        <f>IF(F174&lt;1,"",F174-E175)</f>
        <v>51280.449195116722</v>
      </c>
      <c r="J175" s="12">
        <f>J174+1</f>
        <v>165</v>
      </c>
      <c r="K175" s="11">
        <f>IF(N174&lt;1,"",$N$7)</f>
        <v>740.92373488456042</v>
      </c>
      <c r="L175" s="9">
        <f>IF(N174&lt;1,"",-IPMT($N$4/12,J175,$N$6,$N$3))</f>
        <v>322.26207705849225</v>
      </c>
      <c r="M175" s="9">
        <f>IF(N174&lt;1,"",K175-L175)</f>
        <v>418.66165782606816</v>
      </c>
      <c r="N175" s="10">
        <f>IF(N174&lt;1,"",N174-M175)</f>
        <v>110071.1933336568</v>
      </c>
    </row>
    <row r="176" spans="2:14" x14ac:dyDescent="0.25">
      <c r="B176" s="12">
        <f>B175+1</f>
        <v>166</v>
      </c>
      <c r="C176" s="11">
        <f>IF(F175&lt;1,"",$F$7)</f>
        <v>358.06147159909466</v>
      </c>
      <c r="D176" s="9">
        <f>IF(F175&lt;1,"",-IPMT($F$4/12,B176,$F$6,$F$3))</f>
        <v>170.93483065038893</v>
      </c>
      <c r="E176" s="9">
        <f>IF(F175&lt;1,"",C176-D176)</f>
        <v>187.12664094870573</v>
      </c>
      <c r="F176" s="10">
        <f>IF(F175&lt;1,"",F175-E176)</f>
        <v>51093.322554168015</v>
      </c>
      <c r="J176" s="12">
        <f>J175+1</f>
        <v>166</v>
      </c>
      <c r="K176" s="11">
        <f>IF(N175&lt;1,"",$N$7)</f>
        <v>740.92373488456042</v>
      </c>
      <c r="L176" s="9">
        <f>IF(N175&lt;1,"",-IPMT($N$4/12,J176,$N$6,$N$3))</f>
        <v>321.04098055649951</v>
      </c>
      <c r="M176" s="9">
        <f>IF(N175&lt;1,"",K176-L176)</f>
        <v>419.88275432806091</v>
      </c>
      <c r="N176" s="10">
        <f>IF(N175&lt;1,"",N175-M176)</f>
        <v>109651.31057932874</v>
      </c>
    </row>
    <row r="177" spans="2:14" x14ac:dyDescent="0.25">
      <c r="B177" s="12">
        <f>B176+1</f>
        <v>167</v>
      </c>
      <c r="C177" s="11">
        <f>IF(F176&lt;1,"",$F$7)</f>
        <v>358.06147159909466</v>
      </c>
      <c r="D177" s="9">
        <f>IF(F176&lt;1,"",-IPMT($F$4/12,B177,$F$6,$F$3))</f>
        <v>170.31107518055995</v>
      </c>
      <c r="E177" s="9">
        <f>IF(F176&lt;1,"",C177-D177)</f>
        <v>187.75039641853471</v>
      </c>
      <c r="F177" s="10">
        <f>IF(F176&lt;1,"",F176-E177)</f>
        <v>50905.572157749477</v>
      </c>
      <c r="J177" s="12">
        <f>J176+1</f>
        <v>167</v>
      </c>
      <c r="K177" s="11">
        <f>IF(N176&lt;1,"",$N$7)</f>
        <v>740.92373488456042</v>
      </c>
      <c r="L177" s="9">
        <f>IF(N176&lt;1,"",-IPMT($N$4/12,J177,$N$6,$N$3))</f>
        <v>319.81632252304263</v>
      </c>
      <c r="M177" s="9">
        <f>IF(N176&lt;1,"",K177-L177)</f>
        <v>421.10741236151779</v>
      </c>
      <c r="N177" s="10">
        <f>IF(N176&lt;1,"",N176-M177)</f>
        <v>109230.20316696723</v>
      </c>
    </row>
    <row r="178" spans="2:14" x14ac:dyDescent="0.25">
      <c r="B178" s="12">
        <f>B177+1</f>
        <v>168</v>
      </c>
      <c r="C178" s="11">
        <f>IF(F177&lt;1,"",$F$7)</f>
        <v>358.06147159909466</v>
      </c>
      <c r="D178" s="9">
        <f>IF(F177&lt;1,"",-IPMT($F$4/12,B178,$F$6,$F$3))</f>
        <v>169.68524052583146</v>
      </c>
      <c r="E178" s="9">
        <f>IF(F177&lt;1,"",C178-D178)</f>
        <v>188.3762310732632</v>
      </c>
      <c r="F178" s="10">
        <f>IF(F177&lt;1,"",F177-E178)</f>
        <v>50717.195926676213</v>
      </c>
      <c r="J178" s="12">
        <f>J177+1</f>
        <v>168</v>
      </c>
      <c r="K178" s="11">
        <f>IF(N177&lt;1,"",$N$7)</f>
        <v>740.92373488456042</v>
      </c>
      <c r="L178" s="9">
        <f>IF(N177&lt;1,"",-IPMT($N$4/12,J178,$N$6,$N$3))</f>
        <v>318.58809257032158</v>
      </c>
      <c r="M178" s="9">
        <f>IF(N177&lt;1,"",K178-L178)</f>
        <v>422.33564231423884</v>
      </c>
      <c r="N178" s="10">
        <f>IF(N177&lt;1,"",N177-M178)</f>
        <v>108807.86752465299</v>
      </c>
    </row>
    <row r="179" spans="2:14" x14ac:dyDescent="0.25">
      <c r="B179" s="12">
        <f>B178+1</f>
        <v>169</v>
      </c>
      <c r="C179" s="11">
        <f>IF(F178&lt;1,"",$F$7)</f>
        <v>358.06147159909466</v>
      </c>
      <c r="D179" s="9">
        <f>IF(F178&lt;1,"",-IPMT($F$4/12,B179,$F$6,$F$3))</f>
        <v>169.05731975558726</v>
      </c>
      <c r="E179" s="9">
        <f>IF(F178&lt;1,"",C179-D179)</f>
        <v>189.0041518435074</v>
      </c>
      <c r="F179" s="10">
        <f>IF(F178&lt;1,"",F178-E179)</f>
        <v>50528.191774832703</v>
      </c>
      <c r="J179" s="12">
        <f>J178+1</f>
        <v>169</v>
      </c>
      <c r="K179" s="11">
        <f>IF(N178&lt;1,"",$N$7)</f>
        <v>740.92373488456042</v>
      </c>
      <c r="L179" s="9">
        <f>IF(N178&lt;1,"",-IPMT($N$4/12,J179,$N$6,$N$3))</f>
        <v>317.35628028023837</v>
      </c>
      <c r="M179" s="9">
        <f>IF(N178&lt;1,"",K179-L179)</f>
        <v>423.56745460432205</v>
      </c>
      <c r="N179" s="10">
        <f>IF(N178&lt;1,"",N178-M179)</f>
        <v>108384.30007004867</v>
      </c>
    </row>
    <row r="180" spans="2:14" x14ac:dyDescent="0.25">
      <c r="B180" s="12">
        <f>B179+1</f>
        <v>170</v>
      </c>
      <c r="C180" s="11">
        <f>IF(F179&lt;1,"",$F$7)</f>
        <v>358.06147159909466</v>
      </c>
      <c r="D180" s="9">
        <f>IF(F179&lt;1,"",-IPMT($F$4/12,B180,$F$6,$F$3))</f>
        <v>168.42730591610891</v>
      </c>
      <c r="E180" s="9">
        <f>IF(F179&lt;1,"",C180-D180)</f>
        <v>189.63416568298575</v>
      </c>
      <c r="F180" s="10">
        <f>IF(F179&lt;1,"",F179-E180)</f>
        <v>50338.557609149721</v>
      </c>
      <c r="J180" s="12">
        <f>J179+1</f>
        <v>170</v>
      </c>
      <c r="K180" s="11">
        <f>IF(N179&lt;1,"",$N$7)</f>
        <v>740.92373488456042</v>
      </c>
      <c r="L180" s="9">
        <f>IF(N179&lt;1,"",-IPMT($N$4/12,J180,$N$6,$N$3))</f>
        <v>316.12087520430913</v>
      </c>
      <c r="M180" s="9">
        <f>IF(N179&lt;1,"",K180-L180)</f>
        <v>424.80285968025129</v>
      </c>
      <c r="N180" s="10">
        <f>IF(N179&lt;1,"",N179-M180)</f>
        <v>107959.49721036843</v>
      </c>
    </row>
    <row r="181" spans="2:14" x14ac:dyDescent="0.25">
      <c r="B181" s="12">
        <f>B180+1</f>
        <v>171</v>
      </c>
      <c r="C181" s="11">
        <f>IF(F180&lt;1,"",$F$7)</f>
        <v>358.06147159909466</v>
      </c>
      <c r="D181" s="9">
        <f>IF(F180&lt;1,"",-IPMT($F$4/12,B181,$F$6,$F$3))</f>
        <v>167.79519203049895</v>
      </c>
      <c r="E181" s="9">
        <f>IF(F180&lt;1,"",C181-D181)</f>
        <v>190.26627956859571</v>
      </c>
      <c r="F181" s="10">
        <f>IF(F180&lt;1,"",F180-E181)</f>
        <v>50148.291329581123</v>
      </c>
      <c r="J181" s="12">
        <f>J180+1</f>
        <v>171</v>
      </c>
      <c r="K181" s="11">
        <f>IF(N180&lt;1,"",$N$7)</f>
        <v>740.92373488456042</v>
      </c>
      <c r="L181" s="9">
        <f>IF(N180&lt;1,"",-IPMT($N$4/12,J181,$N$6,$N$3))</f>
        <v>314.881866863575</v>
      </c>
      <c r="M181" s="9">
        <f>IF(N180&lt;1,"",K181-L181)</f>
        <v>426.04186802098542</v>
      </c>
      <c r="N181" s="10">
        <f>IF(N180&lt;1,"",N180-M181)</f>
        <v>107533.45534234744</v>
      </c>
    </row>
    <row r="182" spans="2:14" x14ac:dyDescent="0.25">
      <c r="B182" s="12">
        <f>B181+1</f>
        <v>172</v>
      </c>
      <c r="C182" s="11">
        <f>IF(F181&lt;1,"",$F$7)</f>
        <v>358.06147159909466</v>
      </c>
      <c r="D182" s="9">
        <f>IF(F181&lt;1,"",-IPMT($F$4/12,B182,$F$6,$F$3))</f>
        <v>167.1609710986036</v>
      </c>
      <c r="E182" s="9">
        <f>IF(F181&lt;1,"",C182-D182)</f>
        <v>190.90050050049106</v>
      </c>
      <c r="F182" s="10">
        <f>IF(F181&lt;1,"",F181-E182)</f>
        <v>49957.390829080628</v>
      </c>
      <c r="J182" s="12">
        <f>J181+1</f>
        <v>172</v>
      </c>
      <c r="K182" s="11">
        <f>IF(N181&lt;1,"",$N$7)</f>
        <v>740.92373488456042</v>
      </c>
      <c r="L182" s="9">
        <f>IF(N181&lt;1,"",-IPMT($N$4/12,J182,$N$6,$N$3))</f>
        <v>313.63924474851382</v>
      </c>
      <c r="M182" s="9">
        <f>IF(N181&lt;1,"",K182-L182)</f>
        <v>427.2844901360466</v>
      </c>
      <c r="N182" s="10">
        <f>IF(N181&lt;1,"",N181-M182)</f>
        <v>107106.17085221139</v>
      </c>
    </row>
    <row r="183" spans="2:14" x14ac:dyDescent="0.25">
      <c r="B183" s="12">
        <f>B182+1</f>
        <v>173</v>
      </c>
      <c r="C183" s="11">
        <f>IF(F182&lt;1,"",$F$7)</f>
        <v>358.06147159909466</v>
      </c>
      <c r="D183" s="9">
        <f>IF(F182&lt;1,"",-IPMT($F$4/12,B183,$F$6,$F$3))</f>
        <v>166.52463609693535</v>
      </c>
      <c r="E183" s="9">
        <f>IF(F182&lt;1,"",C183-D183)</f>
        <v>191.53683550215931</v>
      </c>
      <c r="F183" s="10">
        <f>IF(F182&lt;1,"",F182-E183)</f>
        <v>49765.853993578472</v>
      </c>
      <c r="J183" s="12">
        <f>J182+1</f>
        <v>173</v>
      </c>
      <c r="K183" s="11">
        <f>IF(N182&lt;1,"",$N$7)</f>
        <v>740.92373488456042</v>
      </c>
      <c r="L183" s="9">
        <f>IF(N182&lt;1,"",-IPMT($N$4/12,J183,$N$6,$N$3))</f>
        <v>312.39299831895039</v>
      </c>
      <c r="M183" s="9">
        <f>IF(N182&lt;1,"",K183-L183)</f>
        <v>428.53073656561003</v>
      </c>
      <c r="N183" s="10">
        <f>IF(N182&lt;1,"",N182-M183)</f>
        <v>106677.64011564579</v>
      </c>
    </row>
    <row r="184" spans="2:14" x14ac:dyDescent="0.25">
      <c r="B184" s="12">
        <f>B183+1</f>
        <v>174</v>
      </c>
      <c r="C184" s="11">
        <f>IF(F183&lt;1,"",$F$7)</f>
        <v>358.06147159909466</v>
      </c>
      <c r="D184" s="9">
        <f>IF(F183&lt;1,"",-IPMT($F$4/12,B184,$F$6,$F$3))</f>
        <v>165.88617997859478</v>
      </c>
      <c r="E184" s="9">
        <f>IF(F183&lt;1,"",C184-D184)</f>
        <v>192.17529162049988</v>
      </c>
      <c r="F184" s="10">
        <f>IF(F183&lt;1,"",F183-E184)</f>
        <v>49573.678701957971</v>
      </c>
      <c r="J184" s="12">
        <f>J183+1</f>
        <v>174</v>
      </c>
      <c r="K184" s="11">
        <f>IF(N183&lt;1,"",$N$7)</f>
        <v>740.92373488456042</v>
      </c>
      <c r="L184" s="9">
        <f>IF(N183&lt;1,"",-IPMT($N$4/12,J184,$N$6,$N$3))</f>
        <v>311.14311700396729</v>
      </c>
      <c r="M184" s="9">
        <f>IF(N183&lt;1,"",K184-L184)</f>
        <v>429.78061788059313</v>
      </c>
      <c r="N184" s="10">
        <f>IF(N183&lt;1,"",N183-M184)</f>
        <v>106247.8594977652</v>
      </c>
    </row>
    <row r="185" spans="2:14" x14ac:dyDescent="0.25">
      <c r="B185" s="12">
        <f>B184+1</f>
        <v>175</v>
      </c>
      <c r="C185" s="11">
        <f>IF(F184&lt;1,"",$F$7)</f>
        <v>358.06147159909466</v>
      </c>
      <c r="D185" s="9">
        <f>IF(F184&lt;1,"",-IPMT($F$4/12,B185,$F$6,$F$3))</f>
        <v>165.24559567319309</v>
      </c>
      <c r="E185" s="9">
        <f>IF(F184&lt;1,"",C185-D185)</f>
        <v>192.81587592590157</v>
      </c>
      <c r="F185" s="10">
        <f>IF(F184&lt;1,"",F184-E185)</f>
        <v>49380.862826032069</v>
      </c>
      <c r="J185" s="12">
        <f>J184+1</f>
        <v>175</v>
      </c>
      <c r="K185" s="11">
        <f>IF(N184&lt;1,"",$N$7)</f>
        <v>740.92373488456042</v>
      </c>
      <c r="L185" s="9">
        <f>IF(N184&lt;1,"",-IPMT($N$4/12,J185,$N$6,$N$3))</f>
        <v>309.88959020181557</v>
      </c>
      <c r="M185" s="9">
        <f>IF(N184&lt;1,"",K185-L185)</f>
        <v>431.03414468274485</v>
      </c>
      <c r="N185" s="10">
        <f>IF(N184&lt;1,"",N184-M185)</f>
        <v>105816.82535308244</v>
      </c>
    </row>
    <row r="186" spans="2:14" x14ac:dyDescent="0.25">
      <c r="B186" s="12">
        <f>B185+1</f>
        <v>176</v>
      </c>
      <c r="C186" s="11">
        <f>IF(F185&lt;1,"",$F$7)</f>
        <v>358.06147159909466</v>
      </c>
      <c r="D186" s="9">
        <f>IF(F185&lt;1,"",-IPMT($F$4/12,B186,$F$6,$F$3))</f>
        <v>164.60287608677348</v>
      </c>
      <c r="E186" s="9">
        <f>IF(F185&lt;1,"",C186-D186)</f>
        <v>193.45859551232118</v>
      </c>
      <c r="F186" s="10">
        <f>IF(F185&lt;1,"",F185-E186)</f>
        <v>49187.404230519751</v>
      </c>
      <c r="J186" s="12">
        <f>J185+1</f>
        <v>176</v>
      </c>
      <c r="K186" s="11">
        <f>IF(N185&lt;1,"",$N$7)</f>
        <v>740.92373488456042</v>
      </c>
      <c r="L186" s="9">
        <f>IF(N185&lt;1,"",-IPMT($N$4/12,J186,$N$6,$N$3))</f>
        <v>308.63240727982424</v>
      </c>
      <c r="M186" s="9">
        <f>IF(N185&lt;1,"",K186-L186)</f>
        <v>432.29132760473618</v>
      </c>
      <c r="N186" s="10">
        <f>IF(N185&lt;1,"",N185-M186)</f>
        <v>105384.53402547771</v>
      </c>
    </row>
    <row r="187" spans="2:14" x14ac:dyDescent="0.25">
      <c r="B187" s="12">
        <f>B186+1</f>
        <v>177</v>
      </c>
      <c r="C187" s="11">
        <f>IF(F186&lt;1,"",$F$7)</f>
        <v>358.06147159909466</v>
      </c>
      <c r="D187" s="9">
        <f>IF(F186&lt;1,"",-IPMT($F$4/12,B187,$F$6,$F$3))</f>
        <v>163.9580141017324</v>
      </c>
      <c r="E187" s="9">
        <f>IF(F186&lt;1,"",C187-D187)</f>
        <v>194.10345749736226</v>
      </c>
      <c r="F187" s="10">
        <f>IF(F186&lt;1,"",F186-E187)</f>
        <v>48993.300773022391</v>
      </c>
      <c r="J187" s="12">
        <f>J186+1</f>
        <v>177</v>
      </c>
      <c r="K187" s="11">
        <f>IF(N186&lt;1,"",$N$7)</f>
        <v>740.92373488456042</v>
      </c>
      <c r="L187" s="9">
        <f>IF(N186&lt;1,"",-IPMT($N$4/12,J187,$N$6,$N$3))</f>
        <v>307.37155757431043</v>
      </c>
      <c r="M187" s="9">
        <f>IF(N186&lt;1,"",K187-L187)</f>
        <v>433.55217731024999</v>
      </c>
      <c r="N187" s="10">
        <f>IF(N186&lt;1,"",N186-M187)</f>
        <v>104950.98184816746</v>
      </c>
    </row>
    <row r="188" spans="2:14" x14ac:dyDescent="0.25">
      <c r="B188" s="12">
        <f>B187+1</f>
        <v>178</v>
      </c>
      <c r="C188" s="11">
        <f>IF(F187&lt;1,"",$F$7)</f>
        <v>358.06147159909466</v>
      </c>
      <c r="D188" s="9">
        <f>IF(F187&lt;1,"",-IPMT($F$4/12,B188,$F$6,$F$3))</f>
        <v>163.31100257674117</v>
      </c>
      <c r="E188" s="9">
        <f>IF(F187&lt;1,"",C188-D188)</f>
        <v>194.75046902235349</v>
      </c>
      <c r="F188" s="10">
        <f>IF(F187&lt;1,"",F187-E188)</f>
        <v>48798.55030400004</v>
      </c>
      <c r="J188" s="12">
        <f>J187+1</f>
        <v>178</v>
      </c>
      <c r="K188" s="11">
        <f>IF(N187&lt;1,"",$N$7)</f>
        <v>740.92373488456042</v>
      </c>
      <c r="L188" s="9">
        <f>IF(N187&lt;1,"",-IPMT($N$4/12,J188,$N$6,$N$3))</f>
        <v>306.10703039048889</v>
      </c>
      <c r="M188" s="9">
        <f>IF(N187&lt;1,"",K188-L188)</f>
        <v>434.81670449407153</v>
      </c>
      <c r="N188" s="10">
        <f>IF(N187&lt;1,"",N187-M188)</f>
        <v>104516.16514367338</v>
      </c>
    </row>
    <row r="189" spans="2:14" x14ac:dyDescent="0.25">
      <c r="B189" s="12">
        <f>B188+1</f>
        <v>179</v>
      </c>
      <c r="C189" s="11">
        <f>IF(F188&lt;1,"",$F$7)</f>
        <v>358.06147159909466</v>
      </c>
      <c r="D189" s="9">
        <f>IF(F188&lt;1,"",-IPMT($F$4/12,B189,$F$6,$F$3))</f>
        <v>162.66183434666664</v>
      </c>
      <c r="E189" s="9">
        <f>IF(F188&lt;1,"",C189-D189)</f>
        <v>195.39963725242802</v>
      </c>
      <c r="F189" s="10">
        <f>IF(F188&lt;1,"",F188-E189)</f>
        <v>48603.150666747613</v>
      </c>
      <c r="J189" s="12">
        <f>J188+1</f>
        <v>179</v>
      </c>
      <c r="K189" s="11">
        <f>IF(N188&lt;1,"",$N$7)</f>
        <v>740.92373488456042</v>
      </c>
      <c r="L189" s="9">
        <f>IF(N188&lt;1,"",-IPMT($N$4/12,J189,$N$6,$N$3))</f>
        <v>304.83881500238112</v>
      </c>
      <c r="M189" s="9">
        <f>IF(N188&lt;1,"",K189-L189)</f>
        <v>436.08491988217929</v>
      </c>
      <c r="N189" s="10">
        <f>IF(N188&lt;1,"",N188-M189)</f>
        <v>104080.0802237912</v>
      </c>
    </row>
    <row r="190" spans="2:14" x14ac:dyDescent="0.25">
      <c r="B190" s="12">
        <f>B189+1</f>
        <v>180</v>
      </c>
      <c r="C190" s="11">
        <f>IF(F189&lt;1,"",$F$7)</f>
        <v>358.06147159909466</v>
      </c>
      <c r="D190" s="9">
        <f>IF(F189&lt;1,"",-IPMT($F$4/12,B190,$F$6,$F$3))</f>
        <v>162.01050222249191</v>
      </c>
      <c r="E190" s="9">
        <f>IF(F189&lt;1,"",C190-D190)</f>
        <v>196.05096937660275</v>
      </c>
      <c r="F190" s="10">
        <f>IF(F189&lt;1,"",F189-E190)</f>
        <v>48407.099697371013</v>
      </c>
      <c r="J190" s="12">
        <f>J189+1</f>
        <v>180</v>
      </c>
      <c r="K190" s="11">
        <f>IF(N189&lt;1,"",$N$7)</f>
        <v>740.92373488456042</v>
      </c>
      <c r="L190" s="9">
        <f>IF(N189&lt;1,"",-IPMT($N$4/12,J190,$N$6,$N$3))</f>
        <v>303.56690065272483</v>
      </c>
      <c r="M190" s="9">
        <f>IF(N189&lt;1,"",K190-L190)</f>
        <v>437.35683423183559</v>
      </c>
      <c r="N190" s="10">
        <f>IF(N189&lt;1,"",N189-M190)</f>
        <v>103642.72338955937</v>
      </c>
    </row>
    <row r="191" spans="2:14" x14ac:dyDescent="0.25">
      <c r="B191" s="12">
        <f>B190+1</f>
        <v>181</v>
      </c>
      <c r="C191" s="11">
        <f>IF(F190&lt;1,"",$F$7)</f>
        <v>358.06147159909466</v>
      </c>
      <c r="D191" s="9">
        <f>IF(F190&lt;1,"",-IPMT($F$4/12,B191,$F$6,$F$3))</f>
        <v>161.35699899123657</v>
      </c>
      <c r="E191" s="9">
        <f>IF(F190&lt;1,"",C191-D191)</f>
        <v>196.70447260785809</v>
      </c>
      <c r="F191" s="10">
        <f>IF(F190&lt;1,"",F190-E191)</f>
        <v>48210.395224763153</v>
      </c>
      <c r="J191" s="12">
        <f>J190+1</f>
        <v>181</v>
      </c>
      <c r="K191" s="11">
        <f>IF(N190&lt;1,"",$N$7)</f>
        <v>740.92373488456042</v>
      </c>
      <c r="L191" s="9">
        <f>IF(N190&lt;1,"",-IPMT($N$4/12,J191,$N$6,$N$3))</f>
        <v>302.29127655288192</v>
      </c>
      <c r="M191" s="9">
        <f>IF(N190&lt;1,"",K191-L191)</f>
        <v>438.63245833167849</v>
      </c>
      <c r="N191" s="10">
        <f>IF(N190&lt;1,"",N190-M191)</f>
        <v>103204.09093122769</v>
      </c>
    </row>
    <row r="192" spans="2:14" x14ac:dyDescent="0.25">
      <c r="B192" s="12">
        <f>B191+1</f>
        <v>182</v>
      </c>
      <c r="C192" s="11">
        <f>IF(F191&lt;1,"",$F$7)</f>
        <v>358.06147159909466</v>
      </c>
      <c r="D192" s="9">
        <f>IF(F191&lt;1,"",-IPMT($F$4/12,B192,$F$6,$F$3))</f>
        <v>160.70131741587701</v>
      </c>
      <c r="E192" s="9">
        <f>IF(F191&lt;1,"",C192-D192)</f>
        <v>197.36015418321765</v>
      </c>
      <c r="F192" s="10">
        <f>IF(F191&lt;1,"",F191-E192)</f>
        <v>48013.035070579936</v>
      </c>
      <c r="J192" s="12">
        <f>J191+1</f>
        <v>182</v>
      </c>
      <c r="K192" s="11">
        <f>IF(N191&lt;1,"",$N$7)</f>
        <v>740.92373488456042</v>
      </c>
      <c r="L192" s="9">
        <f>IF(N191&lt;1,"",-IPMT($N$4/12,J192,$N$6,$N$3))</f>
        <v>301.01193188274794</v>
      </c>
      <c r="M192" s="9">
        <f>IF(N191&lt;1,"",K192-L192)</f>
        <v>439.91180300181247</v>
      </c>
      <c r="N192" s="10">
        <f>IF(N191&lt;1,"",N191-M192)</f>
        <v>102764.17912822588</v>
      </c>
    </row>
    <row r="193" spans="2:14" x14ac:dyDescent="0.25">
      <c r="B193" s="12">
        <f>B192+1</f>
        <v>183</v>
      </c>
      <c r="C193" s="11">
        <f>IF(F192&lt;1,"",$F$7)</f>
        <v>358.06147159909466</v>
      </c>
      <c r="D193" s="9">
        <f>IF(F192&lt;1,"",-IPMT($F$4/12,B193,$F$6,$F$3))</f>
        <v>160.04345023526628</v>
      </c>
      <c r="E193" s="9">
        <f>IF(F192&lt;1,"",C193-D193)</f>
        <v>198.01802136382838</v>
      </c>
      <c r="F193" s="10">
        <f>IF(F192&lt;1,"",F192-E193)</f>
        <v>47815.017049216105</v>
      </c>
      <c r="J193" s="12">
        <f>J192+1</f>
        <v>183</v>
      </c>
      <c r="K193" s="11">
        <f>IF(N192&lt;1,"",$N$7)</f>
        <v>740.92373488456042</v>
      </c>
      <c r="L193" s="9">
        <f>IF(N192&lt;1,"",-IPMT($N$4/12,J193,$N$6,$N$3))</f>
        <v>299.72885579065928</v>
      </c>
      <c r="M193" s="9">
        <f>IF(N192&lt;1,"",K193-L193)</f>
        <v>441.19487909390114</v>
      </c>
      <c r="N193" s="10">
        <f>IF(N192&lt;1,"",N192-M193)</f>
        <v>102322.98424913197</v>
      </c>
    </row>
    <row r="194" spans="2:14" x14ac:dyDescent="0.25">
      <c r="B194" s="12">
        <f>B193+1</f>
        <v>184</v>
      </c>
      <c r="C194" s="11">
        <f>IF(F193&lt;1,"",$F$7)</f>
        <v>358.06147159909466</v>
      </c>
      <c r="D194" s="9">
        <f>IF(F193&lt;1,"",-IPMT($F$4/12,B194,$F$6,$F$3))</f>
        <v>159.38339016405354</v>
      </c>
      <c r="E194" s="9">
        <f>IF(F193&lt;1,"",C194-D194)</f>
        <v>198.67808143504112</v>
      </c>
      <c r="F194" s="10">
        <f>IF(F193&lt;1,"",F193-E194)</f>
        <v>47616.338967781063</v>
      </c>
      <c r="J194" s="12">
        <f>J193+1</f>
        <v>184</v>
      </c>
      <c r="K194" s="11">
        <f>IF(N193&lt;1,"",$N$7)</f>
        <v>740.92373488456042</v>
      </c>
      <c r="L194" s="9">
        <f>IF(N193&lt;1,"",-IPMT($N$4/12,J194,$N$6,$N$3))</f>
        <v>298.44203739330209</v>
      </c>
      <c r="M194" s="9">
        <f>IF(N193&lt;1,"",K194-L194)</f>
        <v>442.48169749125833</v>
      </c>
      <c r="N194" s="10">
        <f>IF(N193&lt;1,"",N193-M194)</f>
        <v>101880.50255164072</v>
      </c>
    </row>
    <row r="195" spans="2:14" x14ac:dyDescent="0.25">
      <c r="B195" s="12">
        <f>B194+1</f>
        <v>185</v>
      </c>
      <c r="C195" s="11">
        <f>IF(F194&lt;1,"",$F$7)</f>
        <v>358.06147159909466</v>
      </c>
      <c r="D195" s="9">
        <f>IF(F194&lt;1,"",-IPMT($F$4/12,B195,$F$6,$F$3))</f>
        <v>158.72112989260339</v>
      </c>
      <c r="E195" s="9">
        <f>IF(F194&lt;1,"",C195-D195)</f>
        <v>199.34034170649127</v>
      </c>
      <c r="F195" s="10">
        <f>IF(F194&lt;1,"",F194-E195)</f>
        <v>47416.998626074572</v>
      </c>
      <c r="J195" s="12">
        <f>J194+1</f>
        <v>185</v>
      </c>
      <c r="K195" s="11">
        <f>IF(N194&lt;1,"",$N$7)</f>
        <v>740.92373488456042</v>
      </c>
      <c r="L195" s="9">
        <f>IF(N194&lt;1,"",-IPMT($N$4/12,J195,$N$6,$N$3))</f>
        <v>297.15146577561922</v>
      </c>
      <c r="M195" s="9">
        <f>IF(N194&lt;1,"",K195-L195)</f>
        <v>443.7722691089412</v>
      </c>
      <c r="N195" s="10">
        <f>IF(N194&lt;1,"",N194-M195)</f>
        <v>101436.73028253177</v>
      </c>
    </row>
    <row r="196" spans="2:14" x14ac:dyDescent="0.25">
      <c r="B196" s="12">
        <f>B195+1</f>
        <v>186</v>
      </c>
      <c r="C196" s="11">
        <f>IF(F195&lt;1,"",$F$7)</f>
        <v>358.06147159909466</v>
      </c>
      <c r="D196" s="9">
        <f>IF(F195&lt;1,"",-IPMT($F$4/12,B196,$F$6,$F$3))</f>
        <v>158.05666208691514</v>
      </c>
      <c r="E196" s="9">
        <f>IF(F195&lt;1,"",C196-D196)</f>
        <v>200.00480951217952</v>
      </c>
      <c r="F196" s="10">
        <f>IF(F195&lt;1,"",F195-E196)</f>
        <v>47216.99381656239</v>
      </c>
      <c r="J196" s="12">
        <f>J195+1</f>
        <v>186</v>
      </c>
      <c r="K196" s="11">
        <f>IF(N195&lt;1,"",$N$7)</f>
        <v>740.92373488456042</v>
      </c>
      <c r="L196" s="9">
        <f>IF(N195&lt;1,"",-IPMT($N$4/12,J196,$N$6,$N$3))</f>
        <v>295.85712999071814</v>
      </c>
      <c r="M196" s="9">
        <f>IF(N195&lt;1,"",K196-L196)</f>
        <v>445.06660489384228</v>
      </c>
      <c r="N196" s="10">
        <f>IF(N195&lt;1,"",N195-M196)</f>
        <v>100991.66367763793</v>
      </c>
    </row>
    <row r="197" spans="2:14" x14ac:dyDescent="0.25">
      <c r="B197" s="12">
        <f>B196+1</f>
        <v>187</v>
      </c>
      <c r="C197" s="11">
        <f>IF(F196&lt;1,"",$F$7)</f>
        <v>358.06147159909466</v>
      </c>
      <c r="D197" s="9">
        <f>IF(F196&lt;1,"",-IPMT($F$4/12,B197,$F$6,$F$3))</f>
        <v>157.38997938854118</v>
      </c>
      <c r="E197" s="9">
        <f>IF(F196&lt;1,"",C197-D197)</f>
        <v>200.67149221055348</v>
      </c>
      <c r="F197" s="10">
        <f>IF(F196&lt;1,"",F196-E197)</f>
        <v>47016.322324351837</v>
      </c>
      <c r="J197" s="12">
        <f>J196+1</f>
        <v>187</v>
      </c>
      <c r="K197" s="11">
        <f>IF(N196&lt;1,"",$N$7)</f>
        <v>740.92373488456042</v>
      </c>
      <c r="L197" s="9">
        <f>IF(N196&lt;1,"",-IPMT($N$4/12,J197,$N$6,$N$3))</f>
        <v>294.55901905977777</v>
      </c>
      <c r="M197" s="9">
        <f>IF(N196&lt;1,"",K197-L197)</f>
        <v>446.36471582478265</v>
      </c>
      <c r="N197" s="10">
        <f>IF(N196&lt;1,"",N196-M197)</f>
        <v>100545.29896181315</v>
      </c>
    </row>
    <row r="198" spans="2:14" x14ac:dyDescent="0.25">
      <c r="B198" s="12">
        <f>B197+1</f>
        <v>188</v>
      </c>
      <c r="C198" s="11">
        <f>IF(F197&lt;1,"",$F$7)</f>
        <v>358.06147159909466</v>
      </c>
      <c r="D198" s="9">
        <f>IF(F197&lt;1,"",-IPMT($F$4/12,B198,$F$6,$F$3))</f>
        <v>156.72107441450601</v>
      </c>
      <c r="E198" s="9">
        <f>IF(F197&lt;1,"",C198-D198)</f>
        <v>201.34039718458865</v>
      </c>
      <c r="F198" s="10">
        <f>IF(F197&lt;1,"",F197-E198)</f>
        <v>46814.981927167246</v>
      </c>
      <c r="J198" s="12">
        <f>J197+1</f>
        <v>188</v>
      </c>
      <c r="K198" s="11">
        <f>IF(N197&lt;1,"",$N$7)</f>
        <v>740.92373488456042</v>
      </c>
      <c r="L198" s="9">
        <f>IF(N197&lt;1,"",-IPMT($N$4/12,J198,$N$6,$N$3))</f>
        <v>293.25712197195548</v>
      </c>
      <c r="M198" s="9">
        <f>IF(N197&lt;1,"",K198-L198)</f>
        <v>447.66661291260493</v>
      </c>
      <c r="N198" s="10">
        <f>IF(N197&lt;1,"",N197-M198)</f>
        <v>100097.63234890054</v>
      </c>
    </row>
    <row r="199" spans="2:14" x14ac:dyDescent="0.25">
      <c r="B199" s="12">
        <f>B198+1</f>
        <v>189</v>
      </c>
      <c r="C199" s="11">
        <f>IF(F198&lt;1,"",$F$7)</f>
        <v>358.06147159909466</v>
      </c>
      <c r="D199" s="9">
        <f>IF(F198&lt;1,"",-IPMT($F$4/12,B199,$F$6,$F$3))</f>
        <v>156.049939757224</v>
      </c>
      <c r="E199" s="9">
        <f>IF(F198&lt;1,"",C199-D199)</f>
        <v>202.01153184187066</v>
      </c>
      <c r="F199" s="10">
        <f>IF(F198&lt;1,"",F198-E199)</f>
        <v>46612.970395325377</v>
      </c>
      <c r="J199" s="12">
        <f>J198+1</f>
        <v>189</v>
      </c>
      <c r="K199" s="11">
        <f>IF(N198&lt;1,"",$N$7)</f>
        <v>740.92373488456042</v>
      </c>
      <c r="L199" s="9">
        <f>IF(N198&lt;1,"",-IPMT($N$4/12,J199,$N$6,$N$3))</f>
        <v>291.95142768429378</v>
      </c>
      <c r="M199" s="9">
        <f>IF(N198&lt;1,"",K199-L199)</f>
        <v>448.97230720026664</v>
      </c>
      <c r="N199" s="10">
        <f>IF(N198&lt;1,"",N198-M199)</f>
        <v>99648.660041700277</v>
      </c>
    </row>
    <row r="200" spans="2:14" x14ac:dyDescent="0.25">
      <c r="B200" s="12">
        <f>B199+1</f>
        <v>190</v>
      </c>
      <c r="C200" s="11">
        <f>IF(F199&lt;1,"",$F$7)</f>
        <v>358.06147159909466</v>
      </c>
      <c r="D200" s="9">
        <f>IF(F199&lt;1,"",-IPMT($F$4/12,B200,$F$6,$F$3))</f>
        <v>155.37656798441779</v>
      </c>
      <c r="E200" s="9">
        <f>IF(F199&lt;1,"",C200-D200)</f>
        <v>202.68490361467687</v>
      </c>
      <c r="F200" s="10">
        <f>IF(F199&lt;1,"",F199-E200)</f>
        <v>46410.285491710703</v>
      </c>
      <c r="J200" s="12">
        <f>J199+1</f>
        <v>190</v>
      </c>
      <c r="K200" s="11">
        <f>IF(N199&lt;1,"",$N$7)</f>
        <v>740.92373488456042</v>
      </c>
      <c r="L200" s="9">
        <f>IF(N199&lt;1,"",-IPMT($N$4/12,J200,$N$6,$N$3))</f>
        <v>290.64192512162623</v>
      </c>
      <c r="M200" s="9">
        <f>IF(N199&lt;1,"",K200-L200)</f>
        <v>450.28180976293419</v>
      </c>
      <c r="N200" s="10">
        <f>IF(N199&lt;1,"",N199-M200)</f>
        <v>99198.378231937342</v>
      </c>
    </row>
    <row r="201" spans="2:14" x14ac:dyDescent="0.25">
      <c r="B201" s="12">
        <f>B200+1</f>
        <v>191</v>
      </c>
      <c r="C201" s="11">
        <f>IF(F200&lt;1,"",$F$7)</f>
        <v>358.06147159909466</v>
      </c>
      <c r="D201" s="9">
        <f>IF(F200&lt;1,"",-IPMT($F$4/12,B201,$F$6,$F$3))</f>
        <v>154.70095163903554</v>
      </c>
      <c r="E201" s="9">
        <f>IF(F200&lt;1,"",C201-D201)</f>
        <v>203.36051996005912</v>
      </c>
      <c r="F201" s="10">
        <f>IF(F200&lt;1,"",F200-E201)</f>
        <v>46206.924971750646</v>
      </c>
      <c r="J201" s="12">
        <f>J200+1</f>
        <v>191</v>
      </c>
      <c r="K201" s="11">
        <f>IF(N200&lt;1,"",$N$7)</f>
        <v>740.92373488456042</v>
      </c>
      <c r="L201" s="9">
        <f>IF(N200&lt;1,"",-IPMT($N$4/12,J201,$N$6,$N$3))</f>
        <v>289.32860317648436</v>
      </c>
      <c r="M201" s="9">
        <f>IF(N200&lt;1,"",K201-L201)</f>
        <v>451.59513170807605</v>
      </c>
      <c r="N201" s="10">
        <f>IF(N200&lt;1,"",N200-M201)</f>
        <v>98746.783100229266</v>
      </c>
    </row>
    <row r="202" spans="2:14" x14ac:dyDescent="0.25">
      <c r="B202" s="12">
        <f>B201+1</f>
        <v>192</v>
      </c>
      <c r="C202" s="11">
        <f>IF(F201&lt;1,"",$F$7)</f>
        <v>358.06147159909466</v>
      </c>
      <c r="D202" s="9">
        <f>IF(F201&lt;1,"",-IPMT($F$4/12,B202,$F$6,$F$3))</f>
        <v>154.02308323916867</v>
      </c>
      <c r="E202" s="9">
        <f>IF(F201&lt;1,"",C202-D202)</f>
        <v>204.03838835992599</v>
      </c>
      <c r="F202" s="10">
        <f>IF(F201&lt;1,"",F201-E202)</f>
        <v>46002.886583390718</v>
      </c>
      <c r="J202" s="12">
        <f>J201+1</f>
        <v>192</v>
      </c>
      <c r="K202" s="11">
        <f>IF(N201&lt;1,"",$N$7)</f>
        <v>740.92373488456042</v>
      </c>
      <c r="L202" s="9">
        <f>IF(N201&lt;1,"",-IPMT($N$4/12,J202,$N$6,$N$3))</f>
        <v>288.01145070900247</v>
      </c>
      <c r="M202" s="9">
        <f>IF(N201&lt;1,"",K202-L202)</f>
        <v>452.91228417555794</v>
      </c>
      <c r="N202" s="10">
        <f>IF(N201&lt;1,"",N201-M202)</f>
        <v>98293.870816053706</v>
      </c>
    </row>
    <row r="203" spans="2:14" x14ac:dyDescent="0.25">
      <c r="B203" s="12">
        <f>B202+1</f>
        <v>193</v>
      </c>
      <c r="C203" s="11">
        <f>IF(F202&lt;1,"",$F$7)</f>
        <v>358.06147159909466</v>
      </c>
      <c r="D203" s="9">
        <f>IF(F202&lt;1,"",-IPMT($F$4/12,B203,$F$6,$F$3))</f>
        <v>153.34295527796891</v>
      </c>
      <c r="E203" s="9">
        <f>IF(F202&lt;1,"",C203-D203)</f>
        <v>204.71851632112575</v>
      </c>
      <c r="F203" s="10">
        <f>IF(F202&lt;1,"",F202-E203)</f>
        <v>45798.168067069593</v>
      </c>
      <c r="J203" s="12">
        <f>J202+1</f>
        <v>193</v>
      </c>
      <c r="K203" s="11">
        <f>IF(N202&lt;1,"",$N$7)</f>
        <v>740.92373488456042</v>
      </c>
      <c r="L203" s="9">
        <f>IF(N202&lt;1,"",-IPMT($N$4/12,J203,$N$6,$N$3))</f>
        <v>286.69045654682378</v>
      </c>
      <c r="M203" s="9">
        <f>IF(N202&lt;1,"",K203-L203)</f>
        <v>454.23327833773664</v>
      </c>
      <c r="N203" s="10">
        <f>IF(N202&lt;1,"",N202-M203)</f>
        <v>97839.637537715971</v>
      </c>
    </row>
    <row r="204" spans="2:14" x14ac:dyDescent="0.25">
      <c r="B204" s="12">
        <f>B203+1</f>
        <v>194</v>
      </c>
      <c r="C204" s="11">
        <f>IF(F203&lt;1,"",$F$7)</f>
        <v>358.06147159909466</v>
      </c>
      <c r="D204" s="9">
        <f>IF(F203&lt;1,"",-IPMT($F$4/12,B204,$F$6,$F$3))</f>
        <v>152.66056022356517</v>
      </c>
      <c r="E204" s="9">
        <f>IF(F203&lt;1,"",C204-D204)</f>
        <v>205.40091137552949</v>
      </c>
      <c r="F204" s="10">
        <f>IF(F203&lt;1,"",F203-E204)</f>
        <v>45592.767155694062</v>
      </c>
      <c r="J204" s="12">
        <f>J203+1</f>
        <v>194</v>
      </c>
      <c r="K204" s="11">
        <f>IF(N203&lt;1,"",$N$7)</f>
        <v>740.92373488456042</v>
      </c>
      <c r="L204" s="9">
        <f>IF(N203&lt;1,"",-IPMT($N$4/12,J204,$N$6,$N$3))</f>
        <v>285.36560948500539</v>
      </c>
      <c r="M204" s="9">
        <f>IF(N203&lt;1,"",K204-L204)</f>
        <v>455.55812539955502</v>
      </c>
      <c r="N204" s="10">
        <f>IF(N203&lt;1,"",N203-M204)</f>
        <v>97384.079412316423</v>
      </c>
    </row>
    <row r="205" spans="2:14" x14ac:dyDescent="0.25">
      <c r="B205" s="12">
        <f>B204+1</f>
        <v>195</v>
      </c>
      <c r="C205" s="11">
        <f>IF(F204&lt;1,"",$F$7)</f>
        <v>358.06147159909466</v>
      </c>
      <c r="D205" s="9">
        <f>IF(F204&lt;1,"",-IPMT($F$4/12,B205,$F$6,$F$3))</f>
        <v>151.97589051898007</v>
      </c>
      <c r="E205" s="9">
        <f>IF(F204&lt;1,"",C205-D205)</f>
        <v>206.08558108011459</v>
      </c>
      <c r="F205" s="10">
        <f>IF(F204&lt;1,"",F204-E205)</f>
        <v>45386.681574613947</v>
      </c>
      <c r="J205" s="12">
        <f>J204+1</f>
        <v>195</v>
      </c>
      <c r="K205" s="11">
        <f>IF(N204&lt;1,"",$N$7)</f>
        <v>740.92373488456042</v>
      </c>
      <c r="L205" s="9">
        <f>IF(N204&lt;1,"",-IPMT($N$4/12,J205,$N$6,$N$3))</f>
        <v>284.03689828592331</v>
      </c>
      <c r="M205" s="9">
        <f>IF(N204&lt;1,"",K205-L205)</f>
        <v>456.8868365986371</v>
      </c>
      <c r="N205" s="10">
        <f>IF(N204&lt;1,"",N204-M205)</f>
        <v>96927.192575717781</v>
      </c>
    </row>
    <row r="206" spans="2:14" x14ac:dyDescent="0.25">
      <c r="B206" s="12">
        <f>B205+1</f>
        <v>196</v>
      </c>
      <c r="C206" s="11">
        <f>IF(F205&lt;1,"",$F$7)</f>
        <v>358.06147159909466</v>
      </c>
      <c r="D206" s="9">
        <f>IF(F205&lt;1,"",-IPMT($F$4/12,B206,$F$6,$F$3))</f>
        <v>151.28893858204634</v>
      </c>
      <c r="E206" s="9">
        <f>IF(F205&lt;1,"",C206-D206)</f>
        <v>206.77253301704832</v>
      </c>
      <c r="F206" s="10">
        <f>IF(F205&lt;1,"",F205-E206)</f>
        <v>45179.909041596897</v>
      </c>
      <c r="J206" s="12">
        <f>J205+1</f>
        <v>196</v>
      </c>
      <c r="K206" s="11">
        <f>IF(N205&lt;1,"",$N$7)</f>
        <v>740.92373488456042</v>
      </c>
      <c r="L206" s="9">
        <f>IF(N205&lt;1,"",-IPMT($N$4/12,J206,$N$6,$N$3))</f>
        <v>282.70431167917729</v>
      </c>
      <c r="M206" s="9">
        <f>IF(N205&lt;1,"",K206-L206)</f>
        <v>458.21942320538312</v>
      </c>
      <c r="N206" s="10">
        <f>IF(N205&lt;1,"",N205-M206)</f>
        <v>96468.973152512393</v>
      </c>
    </row>
    <row r="207" spans="2:14" x14ac:dyDescent="0.25">
      <c r="B207" s="12">
        <f>B206+1</f>
        <v>197</v>
      </c>
      <c r="C207" s="11">
        <f>IF(F206&lt;1,"",$F$7)</f>
        <v>358.06147159909466</v>
      </c>
      <c r="D207" s="9">
        <f>IF(F206&lt;1,"",-IPMT($F$4/12,B207,$F$6,$F$3))</f>
        <v>150.59969680532285</v>
      </c>
      <c r="E207" s="9">
        <f>IF(F206&lt;1,"",C207-D207)</f>
        <v>207.46177479377181</v>
      </c>
      <c r="F207" s="10">
        <f>IF(F206&lt;1,"",F206-E207)</f>
        <v>44972.447266803123</v>
      </c>
      <c r="J207" s="12">
        <f>J206+1</f>
        <v>197</v>
      </c>
      <c r="K207" s="11">
        <f>IF(N206&lt;1,"",$N$7)</f>
        <v>740.92373488456042</v>
      </c>
      <c r="L207" s="9">
        <f>IF(N206&lt;1,"",-IPMT($N$4/12,J207,$N$6,$N$3))</f>
        <v>281.36783836149499</v>
      </c>
      <c r="M207" s="9">
        <f>IF(N206&lt;1,"",K207-L207)</f>
        <v>459.55589652306543</v>
      </c>
      <c r="N207" s="10">
        <f>IF(N206&lt;1,"",N206-M207)</f>
        <v>96009.417255989334</v>
      </c>
    </row>
    <row r="208" spans="2:14" x14ac:dyDescent="0.25">
      <c r="B208" s="12">
        <f>B207+1</f>
        <v>198</v>
      </c>
      <c r="C208" s="11">
        <f>IF(F207&lt;1,"",$F$7)</f>
        <v>358.06147159909466</v>
      </c>
      <c r="D208" s="9">
        <f>IF(F207&lt;1,"",-IPMT($F$4/12,B208,$F$6,$F$3))</f>
        <v>149.90815755601028</v>
      </c>
      <c r="E208" s="9">
        <f>IF(F207&lt;1,"",C208-D208)</f>
        <v>208.15331404308438</v>
      </c>
      <c r="F208" s="10">
        <f>IF(F207&lt;1,"",F207-E208)</f>
        <v>44764.293952760039</v>
      </c>
      <c r="J208" s="12">
        <f>J207+1</f>
        <v>198</v>
      </c>
      <c r="K208" s="11">
        <f>IF(N207&lt;1,"",$N$7)</f>
        <v>740.92373488456042</v>
      </c>
      <c r="L208" s="9">
        <f>IF(N207&lt;1,"",-IPMT($N$4/12,J208,$N$6,$N$3))</f>
        <v>280.02746699663601</v>
      </c>
      <c r="M208" s="9">
        <f>IF(N207&lt;1,"",K208-L208)</f>
        <v>460.89626788792441</v>
      </c>
      <c r="N208" s="10">
        <f>IF(N207&lt;1,"",N207-M208)</f>
        <v>95548.520988101416</v>
      </c>
    </row>
    <row r="209" spans="2:14" x14ac:dyDescent="0.25">
      <c r="B209" s="12">
        <f>B208+1</f>
        <v>199</v>
      </c>
      <c r="C209" s="11">
        <f>IF(F208&lt;1,"",$F$7)</f>
        <v>358.06147159909466</v>
      </c>
      <c r="D209" s="9">
        <f>IF(F208&lt;1,"",-IPMT($F$4/12,B209,$F$6,$F$3))</f>
        <v>149.21431317586669</v>
      </c>
      <c r="E209" s="9">
        <f>IF(F208&lt;1,"",C209-D209)</f>
        <v>208.84715842322797</v>
      </c>
      <c r="F209" s="10">
        <f>IF(F208&lt;1,"",F208-E209)</f>
        <v>44555.446794336814</v>
      </c>
      <c r="J209" s="12">
        <f>J208+1</f>
        <v>199</v>
      </c>
      <c r="K209" s="11">
        <f>IF(N208&lt;1,"",$N$7)</f>
        <v>740.92373488456042</v>
      </c>
      <c r="L209" s="9">
        <f>IF(N208&lt;1,"",-IPMT($N$4/12,J209,$N$6,$N$3))</f>
        <v>278.68318621529625</v>
      </c>
      <c r="M209" s="9">
        <f>IF(N208&lt;1,"",K209-L209)</f>
        <v>462.24054866926417</v>
      </c>
      <c r="N209" s="10">
        <f>IF(N208&lt;1,"",N208-M209)</f>
        <v>95086.280439432157</v>
      </c>
    </row>
    <row r="210" spans="2:14" x14ac:dyDescent="0.25">
      <c r="B210" s="12">
        <f>B209+1</f>
        <v>200</v>
      </c>
      <c r="C210" s="11">
        <f>IF(F209&lt;1,"",$F$7)</f>
        <v>358.06147159909466</v>
      </c>
      <c r="D210" s="9">
        <f>IF(F209&lt;1,"",-IPMT($F$4/12,B210,$F$6,$F$3))</f>
        <v>148.51815598112259</v>
      </c>
      <c r="E210" s="9">
        <f>IF(F209&lt;1,"",C210-D210)</f>
        <v>209.54331561797207</v>
      </c>
      <c r="F210" s="10">
        <f>IF(F209&lt;1,"",F209-E210)</f>
        <v>44345.903478718843</v>
      </c>
      <c r="J210" s="12">
        <f>J209+1</f>
        <v>200</v>
      </c>
      <c r="K210" s="11">
        <f>IF(N209&lt;1,"",$N$7)</f>
        <v>740.92373488456042</v>
      </c>
      <c r="L210" s="9">
        <f>IF(N209&lt;1,"",-IPMT($N$4/12,J210,$N$6,$N$3))</f>
        <v>277.3349846150108</v>
      </c>
      <c r="M210" s="9">
        <f>IF(N209&lt;1,"",K210-L210)</f>
        <v>463.58875026954962</v>
      </c>
      <c r="N210" s="10">
        <f>IF(N209&lt;1,"",N209-M210)</f>
        <v>94622.691689162602</v>
      </c>
    </row>
    <row r="211" spans="2:14" x14ac:dyDescent="0.25">
      <c r="B211" s="12">
        <f>B210+1</f>
        <v>201</v>
      </c>
      <c r="C211" s="11">
        <f>IF(F210&lt;1,"",$F$7)</f>
        <v>358.06147159909466</v>
      </c>
      <c r="D211" s="9">
        <f>IF(F210&lt;1,"",-IPMT($F$4/12,B211,$F$6,$F$3))</f>
        <v>147.819678262396</v>
      </c>
      <c r="E211" s="9">
        <f>IF(F210&lt;1,"",C211-D211)</f>
        <v>210.24179333669866</v>
      </c>
      <c r="F211" s="10">
        <f>IF(F210&lt;1,"",F210-E211)</f>
        <v>44135.661685382147</v>
      </c>
      <c r="J211" s="12">
        <f>J210+1</f>
        <v>201</v>
      </c>
      <c r="K211" s="11">
        <f>IF(N210&lt;1,"",$N$7)</f>
        <v>740.92373488456042</v>
      </c>
      <c r="L211" s="9">
        <f>IF(N210&lt;1,"",-IPMT($N$4/12,J211,$N$6,$N$3))</f>
        <v>275.982850760058</v>
      </c>
      <c r="M211" s="9">
        <f>IF(N210&lt;1,"",K211-L211)</f>
        <v>464.94088412450242</v>
      </c>
      <c r="N211" s="10">
        <f>IF(N210&lt;1,"",N210-M211)</f>
        <v>94157.7508050381</v>
      </c>
    </row>
    <row r="212" spans="2:14" x14ac:dyDescent="0.25">
      <c r="B212" s="12">
        <f>B211+1</f>
        <v>202</v>
      </c>
      <c r="C212" s="11">
        <f>IF(F211&lt;1,"",$F$7)</f>
        <v>358.06147159909466</v>
      </c>
      <c r="D212" s="9">
        <f>IF(F211&lt;1,"",-IPMT($F$4/12,B212,$F$6,$F$3))</f>
        <v>147.11887228460702</v>
      </c>
      <c r="E212" s="9">
        <f>IF(F211&lt;1,"",C212-D212)</f>
        <v>210.94259931448764</v>
      </c>
      <c r="F212" s="10">
        <f>IF(F211&lt;1,"",F211-E212)</f>
        <v>43924.719086067656</v>
      </c>
      <c r="J212" s="12">
        <f>J211+1</f>
        <v>202</v>
      </c>
      <c r="K212" s="11">
        <f>IF(N211&lt;1,"",$N$7)</f>
        <v>740.92373488456042</v>
      </c>
      <c r="L212" s="9">
        <f>IF(N211&lt;1,"",-IPMT($N$4/12,J212,$N$6,$N$3))</f>
        <v>274.62677318136156</v>
      </c>
      <c r="M212" s="9">
        <f>IF(N211&lt;1,"",K212-L212)</f>
        <v>466.29696170319886</v>
      </c>
      <c r="N212" s="10">
        <f>IF(N211&lt;1,"",N211-M212)</f>
        <v>93691.453843334908</v>
      </c>
    </row>
    <row r="213" spans="2:14" x14ac:dyDescent="0.25">
      <c r="B213" s="12">
        <f>B212+1</f>
        <v>203</v>
      </c>
      <c r="C213" s="11">
        <f>IF(F212&lt;1,"",$F$7)</f>
        <v>358.06147159909466</v>
      </c>
      <c r="D213" s="9">
        <f>IF(F212&lt;1,"",-IPMT($F$4/12,B213,$F$6,$F$3))</f>
        <v>146.41573028689209</v>
      </c>
      <c r="E213" s="9">
        <f>IF(F212&lt;1,"",C213-D213)</f>
        <v>211.64574131220257</v>
      </c>
      <c r="F213" s="10">
        <f>IF(F212&lt;1,"",F212-E213)</f>
        <v>43713.073344755452</v>
      </c>
      <c r="J213" s="12">
        <f>J212+1</f>
        <v>203</v>
      </c>
      <c r="K213" s="11">
        <f>IF(N212&lt;1,"",$N$7)</f>
        <v>740.92373488456042</v>
      </c>
      <c r="L213" s="9">
        <f>IF(N212&lt;1,"",-IPMT($N$4/12,J213,$N$6,$N$3))</f>
        <v>273.2667403763939</v>
      </c>
      <c r="M213" s="9">
        <f>IF(N212&lt;1,"",K213-L213)</f>
        <v>467.65699450816652</v>
      </c>
      <c r="N213" s="10">
        <f>IF(N212&lt;1,"",N212-M213)</f>
        <v>93223.796848826736</v>
      </c>
    </row>
    <row r="214" spans="2:14" x14ac:dyDescent="0.25">
      <c r="B214" s="12">
        <f>B213+1</f>
        <v>204</v>
      </c>
      <c r="C214" s="11">
        <f>IF(F213&lt;1,"",$F$7)</f>
        <v>358.06147159909466</v>
      </c>
      <c r="D214" s="9">
        <f>IF(F213&lt;1,"",-IPMT($F$4/12,B214,$F$6,$F$3))</f>
        <v>145.71024448251805</v>
      </c>
      <c r="E214" s="9">
        <f>IF(F213&lt;1,"",C214-D214)</f>
        <v>212.35122711657661</v>
      </c>
      <c r="F214" s="10">
        <f>IF(F213&lt;1,"",F213-E214)</f>
        <v>43500.722117638878</v>
      </c>
      <c r="J214" s="12">
        <f>J213+1</f>
        <v>204</v>
      </c>
      <c r="K214" s="11">
        <f>IF(N213&lt;1,"",$N$7)</f>
        <v>740.92373488456042</v>
      </c>
      <c r="L214" s="9">
        <f>IF(N213&lt;1,"",-IPMT($N$4/12,J214,$N$6,$N$3))</f>
        <v>271.90274080907841</v>
      </c>
      <c r="M214" s="9">
        <f>IF(N213&lt;1,"",K214-L214)</f>
        <v>469.02099407548201</v>
      </c>
      <c r="N214" s="10">
        <f>IF(N213&lt;1,"",N213-M214)</f>
        <v>92754.775854751249</v>
      </c>
    </row>
    <row r="215" spans="2:14" x14ac:dyDescent="0.25">
      <c r="B215" s="12">
        <f>B214+1</f>
        <v>205</v>
      </c>
      <c r="C215" s="11">
        <f>IF(F214&lt;1,"",$F$7)</f>
        <v>358.06147159909466</v>
      </c>
      <c r="D215" s="9">
        <f>IF(F214&lt;1,"",-IPMT($F$4/12,B215,$F$6,$F$3))</f>
        <v>145.00240705879611</v>
      </c>
      <c r="E215" s="9">
        <f>IF(F214&lt;1,"",C215-D215)</f>
        <v>213.05906454029855</v>
      </c>
      <c r="F215" s="10">
        <f>IF(F214&lt;1,"",F214-E215)</f>
        <v>43287.663053098579</v>
      </c>
      <c r="J215" s="12">
        <f>J214+1</f>
        <v>205</v>
      </c>
      <c r="K215" s="11">
        <f>IF(N214&lt;1,"",$N$7)</f>
        <v>740.92373488456042</v>
      </c>
      <c r="L215" s="9">
        <f>IF(N214&lt;1,"",-IPMT($N$4/12,J215,$N$6,$N$3))</f>
        <v>270.53476290969161</v>
      </c>
      <c r="M215" s="9">
        <f>IF(N214&lt;1,"",K215-L215)</f>
        <v>470.38897197486881</v>
      </c>
      <c r="N215" s="10">
        <f>IF(N214&lt;1,"",N214-M215)</f>
        <v>92284.38688277638</v>
      </c>
    </row>
    <row r="216" spans="2:14" x14ac:dyDescent="0.25">
      <c r="B216" s="12">
        <f>B215+1</f>
        <v>206</v>
      </c>
      <c r="C216" s="11">
        <f>IF(F215&lt;1,"",$F$7)</f>
        <v>358.06147159909466</v>
      </c>
      <c r="D216" s="9">
        <f>IF(F215&lt;1,"",-IPMT($F$4/12,B216,$F$6,$F$3))</f>
        <v>144.2922101769951</v>
      </c>
      <c r="E216" s="9">
        <f>IF(F215&lt;1,"",C216-D216)</f>
        <v>213.76926142209956</v>
      </c>
      <c r="F216" s="10">
        <f>IF(F215&lt;1,"",F215-E216)</f>
        <v>43073.893791676477</v>
      </c>
      <c r="J216" s="12">
        <f>J215+1</f>
        <v>206</v>
      </c>
      <c r="K216" s="11">
        <f>IF(N215&lt;1,"",$N$7)</f>
        <v>740.92373488456042</v>
      </c>
      <c r="L216" s="9">
        <f>IF(N215&lt;1,"",-IPMT($N$4/12,J216,$N$6,$N$3))</f>
        <v>269.16279507476486</v>
      </c>
      <c r="M216" s="9">
        <f>IF(N215&lt;1,"",K216-L216)</f>
        <v>471.76093980979556</v>
      </c>
      <c r="N216" s="10">
        <f>IF(N215&lt;1,"",N215-M216)</f>
        <v>91812.625942966581</v>
      </c>
    </row>
    <row r="217" spans="2:14" x14ac:dyDescent="0.25">
      <c r="B217" s="12">
        <f>B216+1</f>
        <v>207</v>
      </c>
      <c r="C217" s="11">
        <f>IF(F216&lt;1,"",$F$7)</f>
        <v>358.06147159909466</v>
      </c>
      <c r="D217" s="9">
        <f>IF(F216&lt;1,"",-IPMT($F$4/12,B217,$F$6,$F$3))</f>
        <v>143.57964597225481</v>
      </c>
      <c r="E217" s="9">
        <f>IF(F216&lt;1,"",C217-D217)</f>
        <v>214.48182562683985</v>
      </c>
      <c r="F217" s="10">
        <f>IF(F216&lt;1,"",F216-E217)</f>
        <v>42859.411966049636</v>
      </c>
      <c r="J217" s="12">
        <f>J216+1</f>
        <v>207</v>
      </c>
      <c r="K217" s="11">
        <f>IF(N216&lt;1,"",$N$7)</f>
        <v>740.92373488456042</v>
      </c>
      <c r="L217" s="9">
        <f>IF(N216&lt;1,"",-IPMT($N$4/12,J217,$N$6,$N$3))</f>
        <v>267.78682566698632</v>
      </c>
      <c r="M217" s="9">
        <f>IF(N216&lt;1,"",K217-L217)</f>
        <v>473.1369092175741</v>
      </c>
      <c r="N217" s="10">
        <f>IF(N216&lt;1,"",N216-M217)</f>
        <v>91339.489033749007</v>
      </c>
    </row>
    <row r="218" spans="2:14" x14ac:dyDescent="0.25">
      <c r="B218" s="12">
        <f>B217+1</f>
        <v>208</v>
      </c>
      <c r="C218" s="11">
        <f>IF(F217&lt;1,"",$F$7)</f>
        <v>358.06147159909466</v>
      </c>
      <c r="D218" s="9">
        <f>IF(F217&lt;1,"",-IPMT($F$4/12,B218,$F$6,$F$3))</f>
        <v>142.86470655349865</v>
      </c>
      <c r="E218" s="9">
        <f>IF(F217&lt;1,"",C218-D218)</f>
        <v>215.19676504559601</v>
      </c>
      <c r="F218" s="10">
        <f>IF(F217&lt;1,"",F217-E218)</f>
        <v>42644.215201004037</v>
      </c>
      <c r="J218" s="12">
        <f>J217+1</f>
        <v>208</v>
      </c>
      <c r="K218" s="11">
        <f>IF(N217&lt;1,"",$N$7)</f>
        <v>740.92373488456042</v>
      </c>
      <c r="L218" s="9">
        <f>IF(N217&lt;1,"",-IPMT($N$4/12,J218,$N$6,$N$3))</f>
        <v>266.40684301510169</v>
      </c>
      <c r="M218" s="9">
        <f>IF(N217&lt;1,"",K218-L218)</f>
        <v>474.51689186945873</v>
      </c>
      <c r="N218" s="10">
        <f>IF(N217&lt;1,"",N217-M218)</f>
        <v>90864.972141879553</v>
      </c>
    </row>
    <row r="219" spans="2:14" x14ac:dyDescent="0.25">
      <c r="B219" s="12">
        <f>B218+1</f>
        <v>209</v>
      </c>
      <c r="C219" s="11">
        <f>IF(F218&lt;1,"",$F$7)</f>
        <v>358.06147159909466</v>
      </c>
      <c r="D219" s="9">
        <f>IF(F218&lt;1,"",-IPMT($F$4/12,B219,$F$6,$F$3))</f>
        <v>142.1473840033467</v>
      </c>
      <c r="E219" s="9">
        <f>IF(F218&lt;1,"",C219-D219)</f>
        <v>215.91408759574796</v>
      </c>
      <c r="F219" s="10">
        <f>IF(F218&lt;1,"",F218-E219)</f>
        <v>42428.301113408292</v>
      </c>
      <c r="J219" s="12">
        <f>J218+1</f>
        <v>209</v>
      </c>
      <c r="K219" s="11">
        <f>IF(N218&lt;1,"",$N$7)</f>
        <v>740.92373488456042</v>
      </c>
      <c r="L219" s="9">
        <f>IF(N218&lt;1,"",-IPMT($N$4/12,J219,$N$6,$N$3))</f>
        <v>265.02283541381576</v>
      </c>
      <c r="M219" s="9">
        <f>IF(N218&lt;1,"",K219-L219)</f>
        <v>475.90089947074466</v>
      </c>
      <c r="N219" s="10">
        <f>IF(N218&lt;1,"",N218-M219)</f>
        <v>90389.071242408812</v>
      </c>
    </row>
    <row r="220" spans="2:14" x14ac:dyDescent="0.25">
      <c r="B220" s="12">
        <f>B219+1</f>
        <v>210</v>
      </c>
      <c r="C220" s="11">
        <f>IF(F219&lt;1,"",$F$7)</f>
        <v>358.06147159909466</v>
      </c>
      <c r="D220" s="9">
        <f>IF(F219&lt;1,"",-IPMT($F$4/12,B220,$F$6,$F$3))</f>
        <v>141.4276703780275</v>
      </c>
      <c r="E220" s="9">
        <f>IF(F219&lt;1,"",C220-D220)</f>
        <v>216.63380122106716</v>
      </c>
      <c r="F220" s="10">
        <f>IF(F219&lt;1,"",F219-E220)</f>
        <v>42211.667312187223</v>
      </c>
      <c r="J220" s="12">
        <f>J219+1</f>
        <v>210</v>
      </c>
      <c r="K220" s="11">
        <f>IF(N219&lt;1,"",$N$7)</f>
        <v>740.92373488456042</v>
      </c>
      <c r="L220" s="9">
        <f>IF(N219&lt;1,"",-IPMT($N$4/12,J220,$N$6,$N$3))</f>
        <v>263.63479112369276</v>
      </c>
      <c r="M220" s="9">
        <f>IF(N219&lt;1,"",K220-L220)</f>
        <v>477.28894376086765</v>
      </c>
      <c r="N220" s="10">
        <f>IF(N219&lt;1,"",N219-M220)</f>
        <v>89911.782298647944</v>
      </c>
    </row>
    <row r="221" spans="2:14" x14ac:dyDescent="0.25">
      <c r="B221" s="12">
        <f>B220+1</f>
        <v>211</v>
      </c>
      <c r="C221" s="11">
        <f>IF(F220&lt;1,"",$F$7)</f>
        <v>358.06147159909466</v>
      </c>
      <c r="D221" s="9">
        <f>IF(F220&lt;1,"",-IPMT($F$4/12,B221,$F$6,$F$3))</f>
        <v>140.70555770729061</v>
      </c>
      <c r="E221" s="9">
        <f>IF(F220&lt;1,"",C221-D221)</f>
        <v>217.35591389180405</v>
      </c>
      <c r="F221" s="10">
        <f>IF(F220&lt;1,"",F220-E221)</f>
        <v>41994.311398295416</v>
      </c>
      <c r="J221" s="12">
        <f>J220+1</f>
        <v>211</v>
      </c>
      <c r="K221" s="11">
        <f>IF(N220&lt;1,"",$N$7)</f>
        <v>740.92373488456042</v>
      </c>
      <c r="L221" s="9">
        <f>IF(N220&lt;1,"",-IPMT($N$4/12,J221,$N$6,$N$3))</f>
        <v>262.24269837105692</v>
      </c>
      <c r="M221" s="9">
        <f>IF(N220&lt;1,"",K221-L221)</f>
        <v>478.6810365135035</v>
      </c>
      <c r="N221" s="10">
        <f>IF(N220&lt;1,"",N220-M221)</f>
        <v>89433.101262134442</v>
      </c>
    </row>
    <row r="222" spans="2:14" x14ac:dyDescent="0.25">
      <c r="B222" s="12">
        <f>B221+1</f>
        <v>212</v>
      </c>
      <c r="C222" s="11">
        <f>IF(F221&lt;1,"",$F$7)</f>
        <v>358.06147159909466</v>
      </c>
      <c r="D222" s="9">
        <f>IF(F221&lt;1,"",-IPMT($F$4/12,B222,$F$6,$F$3))</f>
        <v>139.98103799431794</v>
      </c>
      <c r="E222" s="9">
        <f>IF(F221&lt;1,"",C222-D222)</f>
        <v>218.08043360477672</v>
      </c>
      <c r="F222" s="10">
        <f>IF(F221&lt;1,"",F221-E222)</f>
        <v>41776.230964690643</v>
      </c>
      <c r="J222" s="12">
        <f>J221+1</f>
        <v>212</v>
      </c>
      <c r="K222" s="11">
        <f>IF(N221&lt;1,"",$N$7)</f>
        <v>740.92373488456042</v>
      </c>
      <c r="L222" s="9">
        <f>IF(N221&lt;1,"",-IPMT($N$4/12,J222,$N$6,$N$3))</f>
        <v>260.84654534789257</v>
      </c>
      <c r="M222" s="9">
        <f>IF(N221&lt;1,"",K222-L222)</f>
        <v>480.07718953666785</v>
      </c>
      <c r="N222" s="10">
        <f>IF(N221&lt;1,"",N221-M222)</f>
        <v>88953.024072597778</v>
      </c>
    </row>
    <row r="223" spans="2:14" x14ac:dyDescent="0.25">
      <c r="B223" s="12">
        <f>B222+1</f>
        <v>213</v>
      </c>
      <c r="C223" s="11">
        <f>IF(F222&lt;1,"",$F$7)</f>
        <v>358.06147159909466</v>
      </c>
      <c r="D223" s="9">
        <f>IF(F222&lt;1,"",-IPMT($F$4/12,B223,$F$6,$F$3))</f>
        <v>139.25410321563535</v>
      </c>
      <c r="E223" s="9">
        <f>IF(F222&lt;1,"",C223-D223)</f>
        <v>218.80736838345931</v>
      </c>
      <c r="F223" s="10">
        <f>IF(F222&lt;1,"",F222-E223)</f>
        <v>41557.423596307184</v>
      </c>
      <c r="J223" s="12">
        <f>J222+1</f>
        <v>213</v>
      </c>
      <c r="K223" s="11">
        <f>IF(N222&lt;1,"",$N$7)</f>
        <v>740.92373488456042</v>
      </c>
      <c r="L223" s="9">
        <f>IF(N222&lt;1,"",-IPMT($N$4/12,J223,$N$6,$N$3))</f>
        <v>259.44632021174391</v>
      </c>
      <c r="M223" s="9">
        <f>IF(N222&lt;1,"",K223-L223)</f>
        <v>481.47741467281651</v>
      </c>
      <c r="N223" s="10">
        <f>IF(N222&lt;1,"",N222-M223)</f>
        <v>88471.546657924962</v>
      </c>
    </row>
    <row r="224" spans="2:14" x14ac:dyDescent="0.25">
      <c r="B224" s="12">
        <f>B223+1</f>
        <v>214</v>
      </c>
      <c r="C224" s="11">
        <f>IF(F223&lt;1,"",$F$7)</f>
        <v>358.06147159909466</v>
      </c>
      <c r="D224" s="9">
        <f>IF(F223&lt;1,"",-IPMT($F$4/12,B224,$F$6,$F$3))</f>
        <v>138.52474532102383</v>
      </c>
      <c r="E224" s="9">
        <f>IF(F223&lt;1,"",C224-D224)</f>
        <v>219.53672627807083</v>
      </c>
      <c r="F224" s="10">
        <f>IF(F223&lt;1,"",F223-E224)</f>
        <v>41337.886870029113</v>
      </c>
      <c r="J224" s="12">
        <f>J223+1</f>
        <v>214</v>
      </c>
      <c r="K224" s="11">
        <f>IF(N223&lt;1,"",$N$7)</f>
        <v>740.92373488456042</v>
      </c>
      <c r="L224" s="9">
        <f>IF(N223&lt;1,"",-IPMT($N$4/12,J224,$N$6,$N$3))</f>
        <v>258.04201108561489</v>
      </c>
      <c r="M224" s="9">
        <f>IF(N223&lt;1,"",K224-L224)</f>
        <v>482.88172379894553</v>
      </c>
      <c r="N224" s="10">
        <f>IF(N223&lt;1,"",N223-M224)</f>
        <v>87988.66493412602</v>
      </c>
    </row>
    <row r="225" spans="2:14" x14ac:dyDescent="0.25">
      <c r="B225" s="12">
        <f>B224+1</f>
        <v>215</v>
      </c>
      <c r="C225" s="11">
        <f>IF(F224&lt;1,"",$F$7)</f>
        <v>358.06147159909466</v>
      </c>
      <c r="D225" s="9">
        <f>IF(F224&lt;1,"",-IPMT($F$4/12,B225,$F$6,$F$3))</f>
        <v>137.79295623343026</v>
      </c>
      <c r="E225" s="9">
        <f>IF(F224&lt;1,"",C225-D225)</f>
        <v>220.2685153656644</v>
      </c>
      <c r="F225" s="10">
        <f>IF(F224&lt;1,"",F224-E225)</f>
        <v>41117.618354663449</v>
      </c>
      <c r="J225" s="12">
        <f>J224+1</f>
        <v>215</v>
      </c>
      <c r="K225" s="11">
        <f>IF(N224&lt;1,"",$N$7)</f>
        <v>740.92373488456042</v>
      </c>
      <c r="L225" s="9">
        <f>IF(N224&lt;1,"",-IPMT($N$4/12,J225,$N$6,$N$3))</f>
        <v>256.63360605786789</v>
      </c>
      <c r="M225" s="9">
        <f>IF(N224&lt;1,"",K225-L225)</f>
        <v>484.29012882669252</v>
      </c>
      <c r="N225" s="10">
        <f>IF(N224&lt;1,"",N224-M225)</f>
        <v>87504.374805299332</v>
      </c>
    </row>
    <row r="226" spans="2:14" x14ac:dyDescent="0.25">
      <c r="B226" s="12">
        <f>B225+1</f>
        <v>216</v>
      </c>
      <c r="C226" s="11">
        <f>IF(F225&lt;1,"",$F$7)</f>
        <v>358.06147159909466</v>
      </c>
      <c r="D226" s="9">
        <f>IF(F225&lt;1,"",-IPMT($F$4/12,B226,$F$6,$F$3))</f>
        <v>137.05872784887805</v>
      </c>
      <c r="E226" s="9">
        <f>IF(F225&lt;1,"",C226-D226)</f>
        <v>221.00274375021661</v>
      </c>
      <c r="F226" s="10">
        <f>IF(F225&lt;1,"",F225-E226)</f>
        <v>40896.615610913235</v>
      </c>
      <c r="J226" s="12">
        <f>J225+1</f>
        <v>216</v>
      </c>
      <c r="K226" s="11">
        <f>IF(N225&lt;1,"",$N$7)</f>
        <v>740.92373488456042</v>
      </c>
      <c r="L226" s="9">
        <f>IF(N225&lt;1,"",-IPMT($N$4/12,J226,$N$6,$N$3))</f>
        <v>255.22109318212341</v>
      </c>
      <c r="M226" s="9">
        <f>IF(N225&lt;1,"",K226-L226)</f>
        <v>485.70264170243701</v>
      </c>
      <c r="N226" s="10">
        <f>IF(N225&lt;1,"",N225-M226)</f>
        <v>87018.672163596901</v>
      </c>
    </row>
    <row r="227" spans="2:14" x14ac:dyDescent="0.25">
      <c r="B227" s="12">
        <f>B226+1</f>
        <v>217</v>
      </c>
      <c r="C227" s="11">
        <f>IF(F226&lt;1,"",$F$7)</f>
        <v>358.06147159909466</v>
      </c>
      <c r="D227" s="9">
        <f>IF(F226&lt;1,"",-IPMT($F$4/12,B227,$F$6,$F$3))</f>
        <v>136.3220520363773</v>
      </c>
      <c r="E227" s="9">
        <f>IF(F226&lt;1,"",C227-D227)</f>
        <v>221.73941956271736</v>
      </c>
      <c r="F227" s="10">
        <f>IF(F226&lt;1,"",F226-E227)</f>
        <v>40674.876191350515</v>
      </c>
      <c r="J227" s="12">
        <f>J226+1</f>
        <v>217</v>
      </c>
      <c r="K227" s="11">
        <f>IF(N226&lt;1,"",$N$7)</f>
        <v>740.92373488456042</v>
      </c>
      <c r="L227" s="9">
        <f>IF(N226&lt;1,"",-IPMT($N$4/12,J227,$N$6,$N$3))</f>
        <v>253.80446047715802</v>
      </c>
      <c r="M227" s="9">
        <f>IF(N226&lt;1,"",K227-L227)</f>
        <v>487.11927440740237</v>
      </c>
      <c r="N227" s="10">
        <f>IF(N226&lt;1,"",N226-M227)</f>
        <v>86531.552889189494</v>
      </c>
    </row>
    <row r="228" spans="2:14" x14ac:dyDescent="0.25">
      <c r="B228" s="12">
        <f>B227+1</f>
        <v>218</v>
      </c>
      <c r="C228" s="11">
        <f>IF(F227&lt;1,"",$F$7)</f>
        <v>358.06147159909466</v>
      </c>
      <c r="D228" s="9">
        <f>IF(F227&lt;1,"",-IPMT($F$4/12,B228,$F$6,$F$3))</f>
        <v>135.58292063783495</v>
      </c>
      <c r="E228" s="9">
        <f>IF(F227&lt;1,"",C228-D228)</f>
        <v>222.47855096125971</v>
      </c>
      <c r="F228" s="10">
        <f>IF(F227&lt;1,"",F227-E228)</f>
        <v>40452.397640389252</v>
      </c>
      <c r="J228" s="12">
        <f>J227+1</f>
        <v>218</v>
      </c>
      <c r="K228" s="11">
        <f>IF(N227&lt;1,"",$N$7)</f>
        <v>740.92373488456042</v>
      </c>
      <c r="L228" s="9">
        <f>IF(N227&lt;1,"",-IPMT($N$4/12,J228,$N$6,$N$3))</f>
        <v>252.38369592680309</v>
      </c>
      <c r="M228" s="9">
        <f>IF(N227&lt;1,"",K228-L228)</f>
        <v>488.54003895775736</v>
      </c>
      <c r="N228" s="10">
        <f>IF(N227&lt;1,"",N227-M228)</f>
        <v>86043.012850231738</v>
      </c>
    </row>
    <row r="229" spans="2:14" x14ac:dyDescent="0.25">
      <c r="B229" s="12">
        <f>B228+1</f>
        <v>219</v>
      </c>
      <c r="C229" s="11">
        <f>IF(F228&lt;1,"",$F$7)</f>
        <v>358.06147159909466</v>
      </c>
      <c r="D229" s="9">
        <f>IF(F228&lt;1,"",-IPMT($F$4/12,B229,$F$6,$F$3))</f>
        <v>134.84132546796408</v>
      </c>
      <c r="E229" s="9">
        <f>IF(F228&lt;1,"",C229-D229)</f>
        <v>223.22014613113058</v>
      </c>
      <c r="F229" s="10">
        <f>IF(F228&lt;1,"",F228-E229)</f>
        <v>40229.177494258125</v>
      </c>
      <c r="J229" s="12">
        <f>J228+1</f>
        <v>219</v>
      </c>
      <c r="K229" s="11">
        <f>IF(N228&lt;1,"",$N$7)</f>
        <v>740.92373488456042</v>
      </c>
      <c r="L229" s="9">
        <f>IF(N228&lt;1,"",-IPMT($N$4/12,J229,$N$6,$N$3))</f>
        <v>250.95878747984293</v>
      </c>
      <c r="M229" s="9">
        <f>IF(N228&lt;1,"",K229-L229)</f>
        <v>489.96494740471746</v>
      </c>
      <c r="N229" s="10">
        <f>IF(N228&lt;1,"",N228-M229)</f>
        <v>85553.04790282702</v>
      </c>
    </row>
    <row r="230" spans="2:14" x14ac:dyDescent="0.25">
      <c r="B230" s="12">
        <f>B229+1</f>
        <v>220</v>
      </c>
      <c r="C230" s="11">
        <f>IF(F229&lt;1,"",$F$7)</f>
        <v>358.06147159909466</v>
      </c>
      <c r="D230" s="9">
        <f>IF(F229&lt;1,"",-IPMT($F$4/12,B230,$F$6,$F$3))</f>
        <v>134.09725831419362</v>
      </c>
      <c r="E230" s="9">
        <f>IF(F229&lt;1,"",C230-D230)</f>
        <v>223.96421328490104</v>
      </c>
      <c r="F230" s="10">
        <f>IF(F229&lt;1,"",F229-E230)</f>
        <v>40005.213280973221</v>
      </c>
      <c r="J230" s="12">
        <f>J229+1</f>
        <v>220</v>
      </c>
      <c r="K230" s="11">
        <f>IF(N229&lt;1,"",$N$7)</f>
        <v>740.92373488456042</v>
      </c>
      <c r="L230" s="9">
        <f>IF(N229&lt;1,"",-IPMT($N$4/12,J230,$N$6,$N$3))</f>
        <v>249.52972304991255</v>
      </c>
      <c r="M230" s="9">
        <f>IF(N229&lt;1,"",K230-L230)</f>
        <v>491.39401183464787</v>
      </c>
      <c r="N230" s="10">
        <f>IF(N229&lt;1,"",N229-M230)</f>
        <v>85061.653890992369</v>
      </c>
    </row>
    <row r="231" spans="2:14" x14ac:dyDescent="0.25">
      <c r="B231" s="12">
        <f>B230+1</f>
        <v>221</v>
      </c>
      <c r="C231" s="11">
        <f>IF(F230&lt;1,"",$F$7)</f>
        <v>358.06147159909466</v>
      </c>
      <c r="D231" s="9">
        <f>IF(F230&lt;1,"",-IPMT($F$4/12,B231,$F$6,$F$3))</f>
        <v>133.35071093657729</v>
      </c>
      <c r="E231" s="9">
        <f>IF(F230&lt;1,"",C231-D231)</f>
        <v>224.71076066251737</v>
      </c>
      <c r="F231" s="10">
        <f>IF(F230&lt;1,"",F230-E231)</f>
        <v>39780.502520310707</v>
      </c>
      <c r="J231" s="12">
        <f>J230+1</f>
        <v>221</v>
      </c>
      <c r="K231" s="11">
        <f>IF(N230&lt;1,"",$N$7)</f>
        <v>740.92373488456042</v>
      </c>
      <c r="L231" s="9">
        <f>IF(N230&lt;1,"",-IPMT($N$4/12,J231,$N$6,$N$3))</f>
        <v>248.09649051539481</v>
      </c>
      <c r="M231" s="9">
        <f>IF(N230&lt;1,"",K231-L231)</f>
        <v>492.82724436916561</v>
      </c>
      <c r="N231" s="10">
        <f>IF(N230&lt;1,"",N230-M231)</f>
        <v>84568.826646623202</v>
      </c>
    </row>
    <row r="232" spans="2:14" x14ac:dyDescent="0.25">
      <c r="B232" s="12">
        <f>B231+1</f>
        <v>222</v>
      </c>
      <c r="C232" s="11">
        <f>IF(F231&lt;1,"",$F$7)</f>
        <v>358.06147159909466</v>
      </c>
      <c r="D232" s="9">
        <f>IF(F231&lt;1,"",-IPMT($F$4/12,B232,$F$6,$F$3))</f>
        <v>132.60167506770225</v>
      </c>
      <c r="E232" s="9">
        <f>IF(F231&lt;1,"",C232-D232)</f>
        <v>225.45979653139241</v>
      </c>
      <c r="F232" s="10">
        <f>IF(F231&lt;1,"",F231-E232)</f>
        <v>39555.042723779312</v>
      </c>
      <c r="J232" s="12">
        <f>J231+1</f>
        <v>222</v>
      </c>
      <c r="K232" s="11">
        <f>IF(N231&lt;1,"",$N$7)</f>
        <v>740.92373488456042</v>
      </c>
      <c r="L232" s="9">
        <f>IF(N231&lt;1,"",-IPMT($N$4/12,J232,$N$6,$N$3))</f>
        <v>246.65907771931808</v>
      </c>
      <c r="M232" s="9">
        <f>IF(N231&lt;1,"",K232-L232)</f>
        <v>494.26465716524234</v>
      </c>
      <c r="N232" s="10">
        <f>IF(N231&lt;1,"",N231-M232)</f>
        <v>84074.561989457958</v>
      </c>
    </row>
    <row r="233" spans="2:14" x14ac:dyDescent="0.25">
      <c r="B233" s="12">
        <f>B232+1</f>
        <v>223</v>
      </c>
      <c r="C233" s="11">
        <f>IF(F232&lt;1,"",$F$7)</f>
        <v>358.06147159909466</v>
      </c>
      <c r="D233" s="9">
        <f>IF(F232&lt;1,"",-IPMT($F$4/12,B233,$F$6,$F$3))</f>
        <v>131.85014241259759</v>
      </c>
      <c r="E233" s="9">
        <f>IF(F232&lt;1,"",C233-D233)</f>
        <v>226.21132918649707</v>
      </c>
      <c r="F233" s="10">
        <f>IF(F232&lt;1,"",F232-E233)</f>
        <v>39328.831394592817</v>
      </c>
      <c r="J233" s="12">
        <f>J232+1</f>
        <v>223</v>
      </c>
      <c r="K233" s="11">
        <f>IF(N232&lt;1,"",$N$7)</f>
        <v>740.92373488456042</v>
      </c>
      <c r="L233" s="9">
        <f>IF(N232&lt;1,"",-IPMT($N$4/12,J233,$N$6,$N$3))</f>
        <v>245.21747246925278</v>
      </c>
      <c r="M233" s="9">
        <f>IF(N232&lt;1,"",K233-L233)</f>
        <v>495.70626241530761</v>
      </c>
      <c r="N233" s="10">
        <f>IF(N232&lt;1,"",N232-M233)</f>
        <v>83578.855727042654</v>
      </c>
    </row>
    <row r="234" spans="2:14" x14ac:dyDescent="0.25">
      <c r="B234" s="12">
        <f>B233+1</f>
        <v>224</v>
      </c>
      <c r="C234" s="11">
        <f>IF(F233&lt;1,"",$F$7)</f>
        <v>358.06147159909466</v>
      </c>
      <c r="D234" s="9">
        <f>IF(F233&lt;1,"",-IPMT($F$4/12,B234,$F$6,$F$3))</f>
        <v>131.09610464864258</v>
      </c>
      <c r="E234" s="9">
        <f>IF(F233&lt;1,"",C234-D234)</f>
        <v>226.96536695045208</v>
      </c>
      <c r="F234" s="10">
        <f>IF(F233&lt;1,"",F233-E234)</f>
        <v>39101.866027642362</v>
      </c>
      <c r="J234" s="12">
        <f>J233+1</f>
        <v>224</v>
      </c>
      <c r="K234" s="11">
        <f>IF(N233&lt;1,"",$N$7)</f>
        <v>740.92373488456042</v>
      </c>
      <c r="L234" s="9">
        <f>IF(N233&lt;1,"",-IPMT($N$4/12,J234,$N$6,$N$3))</f>
        <v>243.77166253720813</v>
      </c>
      <c r="M234" s="9">
        <f>IF(N233&lt;1,"",K234-L234)</f>
        <v>497.15207234735226</v>
      </c>
      <c r="N234" s="10">
        <f>IF(N233&lt;1,"",N233-M234)</f>
        <v>83081.703654695302</v>
      </c>
    </row>
    <row r="235" spans="2:14" x14ac:dyDescent="0.25">
      <c r="B235" s="12">
        <f>B234+1</f>
        <v>225</v>
      </c>
      <c r="C235" s="11">
        <f>IF(F234&lt;1,"",$F$7)</f>
        <v>358.06147159909466</v>
      </c>
      <c r="D235" s="9">
        <f>IF(F234&lt;1,"",-IPMT($F$4/12,B235,$F$6,$F$3))</f>
        <v>130.33955342547443</v>
      </c>
      <c r="E235" s="9">
        <f>IF(F234&lt;1,"",C235-D235)</f>
        <v>227.72191817362022</v>
      </c>
      <c r="F235" s="10">
        <f>IF(F234&lt;1,"",F234-E235)</f>
        <v>38874.14410946874</v>
      </c>
      <c r="J235" s="12">
        <f>J234+1</f>
        <v>225</v>
      </c>
      <c r="K235" s="11">
        <f>IF(N234&lt;1,"",$N$7)</f>
        <v>740.92373488456042</v>
      </c>
      <c r="L235" s="9">
        <f>IF(N234&lt;1,"",-IPMT($N$4/12,J235,$N$6,$N$3))</f>
        <v>242.32163565952831</v>
      </c>
      <c r="M235" s="9">
        <f>IF(N234&lt;1,"",K235-L235)</f>
        <v>498.60209922503213</v>
      </c>
      <c r="N235" s="10">
        <f>IF(N234&lt;1,"",N234-M235)</f>
        <v>82583.101555470275</v>
      </c>
    </row>
    <row r="236" spans="2:14" x14ac:dyDescent="0.25">
      <c r="B236" s="12">
        <f>B235+1</f>
        <v>226</v>
      </c>
      <c r="C236" s="11">
        <f>IF(F235&lt;1,"",$F$7)</f>
        <v>358.06147159909466</v>
      </c>
      <c r="D236" s="9">
        <f>IF(F235&lt;1,"",-IPMT($F$4/12,B236,$F$6,$F$3))</f>
        <v>129.58048036489572</v>
      </c>
      <c r="E236" s="9">
        <f>IF(F235&lt;1,"",C236-D236)</f>
        <v>228.48099123419894</v>
      </c>
      <c r="F236" s="10">
        <f>IF(F235&lt;1,"",F235-E236)</f>
        <v>38645.663118234537</v>
      </c>
      <c r="J236" s="12">
        <f>J235+1</f>
        <v>226</v>
      </c>
      <c r="K236" s="11">
        <f>IF(N235&lt;1,"",$N$7)</f>
        <v>740.92373488456042</v>
      </c>
      <c r="L236" s="9">
        <f>IF(N235&lt;1,"",-IPMT($N$4/12,J236,$N$6,$N$3))</f>
        <v>240.86737953678866</v>
      </c>
      <c r="M236" s="9">
        <f>IF(N235&lt;1,"",K236-L236)</f>
        <v>500.05635534777173</v>
      </c>
      <c r="N236" s="10">
        <f>IF(N235&lt;1,"",N235-M236)</f>
        <v>82083.045200122506</v>
      </c>
    </row>
    <row r="237" spans="2:14" x14ac:dyDescent="0.25">
      <c r="B237" s="12">
        <f>B236+1</f>
        <v>227</v>
      </c>
      <c r="C237" s="11">
        <f>IF(F236&lt;1,"",$F$7)</f>
        <v>358.06147159909466</v>
      </c>
      <c r="D237" s="9">
        <f>IF(F236&lt;1,"",-IPMT($F$4/12,B237,$F$6,$F$3))</f>
        <v>128.81887706078172</v>
      </c>
      <c r="E237" s="9">
        <f>IF(F236&lt;1,"",C237-D237)</f>
        <v>229.24259453831294</v>
      </c>
      <c r="F237" s="10">
        <f>IF(F236&lt;1,"",F236-E237)</f>
        <v>38416.420523696223</v>
      </c>
      <c r="J237" s="12">
        <f>J236+1</f>
        <v>227</v>
      </c>
      <c r="K237" s="11">
        <f>IF(N236&lt;1,"",$N$7)</f>
        <v>740.92373488456042</v>
      </c>
      <c r="L237" s="9">
        <f>IF(N236&lt;1,"",-IPMT($N$4/12,J237,$N$6,$N$3))</f>
        <v>239.408881833691</v>
      </c>
      <c r="M237" s="9">
        <f>IF(N236&lt;1,"",K237-L237)</f>
        <v>501.51485305086942</v>
      </c>
      <c r="N237" s="10">
        <f>IF(N236&lt;1,"",N236-M237)</f>
        <v>81581.530347071632</v>
      </c>
    </row>
    <row r="238" spans="2:14" x14ac:dyDescent="0.25">
      <c r="B238" s="12">
        <f>B237+1</f>
        <v>228</v>
      </c>
      <c r="C238" s="11">
        <f>IF(F237&lt;1,"",$F$7)</f>
        <v>358.06147159909466</v>
      </c>
      <c r="D238" s="9">
        <f>IF(F237&lt;1,"",-IPMT($F$4/12,B238,$F$6,$F$3))</f>
        <v>128.05473507898731</v>
      </c>
      <c r="E238" s="9">
        <f>IF(F237&lt;1,"",C238-D238)</f>
        <v>230.00673652010735</v>
      </c>
      <c r="F238" s="10">
        <f>IF(F237&lt;1,"",F237-E238)</f>
        <v>38186.413787176112</v>
      </c>
      <c r="J238" s="12">
        <f>J237+1</f>
        <v>228</v>
      </c>
      <c r="K238" s="11">
        <f>IF(N237&lt;1,"",$N$7)</f>
        <v>740.92373488456042</v>
      </c>
      <c r="L238" s="9">
        <f>IF(N237&lt;1,"",-IPMT($N$4/12,J238,$N$6,$N$3))</f>
        <v>237.94613017895932</v>
      </c>
      <c r="M238" s="9">
        <f>IF(N237&lt;1,"",K238-L238)</f>
        <v>502.9776047056011</v>
      </c>
      <c r="N238" s="10">
        <f>IF(N237&lt;1,"",N237-M238)</f>
        <v>81078.552742366024</v>
      </c>
    </row>
    <row r="239" spans="2:14" x14ac:dyDescent="0.25">
      <c r="B239" s="12">
        <f>B238+1</f>
        <v>229</v>
      </c>
      <c r="C239" s="11">
        <f>IF(F238&lt;1,"",$F$7)</f>
        <v>358.06147159909466</v>
      </c>
      <c r="D239" s="9">
        <f>IF(F238&lt;1,"",-IPMT($F$4/12,B239,$F$6,$F$3))</f>
        <v>127.28804595725364</v>
      </c>
      <c r="E239" s="9">
        <f>IF(F238&lt;1,"",C239-D239)</f>
        <v>230.77342564184102</v>
      </c>
      <c r="F239" s="10">
        <f>IF(F238&lt;1,"",F238-E239)</f>
        <v>37955.640361534272</v>
      </c>
      <c r="J239" s="12">
        <f>J238+1</f>
        <v>229</v>
      </c>
      <c r="K239" s="11">
        <f>IF(N238&lt;1,"",$N$7)</f>
        <v>740.92373488456042</v>
      </c>
      <c r="L239" s="9">
        <f>IF(N238&lt;1,"",-IPMT($N$4/12,J239,$N$6,$N$3))</f>
        <v>236.47911216523462</v>
      </c>
      <c r="M239" s="9">
        <f>IF(N238&lt;1,"",K239-L239)</f>
        <v>504.44462271932582</v>
      </c>
      <c r="N239" s="10">
        <f>IF(N238&lt;1,"",N238-M239)</f>
        <v>80574.108119646698</v>
      </c>
    </row>
    <row r="240" spans="2:14" x14ac:dyDescent="0.25">
      <c r="B240" s="12">
        <f>B239+1</f>
        <v>230</v>
      </c>
      <c r="C240" s="11">
        <f>IF(F239&lt;1,"",$F$7)</f>
        <v>358.06147159909466</v>
      </c>
      <c r="D240" s="9">
        <f>IF(F239&lt;1,"",-IPMT($F$4/12,B240,$F$6,$F$3))</f>
        <v>126.51880120511414</v>
      </c>
      <c r="E240" s="9">
        <f>IF(F239&lt;1,"",C240-D240)</f>
        <v>231.54267039398053</v>
      </c>
      <c r="F240" s="10">
        <f>IF(F239&lt;1,"",F239-E240)</f>
        <v>37724.09769114029</v>
      </c>
      <c r="J240" s="12">
        <f>J239+1</f>
        <v>230</v>
      </c>
      <c r="K240" s="11">
        <f>IF(N239&lt;1,"",$N$7)</f>
        <v>740.92373488456042</v>
      </c>
      <c r="L240" s="9">
        <f>IF(N239&lt;1,"",-IPMT($N$4/12,J240,$N$6,$N$3))</f>
        <v>235.00781534896993</v>
      </c>
      <c r="M240" s="9">
        <f>IF(N239&lt;1,"",K240-L240)</f>
        <v>505.91591953559049</v>
      </c>
      <c r="N240" s="10">
        <f>IF(N239&lt;1,"",N239-M240)</f>
        <v>80068.192200111109</v>
      </c>
    </row>
    <row r="241" spans="2:14" x14ac:dyDescent="0.25">
      <c r="B241" s="12">
        <f>B240+1</f>
        <v>231</v>
      </c>
      <c r="C241" s="11">
        <f>IF(F240&lt;1,"",$F$7)</f>
        <v>358.06147159909466</v>
      </c>
      <c r="D241" s="9">
        <f>IF(F240&lt;1,"",-IPMT($F$4/12,B241,$F$6,$F$3))</f>
        <v>125.74699230380088</v>
      </c>
      <c r="E241" s="9">
        <f>IF(F240&lt;1,"",C241-D241)</f>
        <v>232.31447929529378</v>
      </c>
      <c r="F241" s="10">
        <f>IF(F240&lt;1,"",F240-E241)</f>
        <v>37491.783211844995</v>
      </c>
      <c r="J241" s="12">
        <f>J240+1</f>
        <v>231</v>
      </c>
      <c r="K241" s="11">
        <f>IF(N240&lt;1,"",$N$7)</f>
        <v>740.92373488456042</v>
      </c>
      <c r="L241" s="9">
        <f>IF(N240&lt;1,"",-IPMT($N$4/12,J241,$N$6,$N$3))</f>
        <v>233.53222725032447</v>
      </c>
      <c r="M241" s="9">
        <f>IF(N240&lt;1,"",K241-L241)</f>
        <v>507.39150763423595</v>
      </c>
      <c r="N241" s="10">
        <f>IF(N240&lt;1,"",N240-M241)</f>
        <v>79560.800692476871</v>
      </c>
    </row>
    <row r="242" spans="2:14" x14ac:dyDescent="0.25">
      <c r="B242" s="12">
        <f>B241+1</f>
        <v>232</v>
      </c>
      <c r="C242" s="11">
        <f>IF(F241&lt;1,"",$F$7)</f>
        <v>358.06147159909466</v>
      </c>
      <c r="D242" s="9">
        <f>IF(F241&lt;1,"",-IPMT($F$4/12,B242,$F$6,$F$3))</f>
        <v>124.97261070614992</v>
      </c>
      <c r="E242" s="9">
        <f>IF(F241&lt;1,"",C242-D242)</f>
        <v>233.08886089294475</v>
      </c>
      <c r="F242" s="10">
        <f>IF(F241&lt;1,"",F241-E242)</f>
        <v>37258.69435095205</v>
      </c>
      <c r="J242" s="12">
        <f>J241+1</f>
        <v>232</v>
      </c>
      <c r="K242" s="11">
        <f>IF(N241&lt;1,"",$N$7)</f>
        <v>740.92373488456042</v>
      </c>
      <c r="L242" s="9">
        <f>IF(N241&lt;1,"",-IPMT($N$4/12,J242,$N$6,$N$3))</f>
        <v>232.05233535305794</v>
      </c>
      <c r="M242" s="9">
        <f>IF(N241&lt;1,"",K242-L242)</f>
        <v>508.87139953150245</v>
      </c>
      <c r="N242" s="10">
        <f>IF(N241&lt;1,"",N241-M242)</f>
        <v>79051.929292945366</v>
      </c>
    </row>
    <row r="243" spans="2:14" x14ac:dyDescent="0.25">
      <c r="B243" s="12">
        <f>B242+1</f>
        <v>233</v>
      </c>
      <c r="C243" s="11">
        <f>IF(F242&lt;1,"",$F$7)</f>
        <v>358.06147159909466</v>
      </c>
      <c r="D243" s="9">
        <f>IF(F242&lt;1,"",-IPMT($F$4/12,B243,$F$6,$F$3))</f>
        <v>124.19564783650677</v>
      </c>
      <c r="E243" s="9">
        <f>IF(F242&lt;1,"",C243-D243)</f>
        <v>233.86582376258789</v>
      </c>
      <c r="F243" s="10">
        <f>IF(F242&lt;1,"",F242-E243)</f>
        <v>37024.828527189464</v>
      </c>
      <c r="J243" s="12">
        <f>J242+1</f>
        <v>233</v>
      </c>
      <c r="K243" s="11">
        <f>IF(N242&lt;1,"",$N$7)</f>
        <v>740.92373488456042</v>
      </c>
      <c r="L243" s="9">
        <f>IF(N242&lt;1,"",-IPMT($N$4/12,J243,$N$6,$N$3))</f>
        <v>230.56812710442441</v>
      </c>
      <c r="M243" s="9">
        <f>IF(N242&lt;1,"",K243-L243)</f>
        <v>510.35560778013598</v>
      </c>
      <c r="N243" s="10">
        <f>IF(N242&lt;1,"",N242-M243)</f>
        <v>78541.573685165233</v>
      </c>
    </row>
    <row r="244" spans="2:14" x14ac:dyDescent="0.25">
      <c r="B244" s="12">
        <f>B243+1</f>
        <v>234</v>
      </c>
      <c r="C244" s="11">
        <f>IF(F243&lt;1,"",$F$7)</f>
        <v>358.06147159909466</v>
      </c>
      <c r="D244" s="9">
        <f>IF(F243&lt;1,"",-IPMT($F$4/12,B244,$F$6,$F$3))</f>
        <v>123.41609509063149</v>
      </c>
      <c r="E244" s="9">
        <f>IF(F243&lt;1,"",C244-D244)</f>
        <v>234.64537650846319</v>
      </c>
      <c r="F244" s="10">
        <f>IF(F243&lt;1,"",F243-E244)</f>
        <v>36790.183150680998</v>
      </c>
      <c r="J244" s="12">
        <f>J243+1</f>
        <v>234</v>
      </c>
      <c r="K244" s="11">
        <f>IF(N243&lt;1,"",$N$7)</f>
        <v>740.92373488456042</v>
      </c>
      <c r="L244" s="9">
        <f>IF(N243&lt;1,"",-IPMT($N$4/12,J244,$N$6,$N$3))</f>
        <v>229.07958991506567</v>
      </c>
      <c r="M244" s="9">
        <f>IF(N243&lt;1,"",K244-L244)</f>
        <v>511.84414496949478</v>
      </c>
      <c r="N244" s="10">
        <f>IF(N243&lt;1,"",N243-M244)</f>
        <v>78029.729540195738</v>
      </c>
    </row>
    <row r="245" spans="2:14" x14ac:dyDescent="0.25">
      <c r="B245" s="12">
        <f>B244+1</f>
        <v>235</v>
      </c>
      <c r="C245" s="11">
        <f>IF(F244&lt;1,"",$F$7)</f>
        <v>358.06147159909466</v>
      </c>
      <c r="D245" s="9">
        <f>IF(F244&lt;1,"",-IPMT($F$4/12,B245,$F$6,$F$3))</f>
        <v>122.63394383560326</v>
      </c>
      <c r="E245" s="9">
        <f>IF(F244&lt;1,"",C245-D245)</f>
        <v>235.42752776349141</v>
      </c>
      <c r="F245" s="10">
        <f>IF(F244&lt;1,"",F244-E245)</f>
        <v>36554.75562291751</v>
      </c>
      <c r="J245" s="12">
        <f>J244+1</f>
        <v>235</v>
      </c>
      <c r="K245" s="11">
        <f>IF(N244&lt;1,"",$N$7)</f>
        <v>740.92373488456042</v>
      </c>
      <c r="L245" s="9">
        <f>IF(N244&lt;1,"",-IPMT($N$4/12,J245,$N$6,$N$3))</f>
        <v>227.58671115890462</v>
      </c>
      <c r="M245" s="9">
        <f>IF(N244&lt;1,"",K245-L245)</f>
        <v>513.33702372565585</v>
      </c>
      <c r="N245" s="10">
        <f>IF(N244&lt;1,"",N244-M245)</f>
        <v>77516.392516470078</v>
      </c>
    </row>
    <row r="246" spans="2:14" x14ac:dyDescent="0.25">
      <c r="B246" s="12">
        <f>B245+1</f>
        <v>236</v>
      </c>
      <c r="C246" s="11">
        <f>IF(F245&lt;1,"",$F$7)</f>
        <v>358.06147159909466</v>
      </c>
      <c r="D246" s="9">
        <f>IF(F245&lt;1,"",-IPMT($F$4/12,B246,$F$6,$F$3))</f>
        <v>121.84918540972497</v>
      </c>
      <c r="E246" s="9">
        <f>IF(F245&lt;1,"",C246-D246)</f>
        <v>236.21228618936971</v>
      </c>
      <c r="F246" s="10">
        <f>IF(F245&lt;1,"",F245-E246)</f>
        <v>36318.543336728137</v>
      </c>
      <c r="J246" s="12">
        <f>J245+1</f>
        <v>236</v>
      </c>
      <c r="K246" s="11">
        <f>IF(N245&lt;1,"",$N$7)</f>
        <v>740.92373488456042</v>
      </c>
      <c r="L246" s="9">
        <f>IF(N245&lt;1,"",-IPMT($N$4/12,J246,$N$6,$N$3))</f>
        <v>226.08947817303817</v>
      </c>
      <c r="M246" s="9">
        <f>IF(N245&lt;1,"",K246-L246)</f>
        <v>514.83425671152224</v>
      </c>
      <c r="N246" s="10">
        <f>IF(N245&lt;1,"",N245-M246)</f>
        <v>77001.55825975856</v>
      </c>
    </row>
    <row r="247" spans="2:14" x14ac:dyDescent="0.25">
      <c r="B247" s="12">
        <f>B246+1</f>
        <v>237</v>
      </c>
      <c r="C247" s="11">
        <f>IF(F246&lt;1,"",$F$7)</f>
        <v>358.06147159909466</v>
      </c>
      <c r="D247" s="9">
        <f>IF(F246&lt;1,"",-IPMT($F$4/12,B247,$F$6,$F$3))</f>
        <v>121.06181112242706</v>
      </c>
      <c r="E247" s="9">
        <f>IF(F246&lt;1,"",C247-D247)</f>
        <v>236.9996604766676</v>
      </c>
      <c r="F247" s="10">
        <f>IF(F246&lt;1,"",F246-E247)</f>
        <v>36081.543676251466</v>
      </c>
      <c r="J247" s="12">
        <f>J246+1</f>
        <v>237</v>
      </c>
      <c r="K247" s="11">
        <f>IF(N246&lt;1,"",$N$7)</f>
        <v>740.92373488456042</v>
      </c>
      <c r="L247" s="9">
        <f>IF(N246&lt;1,"",-IPMT($N$4/12,J247,$N$6,$N$3))</f>
        <v>224.58787825762951</v>
      </c>
      <c r="M247" s="9">
        <f>IF(N246&lt;1,"",K247-L247)</f>
        <v>516.33585662693088</v>
      </c>
      <c r="N247" s="10">
        <f>IF(N246&lt;1,"",N246-M247)</f>
        <v>76485.222403131629</v>
      </c>
    </row>
    <row r="248" spans="2:14" x14ac:dyDescent="0.25">
      <c r="B248" s="12">
        <f>B247+1</f>
        <v>238</v>
      </c>
      <c r="C248" s="11">
        <f>IF(F247&lt;1,"",$F$7)</f>
        <v>358.06147159909466</v>
      </c>
      <c r="D248" s="9">
        <f>IF(F247&lt;1,"",-IPMT($F$4/12,B248,$F$6,$F$3))</f>
        <v>120.27181225417151</v>
      </c>
      <c r="E248" s="9">
        <f>IF(F247&lt;1,"",C248-D248)</f>
        <v>237.78965934492317</v>
      </c>
      <c r="F248" s="10">
        <f>IF(F247&lt;1,"",F247-E248)</f>
        <v>35843.75401690654</v>
      </c>
      <c r="J248" s="12">
        <f>J247+1</f>
        <v>238</v>
      </c>
      <c r="K248" s="11">
        <f>IF(N247&lt;1,"",$N$7)</f>
        <v>740.92373488456042</v>
      </c>
      <c r="L248" s="9">
        <f>IF(N247&lt;1,"",-IPMT($N$4/12,J248,$N$6,$N$3))</f>
        <v>223.08189867580097</v>
      </c>
      <c r="M248" s="9">
        <f>IF(N247&lt;1,"",K248-L248)</f>
        <v>517.84183620875945</v>
      </c>
      <c r="N248" s="10">
        <f>IF(N247&lt;1,"",N247-M248)</f>
        <v>75967.380566922875</v>
      </c>
    </row>
    <row r="249" spans="2:14" x14ac:dyDescent="0.25">
      <c r="B249" s="12">
        <f>B248+1</f>
        <v>239</v>
      </c>
      <c r="C249" s="11">
        <f>IF(F248&lt;1,"",$F$7)</f>
        <v>358.06147159909466</v>
      </c>
      <c r="D249" s="9">
        <f>IF(F248&lt;1,"",-IPMT($F$4/12,B249,$F$6,$F$3))</f>
        <v>119.47918005635509</v>
      </c>
      <c r="E249" s="9">
        <f>IF(F248&lt;1,"",C249-D249)</f>
        <v>238.58229154273957</v>
      </c>
      <c r="F249" s="10">
        <f>IF(F248&lt;1,"",F248-E249)</f>
        <v>35605.171725363798</v>
      </c>
      <c r="J249" s="12">
        <f>J248+1</f>
        <v>239</v>
      </c>
      <c r="K249" s="11">
        <f>IF(N248&lt;1,"",$N$7)</f>
        <v>740.92373488456042</v>
      </c>
      <c r="L249" s="9">
        <f>IF(N248&lt;1,"",-IPMT($N$4/12,J249,$N$6,$N$3))</f>
        <v>221.57152665352541</v>
      </c>
      <c r="M249" s="9">
        <f>IF(N248&lt;1,"",K249-L249)</f>
        <v>519.35220823103498</v>
      </c>
      <c r="N249" s="10">
        <f>IF(N248&lt;1,"",N248-M249)</f>
        <v>75448.028358691838</v>
      </c>
    </row>
    <row r="250" spans="2:14" x14ac:dyDescent="0.25">
      <c r="B250" s="12">
        <f>B249+1</f>
        <v>240</v>
      </c>
      <c r="C250" s="11">
        <f>IF(F249&lt;1,"",$F$7)</f>
        <v>358.06147159909466</v>
      </c>
      <c r="D250" s="9">
        <f>IF(F249&lt;1,"",-IPMT($F$4/12,B250,$F$6,$F$3))</f>
        <v>118.68390575121262</v>
      </c>
      <c r="E250" s="9">
        <f>IF(F249&lt;1,"",C250-D250)</f>
        <v>239.37756584788204</v>
      </c>
      <c r="F250" s="10">
        <f>IF(F249&lt;1,"",F249-E250)</f>
        <v>35365.794159515914</v>
      </c>
      <c r="J250" s="12">
        <f>J249+1</f>
        <v>240</v>
      </c>
      <c r="K250" s="11">
        <f>IF(N249&lt;1,"",$N$7)</f>
        <v>740.92373488456042</v>
      </c>
      <c r="L250" s="9">
        <f>IF(N249&lt;1,"",-IPMT($N$4/12,J250,$N$6,$N$3))</f>
        <v>220.05674937951821</v>
      </c>
      <c r="M250" s="9">
        <f>IF(N249&lt;1,"",K250-L250)</f>
        <v>520.86698550504218</v>
      </c>
      <c r="N250" s="10">
        <f>IF(N249&lt;1,"",N249-M250)</f>
        <v>74927.161373186798</v>
      </c>
    </row>
    <row r="251" spans="2:14" x14ac:dyDescent="0.25">
      <c r="B251" s="12">
        <f>B250+1</f>
        <v>241</v>
      </c>
      <c r="C251" s="11">
        <f>IF(F250&lt;1,"",$F$7)</f>
        <v>358.06147159909466</v>
      </c>
      <c r="D251" s="9">
        <f>IF(F250&lt;1,"",-IPMT($F$4/12,B251,$F$6,$F$3))</f>
        <v>117.88598053171967</v>
      </c>
      <c r="E251" s="9">
        <f>IF(F250&lt;1,"",C251-D251)</f>
        <v>240.17549106737499</v>
      </c>
      <c r="F251" s="10">
        <f>IF(F250&lt;1,"",F250-E251)</f>
        <v>35125.618668448536</v>
      </c>
      <c r="J251" s="12">
        <f>J250+1</f>
        <v>241</v>
      </c>
      <c r="K251" s="11">
        <f>IF(N250&lt;1,"",$N$7)</f>
        <v>740.92373488456042</v>
      </c>
      <c r="L251" s="9">
        <f>IF(N250&lt;1,"",-IPMT($N$4/12,J251,$N$6,$N$3))</f>
        <v>218.53755400512856</v>
      </c>
      <c r="M251" s="9">
        <f>IF(N250&lt;1,"",K251-L251)</f>
        <v>522.38618087943189</v>
      </c>
      <c r="N251" s="10">
        <f>IF(N250&lt;1,"",N250-M251)</f>
        <v>74404.775192307367</v>
      </c>
    </row>
    <row r="252" spans="2:14" x14ac:dyDescent="0.25">
      <c r="B252" s="12">
        <f>B251+1</f>
        <v>242</v>
      </c>
      <c r="C252" s="11">
        <f>IF(F251&lt;1,"",$F$7)</f>
        <v>358.06147159909466</v>
      </c>
      <c r="D252" s="9">
        <f>IF(F251&lt;1,"",-IPMT($F$4/12,B252,$F$6,$F$3))</f>
        <v>117.0853955614951</v>
      </c>
      <c r="E252" s="9">
        <f>IF(F251&lt;1,"",C252-D252)</f>
        <v>240.97607603759957</v>
      </c>
      <c r="F252" s="10">
        <f>IF(F251&lt;1,"",F251-E252)</f>
        <v>34884.642592410935</v>
      </c>
      <c r="J252" s="12">
        <f>J251+1</f>
        <v>242</v>
      </c>
      <c r="K252" s="11">
        <f>IF(N251&lt;1,"",$N$7)</f>
        <v>740.92373488456042</v>
      </c>
      <c r="L252" s="9">
        <f>IF(N251&lt;1,"",-IPMT($N$4/12,J252,$N$6,$N$3))</f>
        <v>217.01392764423022</v>
      </c>
      <c r="M252" s="9">
        <f>IF(N251&lt;1,"",K252-L252)</f>
        <v>523.90980724033022</v>
      </c>
      <c r="N252" s="10">
        <f>IF(N251&lt;1,"",N251-M252)</f>
        <v>73880.865385067038</v>
      </c>
    </row>
    <row r="253" spans="2:14" x14ac:dyDescent="0.25">
      <c r="B253" s="12">
        <f>B252+1</f>
        <v>243</v>
      </c>
      <c r="C253" s="11">
        <f>IF(F252&lt;1,"",$F$7)</f>
        <v>358.06147159909466</v>
      </c>
      <c r="D253" s="9">
        <f>IF(F252&lt;1,"",-IPMT($F$4/12,B253,$F$6,$F$3))</f>
        <v>116.28214197470309</v>
      </c>
      <c r="E253" s="9">
        <f>IF(F252&lt;1,"",C253-D253)</f>
        <v>241.77932962439155</v>
      </c>
      <c r="F253" s="10">
        <f>IF(F252&lt;1,"",F252-E253)</f>
        <v>34642.863262786545</v>
      </c>
      <c r="J253" s="12">
        <f>J252+1</f>
        <v>243</v>
      </c>
      <c r="K253" s="11">
        <f>IF(N252&lt;1,"",$N$7)</f>
        <v>740.92373488456042</v>
      </c>
      <c r="L253" s="9">
        <f>IF(N252&lt;1,"",-IPMT($N$4/12,J253,$N$6,$N$3))</f>
        <v>215.48585737311254</v>
      </c>
      <c r="M253" s="9">
        <f>IF(N252&lt;1,"",K253-L253)</f>
        <v>525.43787751144782</v>
      </c>
      <c r="N253" s="10">
        <f>IF(N252&lt;1,"",N252-M253)</f>
        <v>73355.427507555592</v>
      </c>
    </row>
    <row r="254" spans="2:14" x14ac:dyDescent="0.25">
      <c r="B254" s="12">
        <f>B253+1</f>
        <v>244</v>
      </c>
      <c r="C254" s="11">
        <f>IF(F253&lt;1,"",$F$7)</f>
        <v>358.06147159909466</v>
      </c>
      <c r="D254" s="9">
        <f>IF(F253&lt;1,"",-IPMT($F$4/12,B254,$F$6,$F$3))</f>
        <v>115.47621087595513</v>
      </c>
      <c r="E254" s="9">
        <f>IF(F253&lt;1,"",C254-D254)</f>
        <v>242.58526072313953</v>
      </c>
      <c r="F254" s="10">
        <f>IF(F253&lt;1,"",F253-E254)</f>
        <v>34400.278002063402</v>
      </c>
      <c r="J254" s="12">
        <f>J253+1</f>
        <v>244</v>
      </c>
      <c r="K254" s="11">
        <f>IF(N253&lt;1,"",$N$7)</f>
        <v>740.92373488456042</v>
      </c>
      <c r="L254" s="9">
        <f>IF(N253&lt;1,"",-IPMT($N$4/12,J254,$N$6,$N$3))</f>
        <v>213.95333023037082</v>
      </c>
      <c r="M254" s="9">
        <f>IF(N253&lt;1,"",K254-L254)</f>
        <v>526.97040465418957</v>
      </c>
      <c r="N254" s="10">
        <f>IF(N253&lt;1,"",N253-M254)</f>
        <v>72828.457102901404</v>
      </c>
    </row>
    <row r="255" spans="2:14" x14ac:dyDescent="0.25">
      <c r="B255" s="12">
        <f>B254+1</f>
        <v>245</v>
      </c>
      <c r="C255" s="11">
        <f>IF(F254&lt;1,"",$F$7)</f>
        <v>358.06147159909466</v>
      </c>
      <c r="D255" s="9">
        <f>IF(F254&lt;1,"",-IPMT($F$4/12,B255,$F$6,$F$3))</f>
        <v>114.66759334021133</v>
      </c>
      <c r="E255" s="9">
        <f>IF(F254&lt;1,"",C255-D255)</f>
        <v>243.39387825888332</v>
      </c>
      <c r="F255" s="10">
        <f>IF(F254&lt;1,"",F254-E255)</f>
        <v>34156.884123804521</v>
      </c>
      <c r="J255" s="12">
        <f>J254+1</f>
        <v>245</v>
      </c>
      <c r="K255" s="11">
        <f>IF(N254&lt;1,"",$N$7)</f>
        <v>740.92373488456042</v>
      </c>
      <c r="L255" s="9">
        <f>IF(N254&lt;1,"",-IPMT($N$4/12,J255,$N$6,$N$3))</f>
        <v>212.41633321679612</v>
      </c>
      <c r="M255" s="9">
        <f>IF(N254&lt;1,"",K255-L255)</f>
        <v>528.50740166776427</v>
      </c>
      <c r="N255" s="10">
        <f>IF(N254&lt;1,"",N254-M255)</f>
        <v>72299.949701233636</v>
      </c>
    </row>
    <row r="256" spans="2:14" x14ac:dyDescent="0.25">
      <c r="B256" s="12">
        <f>B255+1</f>
        <v>246</v>
      </c>
      <c r="C256" s="11">
        <f>IF(F255&lt;1,"",$F$7)</f>
        <v>358.06147159909466</v>
      </c>
      <c r="D256" s="9">
        <f>IF(F255&lt;1,"",-IPMT($F$4/12,B256,$F$6,$F$3))</f>
        <v>113.85628041268171</v>
      </c>
      <c r="E256" s="9">
        <f>IF(F255&lt;1,"",C256-D256)</f>
        <v>244.20519118641295</v>
      </c>
      <c r="F256" s="10">
        <f>IF(F255&lt;1,"",F255-E256)</f>
        <v>33912.67893261811</v>
      </c>
      <c r="J256" s="12">
        <f>J255+1</f>
        <v>246</v>
      </c>
      <c r="K256" s="11">
        <f>IF(N255&lt;1,"",$N$7)</f>
        <v>740.92373488456042</v>
      </c>
      <c r="L256" s="9">
        <f>IF(N255&lt;1,"",-IPMT($N$4/12,J256,$N$6,$N$3))</f>
        <v>210.87485329526515</v>
      </c>
      <c r="M256" s="9">
        <f>IF(N255&lt;1,"",K256-L256)</f>
        <v>530.04888158929521</v>
      </c>
      <c r="N256" s="10">
        <f>IF(N255&lt;1,"",N255-M256)</f>
        <v>71769.900819644346</v>
      </c>
    </row>
    <row r="257" spans="2:14" x14ac:dyDescent="0.25">
      <c r="B257" s="12">
        <f>B256+1</f>
        <v>247</v>
      </c>
      <c r="C257" s="11">
        <f>IF(F256&lt;1,"",$F$7)</f>
        <v>358.06147159909466</v>
      </c>
      <c r="D257" s="9">
        <f>IF(F256&lt;1,"",-IPMT($F$4/12,B257,$F$6,$F$3))</f>
        <v>113.04226310872701</v>
      </c>
      <c r="E257" s="9">
        <f>IF(F256&lt;1,"",C257-D257)</f>
        <v>245.01920849036765</v>
      </c>
      <c r="F257" s="10">
        <f>IF(F256&lt;1,"",F256-E257)</f>
        <v>33667.659724127741</v>
      </c>
      <c r="J257" s="12">
        <f>J256+1</f>
        <v>247</v>
      </c>
      <c r="K257" s="11">
        <f>IF(N256&lt;1,"",$N$7)</f>
        <v>740.92373488456042</v>
      </c>
      <c r="L257" s="9">
        <f>IF(N256&lt;1,"",-IPMT($N$4/12,J257,$N$6,$N$3))</f>
        <v>209.32887739062969</v>
      </c>
      <c r="M257" s="9">
        <f>IF(N256&lt;1,"",K257-L257)</f>
        <v>531.5948574939307</v>
      </c>
      <c r="N257" s="10">
        <f>IF(N256&lt;1,"",N256-M257)</f>
        <v>71238.305962150422</v>
      </c>
    </row>
    <row r="258" spans="2:14" x14ac:dyDescent="0.25">
      <c r="B258" s="12">
        <f>B257+1</f>
        <v>248</v>
      </c>
      <c r="C258" s="11">
        <f>IF(F257&lt;1,"",$F$7)</f>
        <v>358.06147159909466</v>
      </c>
      <c r="D258" s="9">
        <f>IF(F257&lt;1,"",-IPMT($F$4/12,B258,$F$6,$F$3))</f>
        <v>112.22553241375913</v>
      </c>
      <c r="E258" s="9">
        <f>IF(F257&lt;1,"",C258-D258)</f>
        <v>245.83593918533552</v>
      </c>
      <c r="F258" s="10">
        <f>IF(F257&lt;1,"",F257-E258)</f>
        <v>33421.823784942404</v>
      </c>
      <c r="J258" s="12">
        <f>J257+1</f>
        <v>248</v>
      </c>
      <c r="K258" s="11">
        <f>IF(N257&lt;1,"",$N$7)</f>
        <v>740.92373488456042</v>
      </c>
      <c r="L258" s="9">
        <f>IF(N257&lt;1,"",-IPMT($N$4/12,J258,$N$6,$N$3))</f>
        <v>207.77839238960576</v>
      </c>
      <c r="M258" s="9">
        <f>IF(N257&lt;1,"",K258-L258)</f>
        <v>533.14534249495466</v>
      </c>
      <c r="N258" s="10">
        <f>IF(N257&lt;1,"",N257-M258)</f>
        <v>70705.160619655464</v>
      </c>
    </row>
    <row r="259" spans="2:14" x14ac:dyDescent="0.25">
      <c r="B259" s="12">
        <f>B258+1</f>
        <v>249</v>
      </c>
      <c r="C259" s="11">
        <f>IF(F258&lt;1,"",$F$7)</f>
        <v>358.06147159909466</v>
      </c>
      <c r="D259" s="9">
        <f>IF(F258&lt;1,"",-IPMT($F$4/12,B259,$F$6,$F$3))</f>
        <v>111.40607928314132</v>
      </c>
      <c r="E259" s="9">
        <f>IF(F258&lt;1,"",C259-D259)</f>
        <v>246.65539231595335</v>
      </c>
      <c r="F259" s="10">
        <f>IF(F258&lt;1,"",F258-E259)</f>
        <v>33175.168392626452</v>
      </c>
      <c r="J259" s="12">
        <f>J258+1</f>
        <v>249</v>
      </c>
      <c r="K259" s="11">
        <f>IF(N258&lt;1,"",$N$7)</f>
        <v>740.92373488456042</v>
      </c>
      <c r="L259" s="9">
        <f>IF(N258&lt;1,"",-IPMT($N$4/12,J259,$N$6,$N$3))</f>
        <v>206.22338514066212</v>
      </c>
      <c r="M259" s="9">
        <f>IF(N258&lt;1,"",K259-L259)</f>
        <v>534.7003497438983</v>
      </c>
      <c r="N259" s="10">
        <f>IF(N258&lt;1,"",N258-M259)</f>
        <v>70170.460269911564</v>
      </c>
    </row>
    <row r="260" spans="2:14" x14ac:dyDescent="0.25">
      <c r="B260" s="12">
        <f>B259+1</f>
        <v>250</v>
      </c>
      <c r="C260" s="11">
        <f>IF(F259&lt;1,"",$F$7)</f>
        <v>358.06147159909466</v>
      </c>
      <c r="D260" s="9">
        <f>IF(F259&lt;1,"",-IPMT($F$4/12,B260,$F$6,$F$3))</f>
        <v>110.58389464208815</v>
      </c>
      <c r="E260" s="9">
        <f>IF(F259&lt;1,"",C260-D260)</f>
        <v>247.47757695700651</v>
      </c>
      <c r="F260" s="10">
        <f>IF(F259&lt;1,"",F259-E260)</f>
        <v>32927.690815669448</v>
      </c>
      <c r="J260" s="12">
        <f>J259+1</f>
        <v>250</v>
      </c>
      <c r="K260" s="11">
        <f>IF(N259&lt;1,"",$N$7)</f>
        <v>740.92373488456042</v>
      </c>
      <c r="L260" s="9">
        <f>IF(N259&lt;1,"",-IPMT($N$4/12,J260,$N$6,$N$3))</f>
        <v>204.66384245390913</v>
      </c>
      <c r="M260" s="9">
        <f>IF(N259&lt;1,"",K260-L260)</f>
        <v>536.25989243065123</v>
      </c>
      <c r="N260" s="10">
        <f>IF(N259&lt;1,"",N259-M260)</f>
        <v>69634.200377480913</v>
      </c>
    </row>
    <row r="261" spans="2:14" x14ac:dyDescent="0.25">
      <c r="B261" s="12">
        <f>B260+1</f>
        <v>251</v>
      </c>
      <c r="C261" s="11">
        <f>IF(F260&lt;1,"",$F$7)</f>
        <v>358.06147159909466</v>
      </c>
      <c r="D261" s="9">
        <f>IF(F260&lt;1,"",-IPMT($F$4/12,B261,$F$6,$F$3))</f>
        <v>109.75896938556481</v>
      </c>
      <c r="E261" s="9">
        <f>IF(F260&lt;1,"",C261-D261)</f>
        <v>248.30250221352986</v>
      </c>
      <c r="F261" s="10">
        <f>IF(F260&lt;1,"",F260-E261)</f>
        <v>32679.388313455918</v>
      </c>
      <c r="J261" s="12">
        <f>J260+1</f>
        <v>251</v>
      </c>
      <c r="K261" s="11">
        <f>IF(N260&lt;1,"",$N$7)</f>
        <v>740.92373488456042</v>
      </c>
      <c r="L261" s="9">
        <f>IF(N260&lt;1,"",-IPMT($N$4/12,J261,$N$6,$N$3))</f>
        <v>203.09975110098634</v>
      </c>
      <c r="M261" s="9">
        <f>IF(N260&lt;1,"",K261-L261)</f>
        <v>537.82398378357402</v>
      </c>
      <c r="N261" s="10">
        <f>IF(N260&lt;1,"",N260-M261)</f>
        <v>69096.376393697341</v>
      </c>
    </row>
    <row r="262" spans="2:14" x14ac:dyDescent="0.25">
      <c r="B262" s="12">
        <f>B261+1</f>
        <v>252</v>
      </c>
      <c r="C262" s="11">
        <f>IF(F261&lt;1,"",$F$7)</f>
        <v>358.06147159909466</v>
      </c>
      <c r="D262" s="9">
        <f>IF(F261&lt;1,"",-IPMT($F$4/12,B262,$F$6,$F$3))</f>
        <v>108.93129437818637</v>
      </c>
      <c r="E262" s="9">
        <f>IF(F261&lt;1,"",C262-D262)</f>
        <v>249.13017722090831</v>
      </c>
      <c r="F262" s="10">
        <f>IF(F261&lt;1,"",F261-E262)</f>
        <v>32430.25813623501</v>
      </c>
      <c r="J262" s="12">
        <f>J261+1</f>
        <v>252</v>
      </c>
      <c r="K262" s="11">
        <f>IF(N261&lt;1,"",$N$7)</f>
        <v>740.92373488456042</v>
      </c>
      <c r="L262" s="9">
        <f>IF(N261&lt;1,"",-IPMT($N$4/12,J262,$N$6,$N$3))</f>
        <v>201.53109781495093</v>
      </c>
      <c r="M262" s="9">
        <f>IF(N261&lt;1,"",K262-L262)</f>
        <v>539.39263706960946</v>
      </c>
      <c r="N262" s="10">
        <f>IF(N261&lt;1,"",N261-M262)</f>
        <v>68556.983756627727</v>
      </c>
    </row>
    <row r="263" spans="2:14" x14ac:dyDescent="0.25">
      <c r="B263" s="12">
        <f>B262+1</f>
        <v>253</v>
      </c>
      <c r="C263" s="11">
        <f>IF(F262&lt;1,"",$F$7)</f>
        <v>358.06147159909466</v>
      </c>
      <c r="D263" s="9">
        <f>IF(F262&lt;1,"",-IPMT($F$4/12,B263,$F$6,$F$3))</f>
        <v>108.10086045411666</v>
      </c>
      <c r="E263" s="9">
        <f>IF(F262&lt;1,"",C263-D263)</f>
        <v>249.960611144978</v>
      </c>
      <c r="F263" s="10">
        <f>IF(F262&lt;1,"",F262-E263)</f>
        <v>32180.297525090031</v>
      </c>
      <c r="J263" s="12">
        <f>J262+1</f>
        <v>253</v>
      </c>
      <c r="K263" s="11">
        <f>IF(N262&lt;1,"",$N$7)</f>
        <v>740.92373488456042</v>
      </c>
      <c r="L263" s="9">
        <f>IF(N262&lt;1,"",-IPMT($N$4/12,J263,$N$6,$N$3))</f>
        <v>199.95786929016455</v>
      </c>
      <c r="M263" s="9">
        <f>IF(N262&lt;1,"",K263-L263)</f>
        <v>540.96586559439584</v>
      </c>
      <c r="N263" s="10">
        <f>IF(N262&lt;1,"",N262-M263)</f>
        <v>68016.017891033334</v>
      </c>
    </row>
    <row r="264" spans="2:14" x14ac:dyDescent="0.25">
      <c r="B264" s="12">
        <f>B263+1</f>
        <v>254</v>
      </c>
      <c r="C264" s="11">
        <f>IF(F263&lt;1,"",$F$7)</f>
        <v>358.06147159909466</v>
      </c>
      <c r="D264" s="9">
        <f>IF(F263&lt;1,"",-IPMT($F$4/12,B264,$F$6,$F$3))</f>
        <v>107.26765841696674</v>
      </c>
      <c r="E264" s="9">
        <f>IF(F263&lt;1,"",C264-D264)</f>
        <v>250.79381318212791</v>
      </c>
      <c r="F264" s="10">
        <f>IF(F263&lt;1,"",F263-E264)</f>
        <v>31929.503711907902</v>
      </c>
      <c r="J264" s="12">
        <f>J263+1</f>
        <v>254</v>
      </c>
      <c r="K264" s="11">
        <f>IF(N263&lt;1,"",$N$7)</f>
        <v>740.92373488456042</v>
      </c>
      <c r="L264" s="9">
        <f>IF(N263&lt;1,"",-IPMT($N$4/12,J264,$N$6,$N$3))</f>
        <v>198.38005218218092</v>
      </c>
      <c r="M264" s="9">
        <f>IF(N263&lt;1,"",K264-L264)</f>
        <v>542.54368270237956</v>
      </c>
      <c r="N264" s="10">
        <f>IF(N263&lt;1,"",N263-M264)</f>
        <v>67473.474208330954</v>
      </c>
    </row>
    <row r="265" spans="2:14" x14ac:dyDescent="0.25">
      <c r="B265" s="12">
        <f>B264+1</f>
        <v>255</v>
      </c>
      <c r="C265" s="11">
        <f>IF(F264&lt;1,"",$F$7)</f>
        <v>358.06147159909466</v>
      </c>
      <c r="D265" s="9">
        <f>IF(F264&lt;1,"",-IPMT($F$4/12,B265,$F$6,$F$3))</f>
        <v>106.43167903969299</v>
      </c>
      <c r="E265" s="9">
        <f>IF(F264&lt;1,"",C265-D265)</f>
        <v>251.62979255940166</v>
      </c>
      <c r="F265" s="10">
        <f>IF(F264&lt;1,"",F264-E265)</f>
        <v>31677.873919348502</v>
      </c>
      <c r="J265" s="12">
        <f>J264+1</f>
        <v>255</v>
      </c>
      <c r="K265" s="11">
        <f>IF(N264&lt;1,"",$N$7)</f>
        <v>740.92373488456042</v>
      </c>
      <c r="L265" s="9">
        <f>IF(N264&lt;1,"",-IPMT($N$4/12,J265,$N$6,$N$3))</f>
        <v>196.79763310763227</v>
      </c>
      <c r="M265" s="9">
        <f>IF(N264&lt;1,"",K265-L265)</f>
        <v>544.12610177692818</v>
      </c>
      <c r="N265" s="10">
        <f>IF(N264&lt;1,"",N264-M265)</f>
        <v>66929.348106554025</v>
      </c>
    </row>
    <row r="266" spans="2:14" x14ac:dyDescent="0.25">
      <c r="B266" s="12">
        <f>B265+1</f>
        <v>256</v>
      </c>
      <c r="C266" s="11">
        <f>IF(F265&lt;1,"",$F$7)</f>
        <v>358.06147159909466</v>
      </c>
      <c r="D266" s="9">
        <f>IF(F265&lt;1,"",-IPMT($F$4/12,B266,$F$6,$F$3))</f>
        <v>105.59291306449499</v>
      </c>
      <c r="E266" s="9">
        <f>IF(F265&lt;1,"",C266-D266)</f>
        <v>252.46855853459965</v>
      </c>
      <c r="F266" s="10">
        <f>IF(F265&lt;1,"",F265-E266)</f>
        <v>31425.4053608139</v>
      </c>
      <c r="J266" s="12">
        <f>J265+1</f>
        <v>256</v>
      </c>
      <c r="K266" s="11">
        <f>IF(N265&lt;1,"",$N$7)</f>
        <v>740.92373488456042</v>
      </c>
      <c r="L266" s="9">
        <f>IF(N265&lt;1,"",-IPMT($N$4/12,J266,$N$6,$N$3))</f>
        <v>195.21059864411626</v>
      </c>
      <c r="M266" s="9">
        <f>IF(N265&lt;1,"",K266-L266)</f>
        <v>545.7131362404441</v>
      </c>
      <c r="N266" s="10">
        <f>IF(N265&lt;1,"",N265-M266)</f>
        <v>66383.634970313578</v>
      </c>
    </row>
    <row r="267" spans="2:14" x14ac:dyDescent="0.25">
      <c r="B267" s="12">
        <f>B266+1</f>
        <v>257</v>
      </c>
      <c r="C267" s="11">
        <f>IF(F266&lt;1,"",$F$7)</f>
        <v>358.06147159909466</v>
      </c>
      <c r="D267" s="9">
        <f>IF(F266&lt;1,"",-IPMT($F$4/12,B267,$F$6,$F$3))</f>
        <v>104.751351202713</v>
      </c>
      <c r="E267" s="9">
        <f>IF(F266&lt;1,"",C267-D267)</f>
        <v>253.31012039638165</v>
      </c>
      <c r="F267" s="10">
        <f>IF(F266&lt;1,"",F266-E267)</f>
        <v>31172.095240417519</v>
      </c>
      <c r="J267" s="12">
        <f>J266+1</f>
        <v>257</v>
      </c>
      <c r="K267" s="11">
        <f>IF(N266&lt;1,"",$N$7)</f>
        <v>740.92373488456042</v>
      </c>
      <c r="L267" s="9">
        <f>IF(N266&lt;1,"",-IPMT($N$4/12,J267,$N$6,$N$3))</f>
        <v>193.61893533008165</v>
      </c>
      <c r="M267" s="9">
        <f>IF(N266&lt;1,"",K267-L267)</f>
        <v>547.30479955447879</v>
      </c>
      <c r="N267" s="10">
        <f>IF(N266&lt;1,"",N266-M267)</f>
        <v>65836.330170759102</v>
      </c>
    </row>
    <row r="268" spans="2:14" x14ac:dyDescent="0.25">
      <c r="B268" s="12">
        <f>B267+1</f>
        <v>258</v>
      </c>
      <c r="C268" s="11">
        <f>IF(F267&lt;1,"",$F$7)</f>
        <v>358.06147159909466</v>
      </c>
      <c r="D268" s="9">
        <f>IF(F267&lt;1,"",-IPMT($F$4/12,B268,$F$6,$F$3))</f>
        <v>103.90698413472505</v>
      </c>
      <c r="E268" s="9">
        <f>IF(F267&lt;1,"",C268-D268)</f>
        <v>254.15448746436959</v>
      </c>
      <c r="F268" s="10">
        <f>IF(F267&lt;1,"",F267-E268)</f>
        <v>30917.940752953149</v>
      </c>
      <c r="J268" s="12">
        <f>J267+1</f>
        <v>258</v>
      </c>
      <c r="K268" s="11">
        <f>IF(N267&lt;1,"",$N$7)</f>
        <v>740.92373488456042</v>
      </c>
      <c r="L268" s="9">
        <f>IF(N267&lt;1,"",-IPMT($N$4/12,J268,$N$6,$N$3))</f>
        <v>192.0226296647144</v>
      </c>
      <c r="M268" s="9">
        <f>IF(N267&lt;1,"",K268-L268)</f>
        <v>548.90110521984604</v>
      </c>
      <c r="N268" s="10">
        <f>IF(N267&lt;1,"",N267-M268)</f>
        <v>65287.429065539254</v>
      </c>
    </row>
    <row r="269" spans="2:14" x14ac:dyDescent="0.25">
      <c r="B269" s="12">
        <f>B268+1</f>
        <v>259</v>
      </c>
      <c r="C269" s="11">
        <f>IF(F268&lt;1,"",$F$7)</f>
        <v>358.06147159909466</v>
      </c>
      <c r="D269" s="9">
        <f>IF(F268&lt;1,"",-IPMT($F$4/12,B269,$F$6,$F$3))</f>
        <v>103.05980250984382</v>
      </c>
      <c r="E269" s="9">
        <f>IF(F268&lt;1,"",C269-D269)</f>
        <v>255.00166908925084</v>
      </c>
      <c r="F269" s="10">
        <f>IF(F268&lt;1,"",F268-E269)</f>
        <v>30662.939083863897</v>
      </c>
      <c r="J269" s="12">
        <f>J268+1</f>
        <v>259</v>
      </c>
      <c r="K269" s="11">
        <f>IF(N268&lt;1,"",$N$7)</f>
        <v>740.92373488456042</v>
      </c>
      <c r="L269" s="9">
        <f>IF(N268&lt;1,"",-IPMT($N$4/12,J269,$N$6,$N$3))</f>
        <v>190.42166810782317</v>
      </c>
      <c r="M269" s="9">
        <f>IF(N268&lt;1,"",K269-L269)</f>
        <v>550.50206677673725</v>
      </c>
      <c r="N269" s="10">
        <f>IF(N268&lt;1,"",N268-M269)</f>
        <v>64736.926998762516</v>
      </c>
    </row>
    <row r="270" spans="2:14" x14ac:dyDescent="0.25">
      <c r="B270" s="12">
        <f>B269+1</f>
        <v>260</v>
      </c>
      <c r="C270" s="11">
        <f>IF(F269&lt;1,"",$F$7)</f>
        <v>358.06147159909466</v>
      </c>
      <c r="D270" s="9">
        <f>IF(F269&lt;1,"",-IPMT($F$4/12,B270,$F$6,$F$3))</f>
        <v>102.20979694621298</v>
      </c>
      <c r="E270" s="9">
        <f>IF(F269&lt;1,"",C270-D270)</f>
        <v>255.85167465288168</v>
      </c>
      <c r="F270" s="10">
        <f>IF(F269&lt;1,"",F269-E270)</f>
        <v>30407.087409211017</v>
      </c>
      <c r="J270" s="12">
        <f>J269+1</f>
        <v>260</v>
      </c>
      <c r="K270" s="11">
        <f>IF(N269&lt;1,"",$N$7)</f>
        <v>740.92373488456042</v>
      </c>
      <c r="L270" s="9">
        <f>IF(N269&lt;1,"",-IPMT($N$4/12,J270,$N$6,$N$3))</f>
        <v>188.81603707972437</v>
      </c>
      <c r="M270" s="9">
        <f>IF(N269&lt;1,"",K270-L270)</f>
        <v>552.10769780483611</v>
      </c>
      <c r="N270" s="10">
        <f>IF(N269&lt;1,"",N269-M270)</f>
        <v>64184.819300957679</v>
      </c>
    </row>
    <row r="271" spans="2:14" x14ac:dyDescent="0.25">
      <c r="B271" s="12">
        <f>B270+1</f>
        <v>261</v>
      </c>
      <c r="C271" s="11">
        <f>IF(F270&lt;1,"",$F$7)</f>
        <v>358.06147159909466</v>
      </c>
      <c r="D271" s="9">
        <f>IF(F270&lt;1,"",-IPMT($F$4/12,B271,$F$6,$F$3))</f>
        <v>101.35695803070337</v>
      </c>
      <c r="E271" s="9">
        <f>IF(F270&lt;1,"",C271-D271)</f>
        <v>256.70451356839129</v>
      </c>
      <c r="F271" s="10">
        <f>IF(F270&lt;1,"",F270-E271)</f>
        <v>30150.382895642626</v>
      </c>
      <c r="J271" s="12">
        <f>J270+1</f>
        <v>261</v>
      </c>
      <c r="K271" s="11">
        <f>IF(N270&lt;1,"",$N$7)</f>
        <v>740.92373488456042</v>
      </c>
      <c r="L271" s="9">
        <f>IF(N270&lt;1,"",-IPMT($N$4/12,J271,$N$6,$N$3))</f>
        <v>187.20572296112692</v>
      </c>
      <c r="M271" s="9">
        <f>IF(N270&lt;1,"",K271-L271)</f>
        <v>553.71801192343355</v>
      </c>
      <c r="N271" s="10">
        <f>IF(N270&lt;1,"",N270-M271)</f>
        <v>63631.101289034246</v>
      </c>
    </row>
    <row r="272" spans="2:14" x14ac:dyDescent="0.25">
      <c r="B272" s="12">
        <f>B271+1</f>
        <v>262</v>
      </c>
      <c r="C272" s="11">
        <f>IF(F271&lt;1,"",$F$7)</f>
        <v>358.06147159909466</v>
      </c>
      <c r="D272" s="9">
        <f>IF(F271&lt;1,"",-IPMT($F$4/12,B272,$F$6,$F$3))</f>
        <v>100.50127631880873</v>
      </c>
      <c r="E272" s="9">
        <f>IF(F271&lt;1,"",C272-D272)</f>
        <v>257.56019528028594</v>
      </c>
      <c r="F272" s="10">
        <f>IF(F271&lt;1,"",F271-E272)</f>
        <v>29892.82270036234</v>
      </c>
      <c r="J272" s="12">
        <f>J271+1</f>
        <v>262</v>
      </c>
      <c r="K272" s="11">
        <f>IF(N271&lt;1,"",$N$7)</f>
        <v>740.92373488456042</v>
      </c>
      <c r="L272" s="9">
        <f>IF(N271&lt;1,"",-IPMT($N$4/12,J272,$N$6,$N$3))</f>
        <v>185.59071209301692</v>
      </c>
      <c r="M272" s="9">
        <f>IF(N271&lt;1,"",K272-L272)</f>
        <v>555.3330227915435</v>
      </c>
      <c r="N272" s="10">
        <f>IF(N271&lt;1,"",N271-M272)</f>
        <v>63075.768266242703</v>
      </c>
    </row>
    <row r="273" spans="2:14" x14ac:dyDescent="0.25">
      <c r="B273" s="12">
        <f>B272+1</f>
        <v>263</v>
      </c>
      <c r="C273" s="11">
        <f>IF(F272&lt;1,"",$F$7)</f>
        <v>358.06147159909466</v>
      </c>
      <c r="D273" s="9">
        <f>IF(F272&lt;1,"",-IPMT($F$4/12,B273,$F$6,$F$3))</f>
        <v>99.642742334541126</v>
      </c>
      <c r="E273" s="9">
        <f>IF(F272&lt;1,"",C273-D273)</f>
        <v>258.41872926455352</v>
      </c>
      <c r="F273" s="10">
        <f>IF(F272&lt;1,"",F272-E273)</f>
        <v>29634.403971097785</v>
      </c>
      <c r="J273" s="12">
        <f>J272+1</f>
        <v>263</v>
      </c>
      <c r="K273" s="11">
        <f>IF(N272&lt;1,"",$N$7)</f>
        <v>740.92373488456042</v>
      </c>
      <c r="L273" s="9">
        <f>IF(N272&lt;1,"",-IPMT($N$4/12,J273,$N$6,$N$3))</f>
        <v>183.97099077654156</v>
      </c>
      <c r="M273" s="9">
        <f>IF(N272&lt;1,"",K273-L273)</f>
        <v>556.95274410801881</v>
      </c>
      <c r="N273" s="10">
        <f>IF(N272&lt;1,"",N272-M273)</f>
        <v>62518.815522134682</v>
      </c>
    </row>
    <row r="274" spans="2:14" x14ac:dyDescent="0.25">
      <c r="B274" s="12">
        <f>B273+1</f>
        <v>264</v>
      </c>
      <c r="C274" s="11">
        <f>IF(F273&lt;1,"",$F$7)</f>
        <v>358.06147159909466</v>
      </c>
      <c r="D274" s="9">
        <f>IF(F273&lt;1,"",-IPMT($F$4/12,B274,$F$6,$F$3))</f>
        <v>98.781346570325923</v>
      </c>
      <c r="E274" s="9">
        <f>IF(F273&lt;1,"",C274-D274)</f>
        <v>259.28012502876874</v>
      </c>
      <c r="F274" s="10">
        <f>IF(F273&lt;1,"",F273-E274)</f>
        <v>29375.123846069015</v>
      </c>
      <c r="J274" s="12">
        <f>J273+1</f>
        <v>264</v>
      </c>
      <c r="K274" s="11">
        <f>IF(N273&lt;1,"",$N$7)</f>
        <v>740.92373488456042</v>
      </c>
      <c r="L274" s="9">
        <f>IF(N273&lt;1,"",-IPMT($N$4/12,J274,$N$6,$N$3))</f>
        <v>182.34654527289317</v>
      </c>
      <c r="M274" s="9">
        <f>IF(N273&lt;1,"",K274-L274)</f>
        <v>558.57718961166722</v>
      </c>
      <c r="N274" s="10">
        <f>IF(N273&lt;1,"",N273-M274)</f>
        <v>61960.238332523018</v>
      </c>
    </row>
    <row r="275" spans="2:14" x14ac:dyDescent="0.25">
      <c r="B275" s="12">
        <f>B274+1</f>
        <v>265</v>
      </c>
      <c r="C275" s="11">
        <f>IF(F274&lt;1,"",$F$7)</f>
        <v>358.06147159909466</v>
      </c>
      <c r="D275" s="9">
        <f>IF(F274&lt;1,"",-IPMT($F$4/12,B275,$F$6,$F$3))</f>
        <v>97.917079486896711</v>
      </c>
      <c r="E275" s="9">
        <f>IF(F274&lt;1,"",C275-D275)</f>
        <v>260.14439211219792</v>
      </c>
      <c r="F275" s="10">
        <f>IF(F274&lt;1,"",F274-E275)</f>
        <v>29114.979453956817</v>
      </c>
      <c r="J275" s="12">
        <f>J274+1</f>
        <v>265</v>
      </c>
      <c r="K275" s="11">
        <f>IF(N274&lt;1,"",$N$7)</f>
        <v>740.92373488456042</v>
      </c>
      <c r="L275" s="9">
        <f>IF(N274&lt;1,"",-IPMT($N$4/12,J275,$N$6,$N$3))</f>
        <v>180.71736180319249</v>
      </c>
      <c r="M275" s="9">
        <f>IF(N274&lt;1,"",K275-L275)</f>
        <v>560.20637308136793</v>
      </c>
      <c r="N275" s="10">
        <f>IF(N274&lt;1,"",N274-M275)</f>
        <v>61400.031959441651</v>
      </c>
    </row>
    <row r="276" spans="2:14" x14ac:dyDescent="0.25">
      <c r="B276" s="12">
        <f>B275+1</f>
        <v>266</v>
      </c>
      <c r="C276" s="11">
        <f>IF(F275&lt;1,"",$F$7)</f>
        <v>358.06147159909466</v>
      </c>
      <c r="D276" s="9">
        <f>IF(F275&lt;1,"",-IPMT($F$4/12,B276,$F$6,$F$3))</f>
        <v>97.049931513189378</v>
      </c>
      <c r="E276" s="9">
        <f>IF(F275&lt;1,"",C276-D276)</f>
        <v>261.01154008590527</v>
      </c>
      <c r="F276" s="10">
        <f>IF(F275&lt;1,"",F275-E276)</f>
        <v>28853.967913870911</v>
      </c>
      <c r="J276" s="12">
        <f>J275+1</f>
        <v>266</v>
      </c>
      <c r="K276" s="11">
        <f>IF(N275&lt;1,"",$N$7)</f>
        <v>740.92373488456042</v>
      </c>
      <c r="L276" s="9">
        <f>IF(N275&lt;1,"",-IPMT($N$4/12,J276,$N$6,$N$3))</f>
        <v>179.08342654837182</v>
      </c>
      <c r="M276" s="9">
        <f>IF(N275&lt;1,"",K276-L276)</f>
        <v>561.84030833618863</v>
      </c>
      <c r="N276" s="10">
        <f>IF(N275&lt;1,"",N275-M276)</f>
        <v>60838.191651105459</v>
      </c>
    </row>
    <row r="277" spans="2:14" x14ac:dyDescent="0.25">
      <c r="B277" s="12">
        <f>B276+1</f>
        <v>267</v>
      </c>
      <c r="C277" s="11">
        <f>IF(F276&lt;1,"",$F$7)</f>
        <v>358.06147159909466</v>
      </c>
      <c r="D277" s="9">
        <f>IF(F276&lt;1,"",-IPMT($F$4/12,B277,$F$6,$F$3))</f>
        <v>96.179893046236373</v>
      </c>
      <c r="E277" s="9">
        <f>IF(F276&lt;1,"",C277-D277)</f>
        <v>261.88157855285829</v>
      </c>
      <c r="F277" s="10">
        <f>IF(F276&lt;1,"",F276-E277)</f>
        <v>28592.086335318054</v>
      </c>
      <c r="J277" s="12">
        <f>J276+1</f>
        <v>267</v>
      </c>
      <c r="K277" s="11">
        <f>IF(N276&lt;1,"",$N$7)</f>
        <v>740.92373488456042</v>
      </c>
      <c r="L277" s="9">
        <f>IF(N276&lt;1,"",-IPMT($N$4/12,J277,$N$6,$N$3))</f>
        <v>177.44472564905794</v>
      </c>
      <c r="M277" s="9">
        <f>IF(N276&lt;1,"",K277-L277)</f>
        <v>563.47900923550242</v>
      </c>
      <c r="N277" s="10">
        <f>IF(N276&lt;1,"",N276-M277)</f>
        <v>60274.712641869955</v>
      </c>
    </row>
    <row r="278" spans="2:14" x14ac:dyDescent="0.25">
      <c r="B278" s="12">
        <f>B277+1</f>
        <v>268</v>
      </c>
      <c r="C278" s="11">
        <f>IF(F277&lt;1,"",$F$7)</f>
        <v>358.06147159909466</v>
      </c>
      <c r="D278" s="9">
        <f>IF(F277&lt;1,"",-IPMT($F$4/12,B278,$F$6,$F$3))</f>
        <v>95.30695445106015</v>
      </c>
      <c r="E278" s="9">
        <f>IF(F277&lt;1,"",C278-D278)</f>
        <v>262.75451714803449</v>
      </c>
      <c r="F278" s="10">
        <f>IF(F277&lt;1,"",F277-E278)</f>
        <v>28329.33181817002</v>
      </c>
      <c r="J278" s="12">
        <f>J277+1</f>
        <v>268</v>
      </c>
      <c r="K278" s="11">
        <f>IF(N277&lt;1,"",$N$7)</f>
        <v>740.92373488456042</v>
      </c>
      <c r="L278" s="9">
        <f>IF(N277&lt;1,"",-IPMT($N$4/12,J278,$N$6,$N$3))</f>
        <v>175.80124520545442</v>
      </c>
      <c r="M278" s="9">
        <f>IF(N277&lt;1,"",K278-L278)</f>
        <v>565.12248967910602</v>
      </c>
      <c r="N278" s="10">
        <f>IF(N277&lt;1,"",N277-M278)</f>
        <v>59709.590152190853</v>
      </c>
    </row>
    <row r="279" spans="2:14" x14ac:dyDescent="0.25">
      <c r="B279" s="12">
        <f>B278+1</f>
        <v>269</v>
      </c>
      <c r="C279" s="11">
        <f>IF(F278&lt;1,"",$F$7)</f>
        <v>358.06147159909466</v>
      </c>
      <c r="D279" s="9">
        <f>IF(F278&lt;1,"",-IPMT($F$4/12,B279,$F$6,$F$3))</f>
        <v>94.431106060566719</v>
      </c>
      <c r="E279" s="9">
        <f>IF(F278&lt;1,"",C279-D279)</f>
        <v>263.63036553852794</v>
      </c>
      <c r="F279" s="10">
        <f>IF(F278&lt;1,"",F278-E279)</f>
        <v>28065.701452631492</v>
      </c>
      <c r="J279" s="12">
        <f>J278+1</f>
        <v>269</v>
      </c>
      <c r="K279" s="11">
        <f>IF(N278&lt;1,"",$N$7)</f>
        <v>740.92373488456042</v>
      </c>
      <c r="L279" s="9">
        <f>IF(N278&lt;1,"",-IPMT($N$4/12,J279,$N$6,$N$3))</f>
        <v>174.15297127722366</v>
      </c>
      <c r="M279" s="9">
        <f>IF(N278&lt;1,"",K279-L279)</f>
        <v>566.77076360733679</v>
      </c>
      <c r="N279" s="10">
        <f>IF(N278&lt;1,"",N278-M279)</f>
        <v>59142.819388583514</v>
      </c>
    </row>
    <row r="280" spans="2:14" x14ac:dyDescent="0.25">
      <c r="B280" s="12">
        <f>B279+1</f>
        <v>270</v>
      </c>
      <c r="C280" s="11">
        <f>IF(F279&lt;1,"",$F$7)</f>
        <v>358.06147159909466</v>
      </c>
      <c r="D280" s="9">
        <f>IF(F279&lt;1,"",-IPMT($F$4/12,B280,$F$6,$F$3))</f>
        <v>93.55233817543828</v>
      </c>
      <c r="E280" s="9">
        <f>IF(F279&lt;1,"",C280-D280)</f>
        <v>264.50913342365641</v>
      </c>
      <c r="F280" s="10">
        <f>IF(F279&lt;1,"",F279-E280)</f>
        <v>27801.192319207836</v>
      </c>
      <c r="J280" s="12">
        <f>J279+1</f>
        <v>270</v>
      </c>
      <c r="K280" s="11">
        <f>IF(N279&lt;1,"",$N$7)</f>
        <v>740.92373488456042</v>
      </c>
      <c r="L280" s="9">
        <f>IF(N279&lt;1,"",-IPMT($N$4/12,J280,$N$6,$N$3))</f>
        <v>172.49988988336895</v>
      </c>
      <c r="M280" s="9">
        <f>IF(N279&lt;1,"",K280-L280)</f>
        <v>568.42384500119147</v>
      </c>
      <c r="N280" s="10">
        <f>IF(N279&lt;1,"",N279-M280)</f>
        <v>58574.395543582323</v>
      </c>
    </row>
    <row r="281" spans="2:14" x14ac:dyDescent="0.25">
      <c r="B281" s="12">
        <f>B280+1</f>
        <v>271</v>
      </c>
      <c r="C281" s="11">
        <f>IF(F280&lt;1,"",$F$7)</f>
        <v>358.06147159909466</v>
      </c>
      <c r="D281" s="9">
        <f>IF(F280&lt;1,"",-IPMT($F$4/12,B281,$F$6,$F$3))</f>
        <v>92.6706410640261</v>
      </c>
      <c r="E281" s="9">
        <f>IF(F280&lt;1,"",C281-D281)</f>
        <v>265.39083053506857</v>
      </c>
      <c r="F281" s="10">
        <f>IF(F280&lt;1,"",F280-E281)</f>
        <v>27535.801488672769</v>
      </c>
      <c r="J281" s="12">
        <f>J280+1</f>
        <v>271</v>
      </c>
      <c r="K281" s="11">
        <f>IF(N280&lt;1,"",$N$7)</f>
        <v>740.92373488456042</v>
      </c>
      <c r="L281" s="9">
        <f>IF(N280&lt;1,"",-IPMT($N$4/12,J281,$N$6,$N$3))</f>
        <v>170.84198700211545</v>
      </c>
      <c r="M281" s="9">
        <f>IF(N280&lt;1,"",K281-L281)</f>
        <v>570.08174788244492</v>
      </c>
      <c r="N281" s="10">
        <f>IF(N280&lt;1,"",N280-M281)</f>
        <v>58004.313795699876</v>
      </c>
    </row>
    <row r="282" spans="2:14" x14ac:dyDescent="0.25">
      <c r="B282" s="12">
        <f>B281+1</f>
        <v>272</v>
      </c>
      <c r="C282" s="11">
        <f>IF(F281&lt;1,"",$F$7)</f>
        <v>358.06147159909466</v>
      </c>
      <c r="D282" s="9">
        <f>IF(F281&lt;1,"",-IPMT($F$4/12,B282,$F$6,$F$3))</f>
        <v>91.786004962242544</v>
      </c>
      <c r="E282" s="9">
        <f>IF(F281&lt;1,"",C282-D282)</f>
        <v>266.27546663685212</v>
      </c>
      <c r="F282" s="10">
        <f>IF(F281&lt;1,"",F281-E282)</f>
        <v>27269.526022035916</v>
      </c>
      <c r="J282" s="12">
        <f>J281+1</f>
        <v>272</v>
      </c>
      <c r="K282" s="11">
        <f>IF(N281&lt;1,"",$N$7)</f>
        <v>740.92373488456042</v>
      </c>
      <c r="L282" s="9">
        <f>IF(N281&lt;1,"",-IPMT($N$4/12,J282,$N$6,$N$3))</f>
        <v>169.17924857079169</v>
      </c>
      <c r="M282" s="9">
        <f>IF(N281&lt;1,"",K282-L282)</f>
        <v>571.74448631376868</v>
      </c>
      <c r="N282" s="10">
        <f>IF(N281&lt;1,"",N281-M282)</f>
        <v>57432.569309386105</v>
      </c>
    </row>
    <row r="283" spans="2:14" x14ac:dyDescent="0.25">
      <c r="B283" s="12">
        <f>B282+1</f>
        <v>273</v>
      </c>
      <c r="C283" s="11">
        <f>IF(F282&lt;1,"",$F$7)</f>
        <v>358.06147159909466</v>
      </c>
      <c r="D283" s="9">
        <f>IF(F282&lt;1,"",-IPMT($F$4/12,B283,$F$6,$F$3))</f>
        <v>90.898420073453039</v>
      </c>
      <c r="E283" s="9">
        <f>IF(F282&lt;1,"",C283-D283)</f>
        <v>267.16305152564161</v>
      </c>
      <c r="F283" s="10">
        <f>IF(F282&lt;1,"",F282-E283)</f>
        <v>27002.362970510276</v>
      </c>
      <c r="J283" s="12">
        <f>J282+1</f>
        <v>273</v>
      </c>
      <c r="K283" s="11">
        <f>IF(N282&lt;1,"",$N$7)</f>
        <v>740.92373488456042</v>
      </c>
      <c r="L283" s="9">
        <f>IF(N282&lt;1,"",-IPMT($N$4/12,J283,$N$6,$N$3))</f>
        <v>167.51166048570985</v>
      </c>
      <c r="M283" s="9">
        <f>IF(N282&lt;1,"",K283-L283)</f>
        <v>573.41207439885056</v>
      </c>
      <c r="N283" s="10">
        <f>IF(N282&lt;1,"",N282-M283)</f>
        <v>56859.157234987251</v>
      </c>
    </row>
    <row r="284" spans="2:14" x14ac:dyDescent="0.25">
      <c r="B284" s="12">
        <f>B283+1</f>
        <v>274</v>
      </c>
      <c r="C284" s="11">
        <f>IF(F283&lt;1,"",$F$7)</f>
        <v>358.06147159909466</v>
      </c>
      <c r="D284" s="9">
        <f>IF(F283&lt;1,"",-IPMT($F$4/12,B284,$F$6,$F$3))</f>
        <v>90.00787656836755</v>
      </c>
      <c r="E284" s="9">
        <f>IF(F283&lt;1,"",C284-D284)</f>
        <v>268.05359503072714</v>
      </c>
      <c r="F284" s="10">
        <f>IF(F283&lt;1,"",F283-E284)</f>
        <v>26734.309375479548</v>
      </c>
      <c r="J284" s="12">
        <f>J283+1</f>
        <v>274</v>
      </c>
      <c r="K284" s="11">
        <f>IF(N283&lt;1,"",$N$7)</f>
        <v>740.92373488456042</v>
      </c>
      <c r="L284" s="9">
        <f>IF(N283&lt;1,"",-IPMT($N$4/12,J284,$N$6,$N$3))</f>
        <v>165.83920860204651</v>
      </c>
      <c r="M284" s="9">
        <f>IF(N283&lt;1,"",K284-L284)</f>
        <v>575.08452628251393</v>
      </c>
      <c r="N284" s="10">
        <f>IF(N283&lt;1,"",N283-M284)</f>
        <v>56284.072708704734</v>
      </c>
    </row>
    <row r="285" spans="2:14" x14ac:dyDescent="0.25">
      <c r="B285" s="12">
        <f>B284+1</f>
        <v>275</v>
      </c>
      <c r="C285" s="11">
        <f>IF(F284&lt;1,"",$F$7)</f>
        <v>358.06147159909466</v>
      </c>
      <c r="D285" s="9">
        <f>IF(F284&lt;1,"",-IPMT($F$4/12,B285,$F$6,$F$3))</f>
        <v>89.114364584931806</v>
      </c>
      <c r="E285" s="9">
        <f>IF(F284&lt;1,"",C285-D285)</f>
        <v>268.94710701416284</v>
      </c>
      <c r="F285" s="10">
        <f>IF(F284&lt;1,"",F284-E285)</f>
        <v>26465.362268465386</v>
      </c>
      <c r="J285" s="12">
        <f>J284+1</f>
        <v>275</v>
      </c>
      <c r="K285" s="11">
        <f>IF(N284&lt;1,"",$N$7)</f>
        <v>740.92373488456042</v>
      </c>
      <c r="L285" s="9">
        <f>IF(N284&lt;1,"",-IPMT($N$4/12,J285,$N$6,$N$3))</f>
        <v>164.16187873372255</v>
      </c>
      <c r="M285" s="9">
        <f>IF(N284&lt;1,"",K285-L285)</f>
        <v>576.76185615083784</v>
      </c>
      <c r="N285" s="10">
        <f>IF(N284&lt;1,"",N284-M285)</f>
        <v>55707.310852553899</v>
      </c>
    </row>
    <row r="286" spans="2:14" x14ac:dyDescent="0.25">
      <c r="B286" s="12">
        <f>B285+1</f>
        <v>276</v>
      </c>
      <c r="C286" s="11">
        <f>IF(F285&lt;1,"",$F$7)</f>
        <v>358.06147159909466</v>
      </c>
      <c r="D286" s="9">
        <f>IF(F285&lt;1,"",-IPMT($F$4/12,B286,$F$6,$F$3))</f>
        <v>88.217874228217951</v>
      </c>
      <c r="E286" s="9">
        <f>IF(F285&lt;1,"",C286-D286)</f>
        <v>269.84359737087669</v>
      </c>
      <c r="F286" s="10">
        <f>IF(F285&lt;1,"",F285-E286)</f>
        <v>26195.518671094509</v>
      </c>
      <c r="J286" s="12">
        <f>J285+1</f>
        <v>276</v>
      </c>
      <c r="K286" s="11">
        <f>IF(N285&lt;1,"",$N$7)</f>
        <v>740.92373488456042</v>
      </c>
      <c r="L286" s="9">
        <f>IF(N285&lt;1,"",-IPMT($N$4/12,J286,$N$6,$N$3))</f>
        <v>162.47965665328258</v>
      </c>
      <c r="M286" s="9">
        <f>IF(N285&lt;1,"",K286-L286)</f>
        <v>578.4440782312779</v>
      </c>
      <c r="N286" s="10">
        <f>IF(N285&lt;1,"",N285-M286)</f>
        <v>55128.866774322618</v>
      </c>
    </row>
    <row r="287" spans="2:14" x14ac:dyDescent="0.25">
      <c r="B287" s="12">
        <f>B286+1</f>
        <v>277</v>
      </c>
      <c r="C287" s="11">
        <f>IF(F286&lt;1,"",$F$7)</f>
        <v>358.06147159909466</v>
      </c>
      <c r="D287" s="9">
        <f>IF(F286&lt;1,"",-IPMT($F$4/12,B287,$F$6,$F$3))</f>
        <v>87.318395570315005</v>
      </c>
      <c r="E287" s="9">
        <f>IF(F286&lt;1,"",C287-D287)</f>
        <v>270.74307602877968</v>
      </c>
      <c r="F287" s="10">
        <f>IF(F286&lt;1,"",F286-E287)</f>
        <v>25924.77559506573</v>
      </c>
      <c r="J287" s="12">
        <f>J286+1</f>
        <v>277</v>
      </c>
      <c r="K287" s="11">
        <f>IF(N286&lt;1,"",$N$7)</f>
        <v>740.92373488456042</v>
      </c>
      <c r="L287" s="9">
        <f>IF(N286&lt;1,"",-IPMT($N$4/12,J287,$N$6,$N$3))</f>
        <v>160.7925280917747</v>
      </c>
      <c r="M287" s="9">
        <f>IF(N286&lt;1,"",K287-L287)</f>
        <v>580.13120679278575</v>
      </c>
      <c r="N287" s="10">
        <f>IF(N286&lt;1,"",N286-M287)</f>
        <v>54548.735567529831</v>
      </c>
    </row>
    <row r="288" spans="2:14" x14ac:dyDescent="0.25">
      <c r="B288" s="12">
        <f>B287+1</f>
        <v>278</v>
      </c>
      <c r="C288" s="11">
        <f>IF(F287&lt;1,"",$F$7)</f>
        <v>358.06147159909466</v>
      </c>
      <c r="D288" s="9">
        <f>IF(F287&lt;1,"",-IPMT($F$4/12,B288,$F$6,$F$3))</f>
        <v>86.415918650219098</v>
      </c>
      <c r="E288" s="9">
        <f>IF(F287&lt;1,"",C288-D288)</f>
        <v>271.64555294887555</v>
      </c>
      <c r="F288" s="10">
        <f>IF(F287&lt;1,"",F287-E288)</f>
        <v>25653.130042116856</v>
      </c>
      <c r="J288" s="12">
        <f>J287+1</f>
        <v>278</v>
      </c>
      <c r="K288" s="11">
        <f>IF(N287&lt;1,"",$N$7)</f>
        <v>740.92373488456042</v>
      </c>
      <c r="L288" s="9">
        <f>IF(N287&lt;1,"",-IPMT($N$4/12,J288,$N$6,$N$3))</f>
        <v>159.10047873862905</v>
      </c>
      <c r="M288" s="9">
        <f>IF(N287&lt;1,"",K288-L288)</f>
        <v>581.8232561459314</v>
      </c>
      <c r="N288" s="10">
        <f>IF(N287&lt;1,"",N287-M288)</f>
        <v>53966.912311383901</v>
      </c>
    </row>
    <row r="289" spans="2:14" x14ac:dyDescent="0.25">
      <c r="B289" s="12">
        <f>B288+1</f>
        <v>279</v>
      </c>
      <c r="C289" s="11">
        <f>IF(F288&lt;1,"",$F$7)</f>
        <v>358.06147159909466</v>
      </c>
      <c r="D289" s="9">
        <f>IF(F288&lt;1,"",-IPMT($F$4/12,B289,$F$6,$F$3))</f>
        <v>85.510433473722827</v>
      </c>
      <c r="E289" s="9">
        <f>IF(F288&lt;1,"",C289-D289)</f>
        <v>272.55103812537186</v>
      </c>
      <c r="F289" s="10">
        <f>IF(F288&lt;1,"",F288-E289)</f>
        <v>25380.579003991483</v>
      </c>
      <c r="J289" s="12">
        <f>J288+1</f>
        <v>279</v>
      </c>
      <c r="K289" s="11">
        <f>IF(N288&lt;1,"",$N$7)</f>
        <v>740.92373488456042</v>
      </c>
      <c r="L289" s="9">
        <f>IF(N288&lt;1,"",-IPMT($N$4/12,J289,$N$6,$N$3))</f>
        <v>157.40349424153678</v>
      </c>
      <c r="M289" s="9">
        <f>IF(N288&lt;1,"",K289-L289)</f>
        <v>583.52024064302361</v>
      </c>
      <c r="N289" s="10">
        <f>IF(N288&lt;1,"",N288-M289)</f>
        <v>53383.392070740876</v>
      </c>
    </row>
    <row r="290" spans="2:14" x14ac:dyDescent="0.25">
      <c r="B290" s="12">
        <f>B289+1</f>
        <v>280</v>
      </c>
      <c r="C290" s="11">
        <f>IF(F289&lt;1,"",$F$7)</f>
        <v>358.06147159909466</v>
      </c>
      <c r="D290" s="9">
        <f>IF(F289&lt;1,"",-IPMT($F$4/12,B290,$F$6,$F$3))</f>
        <v>84.601930013304923</v>
      </c>
      <c r="E290" s="9">
        <f>IF(F289&lt;1,"",C290-D290)</f>
        <v>273.45954158578974</v>
      </c>
      <c r="F290" s="10">
        <f>IF(F289&lt;1,"",F289-E290)</f>
        <v>25107.119462405692</v>
      </c>
      <c r="J290" s="12">
        <f>J289+1</f>
        <v>280</v>
      </c>
      <c r="K290" s="11">
        <f>IF(N289&lt;1,"",$N$7)</f>
        <v>740.92373488456042</v>
      </c>
      <c r="L290" s="9">
        <f>IF(N289&lt;1,"",-IPMT($N$4/12,J290,$N$6,$N$3))</f>
        <v>155.70156020632791</v>
      </c>
      <c r="M290" s="9">
        <f>IF(N289&lt;1,"",K290-L290)</f>
        <v>585.22217467823248</v>
      </c>
      <c r="N290" s="10">
        <f>IF(N289&lt;1,"",N289-M290)</f>
        <v>52798.169896062645</v>
      </c>
    </row>
    <row r="291" spans="2:14" x14ac:dyDescent="0.25">
      <c r="B291" s="12">
        <f>B290+1</f>
        <v>281</v>
      </c>
      <c r="C291" s="11">
        <f>IF(F290&lt;1,"",$F$7)</f>
        <v>358.06147159909466</v>
      </c>
      <c r="D291" s="9">
        <f>IF(F290&lt;1,"",-IPMT($F$4/12,B291,$F$6,$F$3))</f>
        <v>83.690398208018948</v>
      </c>
      <c r="E291" s="9">
        <f>IF(F290&lt;1,"",C291-D291)</f>
        <v>274.3710733910757</v>
      </c>
      <c r="F291" s="10">
        <f>IF(F290&lt;1,"",F290-E291)</f>
        <v>24832.748389014618</v>
      </c>
      <c r="J291" s="12">
        <f>J290+1</f>
        <v>281</v>
      </c>
      <c r="K291" s="11">
        <f>IF(N290&lt;1,"",$N$7)</f>
        <v>740.92373488456042</v>
      </c>
      <c r="L291" s="9">
        <f>IF(N290&lt;1,"",-IPMT($N$4/12,J291,$N$6,$N$3))</f>
        <v>153.99466219684976</v>
      </c>
      <c r="M291" s="9">
        <f>IF(N290&lt;1,"",K291-L291)</f>
        <v>586.92907268771069</v>
      </c>
      <c r="N291" s="10">
        <f>IF(N290&lt;1,"",N290-M291)</f>
        <v>52211.240823374937</v>
      </c>
    </row>
    <row r="292" spans="2:14" x14ac:dyDescent="0.25">
      <c r="B292" s="12">
        <f>B291+1</f>
        <v>282</v>
      </c>
      <c r="C292" s="11">
        <f>IF(F291&lt;1,"",$F$7)</f>
        <v>358.06147159909466</v>
      </c>
      <c r="D292" s="9">
        <f>IF(F291&lt;1,"",-IPMT($F$4/12,B292,$F$6,$F$3))</f>
        <v>82.775827963382042</v>
      </c>
      <c r="E292" s="9">
        <f>IF(F291&lt;1,"",C292-D292)</f>
        <v>275.28564363571263</v>
      </c>
      <c r="F292" s="10">
        <f>IF(F291&lt;1,"",F291-E292)</f>
        <v>24557.462745378903</v>
      </c>
      <c r="J292" s="12">
        <f>J291+1</f>
        <v>282</v>
      </c>
      <c r="K292" s="11">
        <f>IF(N291&lt;1,"",$N$7)</f>
        <v>740.92373488456042</v>
      </c>
      <c r="L292" s="9">
        <f>IF(N291&lt;1,"",-IPMT($N$4/12,J292,$N$6,$N$3))</f>
        <v>152.28278573484394</v>
      </c>
      <c r="M292" s="9">
        <f>IF(N291&lt;1,"",K292-L292)</f>
        <v>588.64094914971645</v>
      </c>
      <c r="N292" s="10">
        <f>IF(N291&lt;1,"",N291-M292)</f>
        <v>51622.59987422522</v>
      </c>
    </row>
    <row r="293" spans="2:14" x14ac:dyDescent="0.25">
      <c r="B293" s="12">
        <f>B292+1</f>
        <v>283</v>
      </c>
      <c r="C293" s="11">
        <f>IF(F292&lt;1,"",$F$7)</f>
        <v>358.06147159909466</v>
      </c>
      <c r="D293" s="9">
        <f>IF(F292&lt;1,"",-IPMT($F$4/12,B293,$F$6,$F$3))</f>
        <v>81.858209151262983</v>
      </c>
      <c r="E293" s="9">
        <f>IF(F292&lt;1,"",C293-D293)</f>
        <v>276.20326244783166</v>
      </c>
      <c r="F293" s="10">
        <f>IF(F292&lt;1,"",F292-E293)</f>
        <v>24281.259482931073</v>
      </c>
      <c r="J293" s="12">
        <f>J292+1</f>
        <v>283</v>
      </c>
      <c r="K293" s="11">
        <f>IF(N292&lt;1,"",$N$7)</f>
        <v>740.92373488456042</v>
      </c>
      <c r="L293" s="9">
        <f>IF(N292&lt;1,"",-IPMT($N$4/12,J293,$N$6,$N$3))</f>
        <v>150.56591629982393</v>
      </c>
      <c r="M293" s="9">
        <f>IF(N292&lt;1,"",K293-L293)</f>
        <v>590.35781858473649</v>
      </c>
      <c r="N293" s="10">
        <f>IF(N292&lt;1,"",N292-M293)</f>
        <v>51032.242055640483</v>
      </c>
    </row>
    <row r="294" spans="2:14" x14ac:dyDescent="0.25">
      <c r="B294" s="12">
        <f>B293+1</f>
        <v>284</v>
      </c>
      <c r="C294" s="11">
        <f>IF(F293&lt;1,"",$F$7)</f>
        <v>358.06147159909466</v>
      </c>
      <c r="D294" s="9">
        <f>IF(F293&lt;1,"",-IPMT($F$4/12,B294,$F$6,$F$3))</f>
        <v>80.937531609770218</v>
      </c>
      <c r="E294" s="9">
        <f>IF(F293&lt;1,"",C294-D294)</f>
        <v>277.12393998932441</v>
      </c>
      <c r="F294" s="10">
        <f>IF(F293&lt;1,"",F293-E294)</f>
        <v>24004.135542941749</v>
      </c>
      <c r="J294" s="12">
        <f>J293+1</f>
        <v>284</v>
      </c>
      <c r="K294" s="11">
        <f>IF(N293&lt;1,"",$N$7)</f>
        <v>740.92373488456042</v>
      </c>
      <c r="L294" s="9">
        <f>IF(N293&lt;1,"",-IPMT($N$4/12,J294,$N$6,$N$3))</f>
        <v>148.84403932895179</v>
      </c>
      <c r="M294" s="9">
        <f>IF(N293&lt;1,"",K294-L294)</f>
        <v>592.07969555560862</v>
      </c>
      <c r="N294" s="10">
        <f>IF(N293&lt;1,"",N293-M294)</f>
        <v>50440.162360084876</v>
      </c>
    </row>
    <row r="295" spans="2:14" x14ac:dyDescent="0.25">
      <c r="B295" s="12">
        <f>B294+1</f>
        <v>285</v>
      </c>
      <c r="C295" s="11">
        <f>IF(F294&lt;1,"",$F$7)</f>
        <v>358.06147159909466</v>
      </c>
      <c r="D295" s="9">
        <f>IF(F294&lt;1,"",-IPMT($F$4/12,B295,$F$6,$F$3))</f>
        <v>80.013785143139131</v>
      </c>
      <c r="E295" s="9">
        <f>IF(F294&lt;1,"",C295-D295)</f>
        <v>278.0476864559555</v>
      </c>
      <c r="F295" s="10">
        <f>IF(F294&lt;1,"",F294-E295)</f>
        <v>23726.087856485792</v>
      </c>
      <c r="J295" s="12">
        <f>J294+1</f>
        <v>285</v>
      </c>
      <c r="K295" s="11">
        <f>IF(N294&lt;1,"",$N$7)</f>
        <v>740.92373488456042</v>
      </c>
      <c r="L295" s="9">
        <f>IF(N294&lt;1,"",-IPMT($N$4/12,J295,$N$6,$N$3))</f>
        <v>147.11714021691458</v>
      </c>
      <c r="M295" s="9">
        <f>IF(N294&lt;1,"",K295-L295)</f>
        <v>593.80659466764587</v>
      </c>
      <c r="N295" s="10">
        <f>IF(N294&lt;1,"",N294-M295)</f>
        <v>49846.355765417233</v>
      </c>
    </row>
    <row r="296" spans="2:14" x14ac:dyDescent="0.25">
      <c r="B296" s="12">
        <f>B295+1</f>
        <v>286</v>
      </c>
      <c r="C296" s="11">
        <f>IF(F295&lt;1,"",$F$7)</f>
        <v>358.06147159909466</v>
      </c>
      <c r="D296" s="9">
        <f>IF(F295&lt;1,"",-IPMT($F$4/12,B296,$F$6,$F$3))</f>
        <v>79.086959521619278</v>
      </c>
      <c r="E296" s="9">
        <f>IF(F295&lt;1,"",C296-D296)</f>
        <v>278.97451207747537</v>
      </c>
      <c r="F296" s="10">
        <f>IF(F295&lt;1,"",F295-E296)</f>
        <v>23447.113344408317</v>
      </c>
      <c r="J296" s="12">
        <f>J295+1</f>
        <v>286</v>
      </c>
      <c r="K296" s="11">
        <f>IF(N295&lt;1,"",$N$7)</f>
        <v>740.92373488456042</v>
      </c>
      <c r="L296" s="9">
        <f>IF(N295&lt;1,"",-IPMT($N$4/12,J296,$N$6,$N$3))</f>
        <v>145.38520431580062</v>
      </c>
      <c r="M296" s="9">
        <f>IF(N295&lt;1,"",K296-L296)</f>
        <v>595.53853056875982</v>
      </c>
      <c r="N296" s="10">
        <f>IF(N295&lt;1,"",N295-M296)</f>
        <v>49250.817234848473</v>
      </c>
    </row>
    <row r="297" spans="2:14" x14ac:dyDescent="0.25">
      <c r="B297" s="12">
        <f>B296+1</f>
        <v>287</v>
      </c>
      <c r="C297" s="11">
        <f>IF(F296&lt;1,"",$F$7)</f>
        <v>358.06147159909466</v>
      </c>
      <c r="D297" s="9">
        <f>IF(F296&lt;1,"",-IPMT($F$4/12,B297,$F$6,$F$3))</f>
        <v>78.157044481361041</v>
      </c>
      <c r="E297" s="9">
        <f>IF(F296&lt;1,"",C297-D297)</f>
        <v>279.90442711773363</v>
      </c>
      <c r="F297" s="10">
        <f>IF(F296&lt;1,"",F296-E297)</f>
        <v>23167.208917290583</v>
      </c>
      <c r="J297" s="12">
        <f>J296+1</f>
        <v>287</v>
      </c>
      <c r="K297" s="11">
        <f>IF(N296&lt;1,"",$N$7)</f>
        <v>740.92373488456042</v>
      </c>
      <c r="L297" s="9">
        <f>IF(N296&lt;1,"",-IPMT($N$4/12,J297,$N$6,$N$3))</f>
        <v>143.64821693497507</v>
      </c>
      <c r="M297" s="9">
        <f>IF(N296&lt;1,"",K297-L297)</f>
        <v>597.27551794958538</v>
      </c>
      <c r="N297" s="10">
        <f>IF(N296&lt;1,"",N296-M297)</f>
        <v>48653.541716898886</v>
      </c>
    </row>
    <row r="298" spans="2:14" x14ac:dyDescent="0.25">
      <c r="B298" s="12">
        <f>B297+1</f>
        <v>288</v>
      </c>
      <c r="C298" s="11">
        <f>IF(F297&lt;1,"",$F$7)</f>
        <v>358.06147159909466</v>
      </c>
      <c r="D298" s="9">
        <f>IF(F297&lt;1,"",-IPMT($F$4/12,B298,$F$6,$F$3))</f>
        <v>77.224029724301928</v>
      </c>
      <c r="E298" s="9">
        <f>IF(F297&lt;1,"",C298-D298)</f>
        <v>280.83744187479272</v>
      </c>
      <c r="F298" s="10">
        <f>IF(F297&lt;1,"",F297-E298)</f>
        <v>22886.371475415792</v>
      </c>
      <c r="J298" s="12">
        <f>J297+1</f>
        <v>288</v>
      </c>
      <c r="K298" s="11">
        <f>IF(N297&lt;1,"",$N$7)</f>
        <v>740.92373488456042</v>
      </c>
      <c r="L298" s="9">
        <f>IF(N297&lt;1,"",-IPMT($N$4/12,J298,$N$6,$N$3))</f>
        <v>141.90616334095546</v>
      </c>
      <c r="M298" s="9">
        <f>IF(N297&lt;1,"",K298-L298)</f>
        <v>599.01757154360496</v>
      </c>
      <c r="N298" s="10">
        <f>IF(N297&lt;1,"",N297-M298)</f>
        <v>48054.524145355281</v>
      </c>
    </row>
    <row r="299" spans="2:14" x14ac:dyDescent="0.25">
      <c r="B299" s="12">
        <f>B298+1</f>
        <v>289</v>
      </c>
      <c r="C299" s="11">
        <f>IF(F298&lt;1,"",$F$7)</f>
        <v>358.06147159909466</v>
      </c>
      <c r="D299" s="9">
        <f>IF(F298&lt;1,"",-IPMT($F$4/12,B299,$F$6,$F$3))</f>
        <v>76.287904918052618</v>
      </c>
      <c r="E299" s="9">
        <f>IF(F298&lt;1,"",C299-D299)</f>
        <v>281.77356668104204</v>
      </c>
      <c r="F299" s="10">
        <f>IF(F298&lt;1,"",F298-E299)</f>
        <v>22604.597908734751</v>
      </c>
      <c r="J299" s="12">
        <f>J298+1</f>
        <v>289</v>
      </c>
      <c r="K299" s="11">
        <f>IF(N298&lt;1,"",$N$7)</f>
        <v>740.92373488456042</v>
      </c>
      <c r="L299" s="9">
        <f>IF(N298&lt;1,"",-IPMT($N$4/12,J299,$N$6,$N$3))</f>
        <v>140.15902875728659</v>
      </c>
      <c r="M299" s="9">
        <f>IF(N298&lt;1,"",K299-L299)</f>
        <v>600.76470612727383</v>
      </c>
      <c r="N299" s="10">
        <f>IF(N298&lt;1,"",N298-M299)</f>
        <v>47453.759439228008</v>
      </c>
    </row>
    <row r="300" spans="2:14" x14ac:dyDescent="0.25">
      <c r="B300" s="12">
        <f>B299+1</f>
        <v>290</v>
      </c>
      <c r="C300" s="11">
        <f>IF(F299&lt;1,"",$F$7)</f>
        <v>358.06147159909466</v>
      </c>
      <c r="D300" s="9">
        <f>IF(F299&lt;1,"",-IPMT($F$4/12,B300,$F$6,$F$3))</f>
        <v>75.348659695782473</v>
      </c>
      <c r="E300" s="9">
        <f>IF(F299&lt;1,"",C300-D300)</f>
        <v>282.71281190331217</v>
      </c>
      <c r="F300" s="10">
        <f>IF(F299&lt;1,"",F299-E300)</f>
        <v>22321.88509683144</v>
      </c>
      <c r="J300" s="12">
        <f>J299+1</f>
        <v>290</v>
      </c>
      <c r="K300" s="11">
        <f>IF(N299&lt;1,"",$N$7)</f>
        <v>740.92373488456042</v>
      </c>
      <c r="L300" s="9">
        <f>IF(N299&lt;1,"",-IPMT($N$4/12,J300,$N$6,$N$3))</f>
        <v>138.40679836441538</v>
      </c>
      <c r="M300" s="9">
        <f>IF(N299&lt;1,"",K300-L300)</f>
        <v>602.51693652014501</v>
      </c>
      <c r="N300" s="10">
        <f>IF(N299&lt;1,"",N299-M300)</f>
        <v>46851.242502707864</v>
      </c>
    </row>
    <row r="301" spans="2:14" x14ac:dyDescent="0.25">
      <c r="B301" s="12">
        <f>B300+1</f>
        <v>291</v>
      </c>
      <c r="C301" s="11">
        <f>IF(F300&lt;1,"",$F$7)</f>
        <v>358.06147159909466</v>
      </c>
      <c r="D301" s="9">
        <f>IF(F300&lt;1,"",-IPMT($F$4/12,B301,$F$6,$F$3))</f>
        <v>74.406283656104762</v>
      </c>
      <c r="E301" s="9">
        <f>IF(F300&lt;1,"",C301-D301)</f>
        <v>283.65518794298987</v>
      </c>
      <c r="F301" s="10">
        <f>IF(F300&lt;1,"",F300-E301)</f>
        <v>22038.22990888845</v>
      </c>
      <c r="J301" s="12">
        <f>J300+1</f>
        <v>291</v>
      </c>
      <c r="K301" s="11">
        <f>IF(N300&lt;1,"",$N$7)</f>
        <v>740.92373488456042</v>
      </c>
      <c r="L301" s="9">
        <f>IF(N300&lt;1,"",-IPMT($N$4/12,J301,$N$6,$N$3))</f>
        <v>136.64945729956497</v>
      </c>
      <c r="M301" s="9">
        <f>IF(N300&lt;1,"",K301-L301)</f>
        <v>604.27427758499539</v>
      </c>
      <c r="N301" s="10">
        <f>IF(N300&lt;1,"",N300-M301)</f>
        <v>46246.968225122866</v>
      </c>
    </row>
    <row r="302" spans="2:14" x14ac:dyDescent="0.25">
      <c r="B302" s="12">
        <f>B301+1</f>
        <v>292</v>
      </c>
      <c r="C302" s="11">
        <f>IF(F301&lt;1,"",$F$7)</f>
        <v>358.06147159909466</v>
      </c>
      <c r="D302" s="9">
        <f>IF(F301&lt;1,"",-IPMT($F$4/12,B302,$F$6,$F$3))</f>
        <v>73.460766362961451</v>
      </c>
      <c r="E302" s="9">
        <f>IF(F301&lt;1,"",C302-D302)</f>
        <v>284.60070523613319</v>
      </c>
      <c r="F302" s="10">
        <f>IF(F301&lt;1,"",F301-E302)</f>
        <v>21753.629203652315</v>
      </c>
      <c r="J302" s="12">
        <f>J301+1</f>
        <v>292</v>
      </c>
      <c r="K302" s="11">
        <f>IF(N301&lt;1,"",$N$7)</f>
        <v>740.92373488456042</v>
      </c>
      <c r="L302" s="9">
        <f>IF(N301&lt;1,"",-IPMT($N$4/12,J302,$N$6,$N$3))</f>
        <v>134.8869906566087</v>
      </c>
      <c r="M302" s="9">
        <f>IF(N301&lt;1,"",K302-L302)</f>
        <v>606.03674422795166</v>
      </c>
      <c r="N302" s="10">
        <f>IF(N301&lt;1,"",N301-M302)</f>
        <v>45640.931480894913</v>
      </c>
    </row>
    <row r="303" spans="2:14" x14ac:dyDescent="0.25">
      <c r="B303" s="12">
        <f>B302+1</f>
        <v>293</v>
      </c>
      <c r="C303" s="11">
        <f>IF(F302&lt;1,"",$F$7)</f>
        <v>358.06147159909466</v>
      </c>
      <c r="D303" s="9">
        <f>IF(F302&lt;1,"",-IPMT($F$4/12,B303,$F$6,$F$3))</f>
        <v>72.512097345507698</v>
      </c>
      <c r="E303" s="9">
        <f>IF(F302&lt;1,"",C303-D303)</f>
        <v>285.54937425358696</v>
      </c>
      <c r="F303" s="10">
        <f>IF(F302&lt;1,"",F302-E303)</f>
        <v>21468.079829398728</v>
      </c>
      <c r="J303" s="12">
        <f>J302+1</f>
        <v>293</v>
      </c>
      <c r="K303" s="11">
        <f>IF(N302&lt;1,"",$N$7)</f>
        <v>740.92373488456042</v>
      </c>
      <c r="L303" s="9">
        <f>IF(N302&lt;1,"",-IPMT($N$4/12,J303,$N$6,$N$3))</f>
        <v>133.11938348594387</v>
      </c>
      <c r="M303" s="9">
        <f>IF(N302&lt;1,"",K303-L303)</f>
        <v>607.80435139861652</v>
      </c>
      <c r="N303" s="10">
        <f>IF(N302&lt;1,"",N302-M303)</f>
        <v>45033.127129496293</v>
      </c>
    </row>
    <row r="304" spans="2:14" x14ac:dyDescent="0.25">
      <c r="B304" s="12">
        <f>B303+1</f>
        <v>294</v>
      </c>
      <c r="C304" s="11">
        <f>IF(F303&lt;1,"",$F$7)</f>
        <v>358.06147159909466</v>
      </c>
      <c r="D304" s="9">
        <f>IF(F303&lt;1,"",-IPMT($F$4/12,B304,$F$6,$F$3))</f>
        <v>71.560266097995736</v>
      </c>
      <c r="E304" s="9">
        <f>IF(F303&lt;1,"",C304-D304)</f>
        <v>286.50120550109892</v>
      </c>
      <c r="F304" s="10">
        <f>IF(F303&lt;1,"",F303-E304)</f>
        <v>21181.578623897629</v>
      </c>
      <c r="J304" s="12">
        <f>J303+1</f>
        <v>294</v>
      </c>
      <c r="K304" s="11">
        <f>IF(N303&lt;1,"",$N$7)</f>
        <v>740.92373488456042</v>
      </c>
      <c r="L304" s="9">
        <f>IF(N303&lt;1,"",-IPMT($N$4/12,J304,$N$6,$N$3))</f>
        <v>131.34662079436458</v>
      </c>
      <c r="M304" s="9">
        <f>IF(N303&lt;1,"",K304-L304)</f>
        <v>609.57711409019589</v>
      </c>
      <c r="N304" s="10">
        <f>IF(N303&lt;1,"",N303-M304)</f>
        <v>44423.550015406101</v>
      </c>
    </row>
    <row r="305" spans="2:14" x14ac:dyDescent="0.25">
      <c r="B305" s="12">
        <f>B304+1</f>
        <v>295</v>
      </c>
      <c r="C305" s="11">
        <f>IF(F304&lt;1,"",$F$7)</f>
        <v>358.06147159909466</v>
      </c>
      <c r="D305" s="9">
        <f>IF(F304&lt;1,"",-IPMT($F$4/12,B305,$F$6,$F$3))</f>
        <v>70.605262079658743</v>
      </c>
      <c r="E305" s="9">
        <f>IF(F304&lt;1,"",C305-D305)</f>
        <v>287.4562095194359</v>
      </c>
      <c r="F305" s="10">
        <f>IF(F304&lt;1,"",F304-E305)</f>
        <v>20894.122414378195</v>
      </c>
      <c r="J305" s="12">
        <f>J304+1</f>
        <v>295</v>
      </c>
      <c r="K305" s="11">
        <f>IF(N304&lt;1,"",$N$7)</f>
        <v>740.92373488456042</v>
      </c>
      <c r="L305" s="9">
        <f>IF(N304&lt;1,"",-IPMT($N$4/12,J305,$N$6,$N$3))</f>
        <v>129.56868754493482</v>
      </c>
      <c r="M305" s="9">
        <f>IF(N304&lt;1,"",K305-L305)</f>
        <v>611.35504733962557</v>
      </c>
      <c r="N305" s="10">
        <f>IF(N304&lt;1,"",N304-M305)</f>
        <v>43812.194968066477</v>
      </c>
    </row>
    <row r="306" spans="2:14" x14ac:dyDescent="0.25">
      <c r="B306" s="12">
        <f>B305+1</f>
        <v>296</v>
      </c>
      <c r="C306" s="11">
        <f>IF(F305&lt;1,"",$F$7)</f>
        <v>358.06147159909466</v>
      </c>
      <c r="D306" s="9">
        <f>IF(F305&lt;1,"",-IPMT($F$4/12,B306,$F$6,$F$3))</f>
        <v>69.647074714593955</v>
      </c>
      <c r="E306" s="9">
        <f>IF(F305&lt;1,"",C306-D306)</f>
        <v>288.41439688450072</v>
      </c>
      <c r="F306" s="10">
        <f>IF(F305&lt;1,"",F305-E306)</f>
        <v>20605.708017493693</v>
      </c>
      <c r="J306" s="12">
        <f>J305+1</f>
        <v>296</v>
      </c>
      <c r="K306" s="11">
        <f>IF(N305&lt;1,"",$N$7)</f>
        <v>740.92373488456042</v>
      </c>
      <c r="L306" s="9">
        <f>IF(N305&lt;1,"",-IPMT($N$4/12,J306,$N$6,$N$3))</f>
        <v>127.7855686568609</v>
      </c>
      <c r="M306" s="9">
        <f>IF(N305&lt;1,"",K306-L306)</f>
        <v>613.13816622769946</v>
      </c>
      <c r="N306" s="10">
        <f>IF(N305&lt;1,"",N305-M306)</f>
        <v>43199.056801838778</v>
      </c>
    </row>
    <row r="307" spans="2:14" x14ac:dyDescent="0.25">
      <c r="B307" s="12">
        <f>B306+1</f>
        <v>297</v>
      </c>
      <c r="C307" s="11">
        <f>IF(F306&lt;1,"",$F$7)</f>
        <v>358.06147159909466</v>
      </c>
      <c r="D307" s="9">
        <f>IF(F306&lt;1,"",-IPMT($F$4/12,B307,$F$6,$F$3))</f>
        <v>68.685693391645614</v>
      </c>
      <c r="E307" s="9">
        <f>IF(F306&lt;1,"",C307-D307)</f>
        <v>289.37577820744906</v>
      </c>
      <c r="F307" s="10">
        <f>IF(F306&lt;1,"",F306-E307)</f>
        <v>20316.332239286243</v>
      </c>
      <c r="J307" s="12">
        <f>J306+1</f>
        <v>297</v>
      </c>
      <c r="K307" s="11">
        <f>IF(N306&lt;1,"",$N$7)</f>
        <v>740.92373488456042</v>
      </c>
      <c r="L307" s="9">
        <f>IF(N306&lt;1,"",-IPMT($N$4/12,J307,$N$6,$N$3))</f>
        <v>125.99724900536344</v>
      </c>
      <c r="M307" s="9">
        <f>IF(N306&lt;1,"",K307-L307)</f>
        <v>614.926485879197</v>
      </c>
      <c r="N307" s="10">
        <f>IF(N306&lt;1,"",N306-M307)</f>
        <v>42584.130315959585</v>
      </c>
    </row>
    <row r="308" spans="2:14" x14ac:dyDescent="0.25">
      <c r="B308" s="12">
        <f>B307+1</f>
        <v>298</v>
      </c>
      <c r="C308" s="11">
        <f>IF(F307&lt;1,"",$F$7)</f>
        <v>358.06147159909466</v>
      </c>
      <c r="D308" s="9">
        <f>IF(F307&lt;1,"",-IPMT($F$4/12,B308,$F$6,$F$3))</f>
        <v>67.721107464287456</v>
      </c>
      <c r="E308" s="9">
        <f>IF(F307&lt;1,"",C308-D308)</f>
        <v>290.3403641348072</v>
      </c>
      <c r="F308" s="10">
        <f>IF(F307&lt;1,"",F307-E308)</f>
        <v>20025.991875151434</v>
      </c>
      <c r="J308" s="12">
        <f>J307+1</f>
        <v>298</v>
      </c>
      <c r="K308" s="11">
        <f>IF(N307&lt;1,"",$N$7)</f>
        <v>740.92373488456042</v>
      </c>
      <c r="L308" s="9">
        <f>IF(N307&lt;1,"",-IPMT($N$4/12,J308,$N$6,$N$3))</f>
        <v>124.20371342154914</v>
      </c>
      <c r="M308" s="9">
        <f>IF(N307&lt;1,"",K308-L308)</f>
        <v>616.72002146301134</v>
      </c>
      <c r="N308" s="10">
        <f>IF(N307&lt;1,"",N307-M308)</f>
        <v>41967.410294496571</v>
      </c>
    </row>
    <row r="309" spans="2:14" x14ac:dyDescent="0.25">
      <c r="B309" s="12">
        <f>B308+1</f>
        <v>299</v>
      </c>
      <c r="C309" s="11">
        <f>IF(F308&lt;1,"",$F$7)</f>
        <v>358.06147159909466</v>
      </c>
      <c r="D309" s="9">
        <f>IF(F308&lt;1,"",-IPMT($F$4/12,B309,$F$6,$F$3))</f>
        <v>66.753306250504764</v>
      </c>
      <c r="E309" s="9">
        <f>IF(F308&lt;1,"",C309-D309)</f>
        <v>291.30816534858991</v>
      </c>
      <c r="F309" s="10">
        <f>IF(F308&lt;1,"",F308-E309)</f>
        <v>19734.683709802845</v>
      </c>
      <c r="J309" s="12">
        <f>J308+1</f>
        <v>299</v>
      </c>
      <c r="K309" s="11">
        <f>IF(N308&lt;1,"",$N$7)</f>
        <v>740.92373488456042</v>
      </c>
      <c r="L309" s="9">
        <f>IF(N308&lt;1,"",-IPMT($N$4/12,J309,$N$6,$N$3))</f>
        <v>122.40494669228202</v>
      </c>
      <c r="M309" s="9">
        <f>IF(N308&lt;1,"",K309-L309)</f>
        <v>618.51878819227841</v>
      </c>
      <c r="N309" s="10">
        <f>IF(N308&lt;1,"",N308-M309)</f>
        <v>41348.891506304295</v>
      </c>
    </row>
    <row r="310" spans="2:14" x14ac:dyDescent="0.25">
      <c r="B310" s="12">
        <f>B309+1</f>
        <v>300</v>
      </c>
      <c r="C310" s="11">
        <f>IF(F309&lt;1,"",$F$7)</f>
        <v>358.06147159909466</v>
      </c>
      <c r="D310" s="9">
        <f>IF(F309&lt;1,"",-IPMT($F$4/12,B310,$F$6,$F$3))</f>
        <v>65.782279032676129</v>
      </c>
      <c r="E310" s="9">
        <f>IF(F309&lt;1,"",C310-D310)</f>
        <v>292.27919256641854</v>
      </c>
      <c r="F310" s="10">
        <f>IF(F309&lt;1,"",F309-E310)</f>
        <v>19442.404517236428</v>
      </c>
      <c r="J310" s="12">
        <f>J309+1</f>
        <v>300</v>
      </c>
      <c r="K310" s="11">
        <f>IF(N309&lt;1,"",$N$7)</f>
        <v>740.92373488456042</v>
      </c>
      <c r="L310" s="9">
        <f>IF(N309&lt;1,"",-IPMT($N$4/12,J310,$N$6,$N$3))</f>
        <v>120.60093356005456</v>
      </c>
      <c r="M310" s="9">
        <f>IF(N309&lt;1,"",K310-L310)</f>
        <v>620.32280132450592</v>
      </c>
      <c r="N310" s="10">
        <f>IF(N309&lt;1,"",N309-M310)</f>
        <v>40728.568704979793</v>
      </c>
    </row>
    <row r="311" spans="2:14" x14ac:dyDescent="0.25">
      <c r="B311" s="12">
        <f>B310+1</f>
        <v>301</v>
      </c>
      <c r="C311" s="11">
        <f>IF(F310&lt;1,"",$F$7)</f>
        <v>358.06147159909466</v>
      </c>
      <c r="D311" s="9">
        <f>IF(F310&lt;1,"",-IPMT($F$4/12,B311,$F$6,$F$3))</f>
        <v>64.808015057454725</v>
      </c>
      <c r="E311" s="9">
        <f>IF(F310&lt;1,"",C311-D311)</f>
        <v>293.25345654163993</v>
      </c>
      <c r="F311" s="10">
        <f>IF(F310&lt;1,"",F310-E311)</f>
        <v>19149.151060694789</v>
      </c>
      <c r="J311" s="12">
        <f>J310+1</f>
        <v>301</v>
      </c>
      <c r="K311" s="11">
        <f>IF(N310&lt;1,"",$N$7)</f>
        <v>740.92373488456042</v>
      </c>
      <c r="L311" s="9">
        <f>IF(N310&lt;1,"",-IPMT($N$4/12,J311,$N$6,$N$3))</f>
        <v>118.79165872285807</v>
      </c>
      <c r="M311" s="9">
        <f>IF(N310&lt;1,"",K311-L311)</f>
        <v>622.13207616170234</v>
      </c>
      <c r="N311" s="10">
        <f>IF(N310&lt;1,"",N310-M311)</f>
        <v>40106.43662881809</v>
      </c>
    </row>
    <row r="312" spans="2:14" x14ac:dyDescent="0.25">
      <c r="B312" s="12">
        <f>B311+1</f>
        <v>302</v>
      </c>
      <c r="C312" s="11">
        <f>IF(F311&lt;1,"",$F$7)</f>
        <v>358.06147159909466</v>
      </c>
      <c r="D312" s="9">
        <f>IF(F311&lt;1,"",-IPMT($F$4/12,B312,$F$6,$F$3))</f>
        <v>63.83050353564925</v>
      </c>
      <c r="E312" s="9">
        <f>IF(F311&lt;1,"",C312-D312)</f>
        <v>294.2309680634454</v>
      </c>
      <c r="F312" s="10">
        <f>IF(F311&lt;1,"",F311-E312)</f>
        <v>18854.920092631342</v>
      </c>
      <c r="J312" s="12">
        <f>J311+1</f>
        <v>302</v>
      </c>
      <c r="K312" s="11">
        <f>IF(N311&lt;1,"",$N$7)</f>
        <v>740.92373488456042</v>
      </c>
      <c r="L312" s="9">
        <f>IF(N311&lt;1,"",-IPMT($N$4/12,J312,$N$6,$N$3))</f>
        <v>116.9771068340531</v>
      </c>
      <c r="M312" s="9">
        <f>IF(N311&lt;1,"",K312-L312)</f>
        <v>623.94662805050734</v>
      </c>
      <c r="N312" s="10">
        <f>IF(N311&lt;1,"",N311-M312)</f>
        <v>39482.490000767582</v>
      </c>
    </row>
    <row r="313" spans="2:14" x14ac:dyDescent="0.25">
      <c r="B313" s="12">
        <f>B312+1</f>
        <v>303</v>
      </c>
      <c r="C313" s="11">
        <f>IF(F312&lt;1,"",$F$7)</f>
        <v>358.06147159909466</v>
      </c>
      <c r="D313" s="9">
        <f>IF(F312&lt;1,"",-IPMT($F$4/12,B313,$F$6,$F$3))</f>
        <v>62.849733642104439</v>
      </c>
      <c r="E313" s="9">
        <f>IF(F312&lt;1,"",C313-D313)</f>
        <v>295.21173795699019</v>
      </c>
      <c r="F313" s="10">
        <f>IF(F312&lt;1,"",F312-E313)</f>
        <v>18559.708354674352</v>
      </c>
      <c r="J313" s="12">
        <f>J312+1</f>
        <v>303</v>
      </c>
      <c r="K313" s="11">
        <f>IF(N312&lt;1,"",$N$7)</f>
        <v>740.92373488456042</v>
      </c>
      <c r="L313" s="9">
        <f>IF(N312&lt;1,"",-IPMT($N$4/12,J313,$N$6,$N$3))</f>
        <v>115.15726250223912</v>
      </c>
      <c r="M313" s="9">
        <f>IF(N312&lt;1,"",K313-L313)</f>
        <v>625.76647238232135</v>
      </c>
      <c r="N313" s="10">
        <f>IF(N312&lt;1,"",N312-M313)</f>
        <v>38856.723528385264</v>
      </c>
    </row>
    <row r="314" spans="2:14" x14ac:dyDescent="0.25">
      <c r="B314" s="12">
        <f>B313+1</f>
        <v>304</v>
      </c>
      <c r="C314" s="11">
        <f>IF(F313&lt;1,"",$F$7)</f>
        <v>358.06147159909466</v>
      </c>
      <c r="D314" s="9">
        <f>IF(F313&lt;1,"",-IPMT($F$4/12,B314,$F$6,$F$3))</f>
        <v>61.86569451558114</v>
      </c>
      <c r="E314" s="9">
        <f>IF(F313&lt;1,"",C314-D314)</f>
        <v>296.19577708351352</v>
      </c>
      <c r="F314" s="10">
        <f>IF(F313&lt;1,"",F313-E314)</f>
        <v>18263.512577590838</v>
      </c>
      <c r="J314" s="12">
        <f>J313+1</f>
        <v>304</v>
      </c>
      <c r="K314" s="11">
        <f>IF(N313&lt;1,"",$N$7)</f>
        <v>740.92373488456042</v>
      </c>
      <c r="L314" s="9">
        <f>IF(N313&lt;1,"",-IPMT($N$4/12,J314,$N$6,$N$3))</f>
        <v>113.33211029112404</v>
      </c>
      <c r="M314" s="9">
        <f>IF(N313&lt;1,"",K314-L314)</f>
        <v>627.59162459343634</v>
      </c>
      <c r="N314" s="10">
        <f>IF(N313&lt;1,"",N313-M314)</f>
        <v>38229.131903791829</v>
      </c>
    </row>
    <row r="315" spans="2:14" x14ac:dyDescent="0.25">
      <c r="B315" s="12">
        <f>B314+1</f>
        <v>305</v>
      </c>
      <c r="C315" s="11">
        <f>IF(F314&lt;1,"",$F$7)</f>
        <v>358.06147159909466</v>
      </c>
      <c r="D315" s="9">
        <f>IF(F314&lt;1,"",-IPMT($F$4/12,B315,$F$6,$F$3))</f>
        <v>60.878375258636098</v>
      </c>
      <c r="E315" s="9">
        <f>IF(F314&lt;1,"",C315-D315)</f>
        <v>297.18309634045858</v>
      </c>
      <c r="F315" s="10">
        <f>IF(F314&lt;1,"",F314-E315)</f>
        <v>17966.329481250381</v>
      </c>
      <c r="J315" s="12">
        <f>J314+1</f>
        <v>305</v>
      </c>
      <c r="K315" s="11">
        <f>IF(N314&lt;1,"",$N$7)</f>
        <v>740.92373488456042</v>
      </c>
      <c r="L315" s="9">
        <f>IF(N314&lt;1,"",-IPMT($N$4/12,J315,$N$6,$N$3))</f>
        <v>111.50163471939315</v>
      </c>
      <c r="M315" s="9">
        <f>IF(N314&lt;1,"",K315-L315)</f>
        <v>629.42210016516731</v>
      </c>
      <c r="N315" s="10">
        <f>IF(N314&lt;1,"",N314-M315)</f>
        <v>37599.709803626662</v>
      </c>
    </row>
    <row r="316" spans="2:14" x14ac:dyDescent="0.25">
      <c r="B316" s="12">
        <f>B315+1</f>
        <v>306</v>
      </c>
      <c r="C316" s="11">
        <f>IF(F315&lt;1,"",$F$7)</f>
        <v>358.06147159909466</v>
      </c>
      <c r="D316" s="9">
        <f>IF(F315&lt;1,"",-IPMT($F$4/12,B316,$F$6,$F$3))</f>
        <v>59.887764937501238</v>
      </c>
      <c r="E316" s="9">
        <f>IF(F315&lt;1,"",C316-D316)</f>
        <v>298.17370666159343</v>
      </c>
      <c r="F316" s="10">
        <f>IF(F315&lt;1,"",F315-E316)</f>
        <v>17668.155774588788</v>
      </c>
      <c r="J316" s="12">
        <f>J315+1</f>
        <v>306</v>
      </c>
      <c r="K316" s="11">
        <f>IF(N315&lt;1,"",$N$7)</f>
        <v>740.92373488456042</v>
      </c>
      <c r="L316" s="9">
        <f>IF(N315&lt;1,"",-IPMT($N$4/12,J316,$N$6,$N$3))</f>
        <v>109.6658202605781</v>
      </c>
      <c r="M316" s="9">
        <f>IF(N315&lt;1,"",K316-L316)</f>
        <v>631.25791462398229</v>
      </c>
      <c r="N316" s="10">
        <f>IF(N315&lt;1,"",N315-M316)</f>
        <v>36968.451889002681</v>
      </c>
    </row>
    <row r="317" spans="2:14" x14ac:dyDescent="0.25">
      <c r="B317" s="12">
        <f>B316+1</f>
        <v>307</v>
      </c>
      <c r="C317" s="11">
        <f>IF(F316&lt;1,"",$F$7)</f>
        <v>358.06147159909466</v>
      </c>
      <c r="D317" s="9">
        <f>IF(F316&lt;1,"",-IPMT($F$4/12,B317,$F$6,$F$3))</f>
        <v>58.893852581962591</v>
      </c>
      <c r="E317" s="9">
        <f>IF(F316&lt;1,"",C317-D317)</f>
        <v>299.1676190171321</v>
      </c>
      <c r="F317" s="10">
        <f>IF(F316&lt;1,"",F316-E317)</f>
        <v>17368.988155571657</v>
      </c>
      <c r="J317" s="12">
        <f>J316+1</f>
        <v>307</v>
      </c>
      <c r="K317" s="11">
        <f>IF(N316&lt;1,"",$N$7)</f>
        <v>740.92373488456042</v>
      </c>
      <c r="L317" s="9">
        <f>IF(N316&lt;1,"",-IPMT($N$4/12,J317,$N$6,$N$3))</f>
        <v>107.82465134292481</v>
      </c>
      <c r="M317" s="9">
        <f>IF(N316&lt;1,"",K317-L317)</f>
        <v>633.09908354163565</v>
      </c>
      <c r="N317" s="10">
        <f>IF(N316&lt;1,"",N316-M317)</f>
        <v>36335.352805461043</v>
      </c>
    </row>
    <row r="318" spans="2:14" x14ac:dyDescent="0.25">
      <c r="B318" s="12">
        <f>B317+1</f>
        <v>308</v>
      </c>
      <c r="C318" s="11">
        <f>IF(F317&lt;1,"",$F$7)</f>
        <v>358.06147159909466</v>
      </c>
      <c r="D318" s="9">
        <f>IF(F317&lt;1,"",-IPMT($F$4/12,B318,$F$6,$F$3))</f>
        <v>57.89662718523882</v>
      </c>
      <c r="E318" s="9">
        <f>IF(F317&lt;1,"",C318-D318)</f>
        <v>300.16484441385586</v>
      </c>
      <c r="F318" s="10">
        <f>IF(F317&lt;1,"",F317-E318)</f>
        <v>17068.823311157801</v>
      </c>
      <c r="J318" s="12">
        <f>J317+1</f>
        <v>308</v>
      </c>
      <c r="K318" s="11">
        <f>IF(N317&lt;1,"",$N$7)</f>
        <v>740.92373488456042</v>
      </c>
      <c r="L318" s="9">
        <f>IF(N317&lt;1,"",-IPMT($N$4/12,J318,$N$6,$N$3))</f>
        <v>105.97811234926169</v>
      </c>
      <c r="M318" s="9">
        <f>IF(N317&lt;1,"",K318-L318)</f>
        <v>634.94562253529875</v>
      </c>
      <c r="N318" s="10">
        <f>IF(N317&lt;1,"",N317-M318)</f>
        <v>35700.407182925745</v>
      </c>
    </row>
    <row r="319" spans="2:14" x14ac:dyDescent="0.25">
      <c r="B319" s="12">
        <f>B318+1</f>
        <v>309</v>
      </c>
      <c r="C319" s="11">
        <f>IF(F318&lt;1,"",$F$7)</f>
        <v>358.06147159909466</v>
      </c>
      <c r="D319" s="9">
        <f>IF(F318&lt;1,"",-IPMT($F$4/12,B319,$F$6,$F$3))</f>
        <v>56.896077703859305</v>
      </c>
      <c r="E319" s="9">
        <f>IF(F318&lt;1,"",C319-D319)</f>
        <v>301.16539389523535</v>
      </c>
      <c r="F319" s="10">
        <f>IF(F318&lt;1,"",F318-E319)</f>
        <v>16767.657917262564</v>
      </c>
      <c r="J319" s="12">
        <f>J318+1</f>
        <v>309</v>
      </c>
      <c r="K319" s="11">
        <f>IF(N318&lt;1,"",$N$7)</f>
        <v>740.92373488456042</v>
      </c>
      <c r="L319" s="9">
        <f>IF(N318&lt;1,"",-IPMT($N$4/12,J319,$N$6,$N$3))</f>
        <v>104.12618761686707</v>
      </c>
      <c r="M319" s="9">
        <f>IF(N318&lt;1,"",K319-L319)</f>
        <v>636.79754726769329</v>
      </c>
      <c r="N319" s="10">
        <f>IF(N318&lt;1,"",N318-M319)</f>
        <v>35063.609635658053</v>
      </c>
    </row>
    <row r="320" spans="2:14" x14ac:dyDescent="0.25">
      <c r="B320" s="12">
        <f>B319+1</f>
        <v>310</v>
      </c>
      <c r="C320" s="11">
        <f>IF(F319&lt;1,"",$F$7)</f>
        <v>358.06147159909466</v>
      </c>
      <c r="D320" s="9">
        <f>IF(F319&lt;1,"",-IPMT($F$4/12,B320,$F$6,$F$3))</f>
        <v>55.892193057541846</v>
      </c>
      <c r="E320" s="9">
        <f>IF(F319&lt;1,"",C320-D320)</f>
        <v>302.16927854155279</v>
      </c>
      <c r="F320" s="10">
        <f>IF(F319&lt;1,"",F319-E320)</f>
        <v>16465.48863872101</v>
      </c>
      <c r="J320" s="12">
        <f>J319+1</f>
        <v>310</v>
      </c>
      <c r="K320" s="11">
        <f>IF(N319&lt;1,"",$N$7)</f>
        <v>740.92373488456042</v>
      </c>
      <c r="L320" s="9">
        <f>IF(N319&lt;1,"",-IPMT($N$4/12,J320,$N$6,$N$3))</f>
        <v>102.26886143733633</v>
      </c>
      <c r="M320" s="9">
        <f>IF(N319&lt;1,"",K320-L320)</f>
        <v>638.65487344722408</v>
      </c>
      <c r="N320" s="10">
        <f>IF(N319&lt;1,"",N319-M320)</f>
        <v>34424.954762210829</v>
      </c>
    </row>
    <row r="321" spans="2:14" x14ac:dyDescent="0.25">
      <c r="B321" s="12">
        <f>B320+1</f>
        <v>311</v>
      </c>
      <c r="C321" s="11">
        <f>IF(F320&lt;1,"",$F$7)</f>
        <v>358.06147159909466</v>
      </c>
      <c r="D321" s="9">
        <f>IF(F320&lt;1,"",-IPMT($F$4/12,B321,$F$6,$F$3))</f>
        <v>54.884962129070011</v>
      </c>
      <c r="E321" s="9">
        <f>IF(F320&lt;1,"",C321-D321)</f>
        <v>303.17650947002466</v>
      </c>
      <c r="F321" s="10">
        <f>IF(F320&lt;1,"",F320-E321)</f>
        <v>16162.312129250986</v>
      </c>
      <c r="J321" s="12">
        <f>J320+1</f>
        <v>311</v>
      </c>
      <c r="K321" s="11">
        <f>IF(N320&lt;1,"",$N$7)</f>
        <v>740.92373488456042</v>
      </c>
      <c r="L321" s="9">
        <f>IF(N320&lt;1,"",-IPMT($N$4/12,J321,$N$6,$N$3))</f>
        <v>100.40611805644858</v>
      </c>
      <c r="M321" s="9">
        <f>IF(N320&lt;1,"",K321-L321)</f>
        <v>640.51761682811184</v>
      </c>
      <c r="N321" s="10">
        <f>IF(N320&lt;1,"",N320-M321)</f>
        <v>33784.437145382719</v>
      </c>
    </row>
    <row r="322" spans="2:14" x14ac:dyDescent="0.25">
      <c r="B322" s="12">
        <f>B321+1</f>
        <v>312</v>
      </c>
      <c r="C322" s="11">
        <f>IF(F321&lt;1,"",$F$7)</f>
        <v>358.06147159909466</v>
      </c>
      <c r="D322" s="9">
        <f>IF(F321&lt;1,"",-IPMT($F$4/12,B322,$F$6,$F$3))</f>
        <v>53.874373764169924</v>
      </c>
      <c r="E322" s="9">
        <f>IF(F321&lt;1,"",C322-D322)</f>
        <v>304.18709783492471</v>
      </c>
      <c r="F322" s="10">
        <f>IF(F321&lt;1,"",F321-E322)</f>
        <v>15858.125031416061</v>
      </c>
      <c r="J322" s="12">
        <f>J321+1</f>
        <v>312</v>
      </c>
      <c r="K322" s="11">
        <f>IF(N321&lt;1,"",$N$7)</f>
        <v>740.92373488456042</v>
      </c>
      <c r="L322" s="9">
        <f>IF(N321&lt;1,"",-IPMT($N$4/12,J322,$N$6,$N$3))</f>
        <v>98.537941674033249</v>
      </c>
      <c r="M322" s="9">
        <f>IF(N321&lt;1,"",K322-L322)</f>
        <v>642.38579321052714</v>
      </c>
      <c r="N322" s="10">
        <f>IF(N321&lt;1,"",N321-M322)</f>
        <v>33142.051352172195</v>
      </c>
    </row>
    <row r="323" spans="2:14" x14ac:dyDescent="0.25">
      <c r="B323" s="12">
        <f>B322+1</f>
        <v>313</v>
      </c>
      <c r="C323" s="11">
        <f>IF(F322&lt;1,"",$F$7)</f>
        <v>358.06147159909466</v>
      </c>
      <c r="D323" s="9">
        <f>IF(F322&lt;1,"",-IPMT($F$4/12,B323,$F$6,$F$3))</f>
        <v>52.860416771386845</v>
      </c>
      <c r="E323" s="9">
        <f>IF(F322&lt;1,"",C323-D323)</f>
        <v>305.20105482770782</v>
      </c>
      <c r="F323" s="10">
        <f>IF(F322&lt;1,"",F322-E323)</f>
        <v>15552.923976588352</v>
      </c>
      <c r="J323" s="12">
        <f>J322+1</f>
        <v>313</v>
      </c>
      <c r="K323" s="11">
        <f>IF(N322&lt;1,"",$N$7)</f>
        <v>740.92373488456042</v>
      </c>
      <c r="L323" s="9">
        <f>IF(N322&lt;1,"",-IPMT($N$4/12,J323,$N$6,$N$3))</f>
        <v>96.664316443835872</v>
      </c>
      <c r="M323" s="9">
        <f>IF(N322&lt;1,"",K323-L323)</f>
        <v>644.25941844072452</v>
      </c>
      <c r="N323" s="10">
        <f>IF(N322&lt;1,"",N322-M323)</f>
        <v>32497.791933731471</v>
      </c>
    </row>
    <row r="324" spans="2:14" x14ac:dyDescent="0.25">
      <c r="B324" s="12">
        <f>B323+1</f>
        <v>314</v>
      </c>
      <c r="C324" s="11">
        <f>IF(F323&lt;1,"",$F$7)</f>
        <v>358.06147159909466</v>
      </c>
      <c r="D324" s="9">
        <f>IF(F323&lt;1,"",-IPMT($F$4/12,B324,$F$6,$F$3))</f>
        <v>51.843079921961156</v>
      </c>
      <c r="E324" s="9">
        <f>IF(F323&lt;1,"",C324-D324)</f>
        <v>306.21839167713352</v>
      </c>
      <c r="F324" s="10">
        <f>IF(F323&lt;1,"",F323-E324)</f>
        <v>15246.705584911218</v>
      </c>
      <c r="J324" s="12">
        <f>J323+1</f>
        <v>314</v>
      </c>
      <c r="K324" s="11">
        <f>IF(N323&lt;1,"",$N$7)</f>
        <v>740.92373488456042</v>
      </c>
      <c r="L324" s="9">
        <f>IF(N323&lt;1,"",-IPMT($N$4/12,J324,$N$6,$N$3))</f>
        <v>94.785226473383773</v>
      </c>
      <c r="M324" s="9">
        <f>IF(N323&lt;1,"",K324-L324)</f>
        <v>646.13850841117664</v>
      </c>
      <c r="N324" s="10">
        <f>IF(N323&lt;1,"",N323-M324)</f>
        <v>31851.653425320295</v>
      </c>
    </row>
    <row r="325" spans="2:14" x14ac:dyDescent="0.25">
      <c r="B325" s="12">
        <f>B324+1</f>
        <v>315</v>
      </c>
      <c r="C325" s="11">
        <f>IF(F324&lt;1,"",$F$7)</f>
        <v>358.06147159909466</v>
      </c>
      <c r="D325" s="9">
        <f>IF(F324&lt;1,"",-IPMT($F$4/12,B325,$F$6,$F$3))</f>
        <v>50.822351949704036</v>
      </c>
      <c r="E325" s="9">
        <f>IF(F324&lt;1,"",C325-D325)</f>
        <v>307.2391196493906</v>
      </c>
      <c r="F325" s="10">
        <f>IF(F324&lt;1,"",F324-E325)</f>
        <v>14939.466465261828</v>
      </c>
      <c r="J325" s="12">
        <f>J324+1</f>
        <v>315</v>
      </c>
      <c r="K325" s="11">
        <f>IF(N324&lt;1,"",$N$7)</f>
        <v>740.92373488456042</v>
      </c>
      <c r="L325" s="9">
        <f>IF(N324&lt;1,"",-IPMT($N$4/12,J325,$N$6,$N$3))</f>
        <v>92.900655823851167</v>
      </c>
      <c r="M325" s="9">
        <f>IF(N324&lt;1,"",K325-L325)</f>
        <v>648.02307906070928</v>
      </c>
      <c r="N325" s="10">
        <f>IF(N324&lt;1,"",N324-M325)</f>
        <v>31203.630346259586</v>
      </c>
    </row>
    <row r="326" spans="2:14" x14ac:dyDescent="0.25">
      <c r="B326" s="12">
        <f>B325+1</f>
        <v>316</v>
      </c>
      <c r="C326" s="11">
        <f>IF(F325&lt;1,"",$F$7)</f>
        <v>358.06147159909466</v>
      </c>
      <c r="D326" s="9">
        <f>IF(F325&lt;1,"",-IPMT($F$4/12,B326,$F$6,$F$3))</f>
        <v>49.798221550872732</v>
      </c>
      <c r="E326" s="9">
        <f>IF(F325&lt;1,"",C326-D326)</f>
        <v>308.26325004822195</v>
      </c>
      <c r="F326" s="10">
        <f>IF(F325&lt;1,"",F325-E326)</f>
        <v>14631.203215213607</v>
      </c>
      <c r="J326" s="12">
        <f>J325+1</f>
        <v>316</v>
      </c>
      <c r="K326" s="11">
        <f>IF(N325&lt;1,"",$N$7)</f>
        <v>740.92373488456042</v>
      </c>
      <c r="L326" s="9">
        <f>IF(N325&lt;1,"",-IPMT($N$4/12,J326,$N$6,$N$3))</f>
        <v>91.010588509924091</v>
      </c>
      <c r="M326" s="9">
        <f>IF(N325&lt;1,"",K326-L326)</f>
        <v>649.91314637463631</v>
      </c>
      <c r="N326" s="10">
        <f>IF(N325&lt;1,"",N325-M326)</f>
        <v>30553.717199884948</v>
      </c>
    </row>
    <row r="327" spans="2:14" x14ac:dyDescent="0.25">
      <c r="B327" s="12">
        <f>B326+1</f>
        <v>317</v>
      </c>
      <c r="C327" s="11">
        <f>IF(F326&lt;1,"",$F$7)</f>
        <v>358.06147159909466</v>
      </c>
      <c r="D327" s="9">
        <f>IF(F326&lt;1,"",-IPMT($F$4/12,B327,$F$6,$F$3))</f>
        <v>48.770677384045328</v>
      </c>
      <c r="E327" s="9">
        <f>IF(F326&lt;1,"",C327-D327)</f>
        <v>309.29079421504935</v>
      </c>
      <c r="F327" s="10">
        <f>IF(F326&lt;1,"",F326-E327)</f>
        <v>14321.912420998558</v>
      </c>
      <c r="J327" s="12">
        <f>J326+1</f>
        <v>317</v>
      </c>
      <c r="K327" s="11">
        <f>IF(N326&lt;1,"",$N$7)</f>
        <v>740.92373488456042</v>
      </c>
      <c r="L327" s="9">
        <f>IF(N326&lt;1,"",-IPMT($N$4/12,J327,$N$6,$N$3))</f>
        <v>89.115008499664739</v>
      </c>
      <c r="M327" s="9">
        <f>IF(N326&lt;1,"",K327-L327)</f>
        <v>651.80872638489564</v>
      </c>
      <c r="N327" s="10">
        <f>IF(N326&lt;1,"",N326-M327)</f>
        <v>29901.908473500051</v>
      </c>
    </row>
    <row r="328" spans="2:14" x14ac:dyDescent="0.25">
      <c r="B328" s="12">
        <f>B327+1</f>
        <v>318</v>
      </c>
      <c r="C328" s="11">
        <f>IF(F327&lt;1,"",$F$7)</f>
        <v>358.06147159909466</v>
      </c>
      <c r="D328" s="9">
        <f>IF(F327&lt;1,"",-IPMT($F$4/12,B328,$F$6,$F$3))</f>
        <v>47.73970806999516</v>
      </c>
      <c r="E328" s="9">
        <f>IF(F327&lt;1,"",C328-D328)</f>
        <v>310.32176352909948</v>
      </c>
      <c r="F328" s="10">
        <f>IF(F327&lt;1,"",F327-E328)</f>
        <v>14011.590657469458</v>
      </c>
      <c r="J328" s="12">
        <f>J327+1</f>
        <v>318</v>
      </c>
      <c r="K328" s="11">
        <f>IF(N327&lt;1,"",$N$7)</f>
        <v>740.92373488456042</v>
      </c>
      <c r="L328" s="9">
        <f>IF(N327&lt;1,"",-IPMT($N$4/12,J328,$N$6,$N$3))</f>
        <v>87.213899714375472</v>
      </c>
      <c r="M328" s="9">
        <f>IF(N327&lt;1,"",K328-L328)</f>
        <v>653.70983517018499</v>
      </c>
      <c r="N328" s="10">
        <f>IF(N327&lt;1,"",N327-M328)</f>
        <v>29248.198638329864</v>
      </c>
    </row>
    <row r="329" spans="2:14" x14ac:dyDescent="0.25">
      <c r="B329" s="12">
        <f>B328+1</f>
        <v>319</v>
      </c>
      <c r="C329" s="11">
        <f>IF(F328&lt;1,"",$F$7)</f>
        <v>358.06147159909466</v>
      </c>
      <c r="D329" s="9">
        <f>IF(F328&lt;1,"",-IPMT($F$4/12,B329,$F$6,$F$3))</f>
        <v>46.705302191564826</v>
      </c>
      <c r="E329" s="9">
        <f>IF(F328&lt;1,"",C329-D329)</f>
        <v>311.35616940752982</v>
      </c>
      <c r="F329" s="10">
        <f>IF(F328&lt;1,"",F328-E329)</f>
        <v>13700.234488061928</v>
      </c>
      <c r="J329" s="12">
        <f>J328+1</f>
        <v>319</v>
      </c>
      <c r="K329" s="11">
        <f>IF(N328&lt;1,"",$N$7)</f>
        <v>740.92373488456042</v>
      </c>
      <c r="L329" s="9">
        <f>IF(N328&lt;1,"",-IPMT($N$4/12,J329,$N$6,$N$3))</f>
        <v>85.30724602846243</v>
      </c>
      <c r="M329" s="9">
        <f>IF(N328&lt;1,"",K329-L329)</f>
        <v>655.61648885609793</v>
      </c>
      <c r="N329" s="10">
        <f>IF(N328&lt;1,"",N328-M329)</f>
        <v>28592.582149473768</v>
      </c>
    </row>
    <row r="330" spans="2:14" x14ac:dyDescent="0.25">
      <c r="B330" s="12">
        <f>B329+1</f>
        <v>320</v>
      </c>
      <c r="C330" s="11">
        <f>IF(F329&lt;1,"",$F$7)</f>
        <v>358.06147159909466</v>
      </c>
      <c r="D330" s="9">
        <f>IF(F329&lt;1,"",-IPMT($F$4/12,B330,$F$6,$F$3))</f>
        <v>45.667448293539728</v>
      </c>
      <c r="E330" s="9">
        <f>IF(F329&lt;1,"",C330-D330)</f>
        <v>312.39402330555492</v>
      </c>
      <c r="F330" s="10">
        <f>IF(F329&lt;1,"",F329-E330)</f>
        <v>13387.840464756373</v>
      </c>
      <c r="J330" s="12">
        <f>J329+1</f>
        <v>320</v>
      </c>
      <c r="K330" s="11">
        <f>IF(N329&lt;1,"",$N$7)</f>
        <v>740.92373488456042</v>
      </c>
      <c r="L330" s="9">
        <f>IF(N329&lt;1,"",-IPMT($N$4/12,J330,$N$6,$N$3))</f>
        <v>83.395031269298798</v>
      </c>
      <c r="M330" s="9">
        <f>IF(N329&lt;1,"",K330-L330)</f>
        <v>657.52870361526163</v>
      </c>
      <c r="N330" s="10">
        <f>IF(N329&lt;1,"",N329-M330)</f>
        <v>27935.053445858506</v>
      </c>
    </row>
    <row r="331" spans="2:14" x14ac:dyDescent="0.25">
      <c r="B331" s="12">
        <f>B330+1</f>
        <v>321</v>
      </c>
      <c r="C331" s="11">
        <f>IF(F330&lt;1,"",$F$7)</f>
        <v>358.06147159909466</v>
      </c>
      <c r="D331" s="9">
        <f>IF(F330&lt;1,"",-IPMT($F$4/12,B331,$F$6,$F$3))</f>
        <v>44.626134882521214</v>
      </c>
      <c r="E331" s="9">
        <f>IF(F330&lt;1,"",C331-D331)</f>
        <v>313.43533671657343</v>
      </c>
      <c r="F331" s="10">
        <f>IF(F330&lt;1,"",F330-E331)</f>
        <v>13074.4051280398</v>
      </c>
      <c r="J331" s="12">
        <f>J330+1</f>
        <v>321</v>
      </c>
      <c r="K331" s="11">
        <f>IF(N330&lt;1,"",$N$7)</f>
        <v>740.92373488456042</v>
      </c>
      <c r="L331" s="9">
        <f>IF(N330&lt;1,"",-IPMT($N$4/12,J331,$N$6,$N$3))</f>
        <v>81.477239217087615</v>
      </c>
      <c r="M331" s="9">
        <f>IF(N330&lt;1,"",K331-L331)</f>
        <v>659.44649566747285</v>
      </c>
      <c r="N331" s="10">
        <f>IF(N330&lt;1,"",N330-M331)</f>
        <v>27275.606950191032</v>
      </c>
    </row>
    <row r="332" spans="2:14" x14ac:dyDescent="0.25">
      <c r="B332" s="12">
        <f>B331+1</f>
        <v>322</v>
      </c>
      <c r="C332" s="11">
        <f>IF(F331&lt;1,"",$F$7)</f>
        <v>358.06147159909466</v>
      </c>
      <c r="D332" s="9">
        <f>IF(F331&lt;1,"",-IPMT($F$4/12,B332,$F$6,$F$3))</f>
        <v>43.581350426799304</v>
      </c>
      <c r="E332" s="9">
        <f>IF(F331&lt;1,"",C332-D332)</f>
        <v>314.48012117229536</v>
      </c>
      <c r="F332" s="10">
        <f>IF(F331&lt;1,"",F331-E332)</f>
        <v>12759.925006867505</v>
      </c>
      <c r="J332" s="12">
        <f>J331+1</f>
        <v>322</v>
      </c>
      <c r="K332" s="11">
        <f>IF(N331&lt;1,"",$N$7)</f>
        <v>740.92373488456042</v>
      </c>
      <c r="L332" s="9">
        <f>IF(N331&lt;1,"",-IPMT($N$4/12,J332,$N$6,$N$3))</f>
        <v>79.553853604724139</v>
      </c>
      <c r="M332" s="9">
        <f>IF(N331&lt;1,"",K332-L332)</f>
        <v>661.36988127983625</v>
      </c>
      <c r="N332" s="10">
        <f>IF(N331&lt;1,"",N331-M332)</f>
        <v>26614.237068911196</v>
      </c>
    </row>
    <row r="333" spans="2:14" x14ac:dyDescent="0.25">
      <c r="B333" s="12">
        <f>B332+1</f>
        <v>323</v>
      </c>
      <c r="C333" s="11">
        <f>IF(F332&lt;1,"",$F$7)</f>
        <v>358.06147159909466</v>
      </c>
      <c r="D333" s="9">
        <f>IF(F332&lt;1,"",-IPMT($F$4/12,B333,$F$6,$F$3))</f>
        <v>42.533083356224985</v>
      </c>
      <c r="E333" s="9">
        <f>IF(F332&lt;1,"",C333-D333)</f>
        <v>315.52838824286965</v>
      </c>
      <c r="F333" s="10">
        <f>IF(F332&lt;1,"",F332-E333)</f>
        <v>12444.396618624634</v>
      </c>
      <c r="J333" s="12">
        <f>J332+1</f>
        <v>323</v>
      </c>
      <c r="K333" s="11">
        <f>IF(N332&lt;1,"",$N$7)</f>
        <v>740.92373488456042</v>
      </c>
      <c r="L333" s="9">
        <f>IF(N332&lt;1,"",-IPMT($N$4/12,J333,$N$6,$N$3))</f>
        <v>77.624858117657951</v>
      </c>
      <c r="M333" s="9">
        <f>IF(N332&lt;1,"",K333-L333)</f>
        <v>663.29887676690248</v>
      </c>
      <c r="N333" s="10">
        <f>IF(N332&lt;1,"",N332-M333)</f>
        <v>25950.938192144295</v>
      </c>
    </row>
    <row r="334" spans="2:14" x14ac:dyDescent="0.25">
      <c r="B334" s="12">
        <f>B333+1</f>
        <v>324</v>
      </c>
      <c r="C334" s="11">
        <f>IF(F333&lt;1,"",$F$7)</f>
        <v>358.06147159909466</v>
      </c>
      <c r="D334" s="9">
        <f>IF(F333&lt;1,"",-IPMT($F$4/12,B334,$F$6,$F$3))</f>
        <v>41.481322062082086</v>
      </c>
      <c r="E334" s="9">
        <f>IF(F333&lt;1,"",C334-D334)</f>
        <v>316.58014953701257</v>
      </c>
      <c r="F334" s="10">
        <f>IF(F333&lt;1,"",F333-E334)</f>
        <v>12127.816469087622</v>
      </c>
      <c r="J334" s="12">
        <f>J333+1</f>
        <v>324</v>
      </c>
      <c r="K334" s="11">
        <f>IF(N333&lt;1,"",$N$7)</f>
        <v>740.92373488456042</v>
      </c>
      <c r="L334" s="9">
        <f>IF(N333&lt;1,"",-IPMT($N$4/12,J334,$N$6,$N$3))</f>
        <v>75.690236393754489</v>
      </c>
      <c r="M334" s="9">
        <f>IF(N333&lt;1,"",K334-L334)</f>
        <v>665.23349849080591</v>
      </c>
      <c r="N334" s="10">
        <f>IF(N333&lt;1,"",N333-M334)</f>
        <v>25285.70469365349</v>
      </c>
    </row>
    <row r="335" spans="2:14" x14ac:dyDescent="0.25">
      <c r="B335" s="12">
        <f>B334+1</f>
        <v>325</v>
      </c>
      <c r="C335" s="11">
        <f>IF(F334&lt;1,"",$F$7)</f>
        <v>358.06147159909466</v>
      </c>
      <c r="D335" s="9">
        <f>IF(F334&lt;1,"",-IPMT($F$4/12,B335,$F$6,$F$3))</f>
        <v>40.426054896958718</v>
      </c>
      <c r="E335" s="9">
        <f>IF(F334&lt;1,"",C335-D335)</f>
        <v>317.63541670213596</v>
      </c>
      <c r="F335" s="10">
        <f>IF(F334&lt;1,"",F334-E335)</f>
        <v>11810.181052385486</v>
      </c>
      <c r="J335" s="12">
        <f>J334+1</f>
        <v>325</v>
      </c>
      <c r="K335" s="11">
        <f>IF(N334&lt;1,"",$N$7)</f>
        <v>740.92373488456042</v>
      </c>
      <c r="L335" s="9">
        <f>IF(N334&lt;1,"",-IPMT($N$4/12,J335,$N$6,$N$3))</f>
        <v>73.749972023156317</v>
      </c>
      <c r="M335" s="9">
        <f>IF(N334&lt;1,"",K335-L335)</f>
        <v>667.17376286140416</v>
      </c>
      <c r="N335" s="10">
        <f>IF(N334&lt;1,"",N334-M335)</f>
        <v>24618.530930792087</v>
      </c>
    </row>
    <row r="336" spans="2:14" x14ac:dyDescent="0.25">
      <c r="B336" s="12">
        <f>B335+1</f>
        <v>326</v>
      </c>
      <c r="C336" s="11">
        <f>IF(F335&lt;1,"",$F$7)</f>
        <v>358.06147159909466</v>
      </c>
      <c r="D336" s="9">
        <f>IF(F335&lt;1,"",-IPMT($F$4/12,B336,$F$6,$F$3))</f>
        <v>39.367270174618263</v>
      </c>
      <c r="E336" s="9">
        <f>IF(F335&lt;1,"",C336-D336)</f>
        <v>318.69420142447638</v>
      </c>
      <c r="F336" s="10">
        <f>IF(F335&lt;1,"",F335-E336)</f>
        <v>11491.48685096101</v>
      </c>
      <c r="J336" s="12">
        <f>J335+1</f>
        <v>326</v>
      </c>
      <c r="K336" s="11">
        <f>IF(N335&lt;1,"",$N$7)</f>
        <v>740.92373488456042</v>
      </c>
      <c r="L336" s="9">
        <f>IF(N335&lt;1,"",-IPMT($N$4/12,J336,$N$6,$N$3))</f>
        <v>71.804048548143882</v>
      </c>
      <c r="M336" s="9">
        <f>IF(N335&lt;1,"",K336-L336)</f>
        <v>669.11968633641652</v>
      </c>
      <c r="N336" s="10">
        <f>IF(N335&lt;1,"",N335-M336)</f>
        <v>23949.41124445567</v>
      </c>
    </row>
    <row r="337" spans="2:14" x14ac:dyDescent="0.25">
      <c r="B337" s="12">
        <f>B336+1</f>
        <v>327</v>
      </c>
      <c r="C337" s="11">
        <f>IF(F336&lt;1,"",$F$7)</f>
        <v>358.06147159909466</v>
      </c>
      <c r="D337" s="9">
        <f>IF(F336&lt;1,"",-IPMT($F$4/12,B337,$F$6,$F$3))</f>
        <v>38.30495616987001</v>
      </c>
      <c r="E337" s="9">
        <f>IF(F336&lt;1,"",C337-D337)</f>
        <v>319.75651542922463</v>
      </c>
      <c r="F337" s="10">
        <f>IF(F336&lt;1,"",F336-E337)</f>
        <v>11171.730335531785</v>
      </c>
      <c r="J337" s="12">
        <f>J336+1</f>
        <v>327</v>
      </c>
      <c r="K337" s="11">
        <f>IF(N336&lt;1,"",$N$7)</f>
        <v>740.92373488456042</v>
      </c>
      <c r="L337" s="9">
        <f>IF(N336&lt;1,"",-IPMT($N$4/12,J337,$N$6,$N$3))</f>
        <v>69.852449462996006</v>
      </c>
      <c r="M337" s="9">
        <f>IF(N336&lt;1,"",K337-L337)</f>
        <v>671.07128542156443</v>
      </c>
      <c r="N337" s="10">
        <f>IF(N336&lt;1,"",N336-M337)</f>
        <v>23278.339959034107</v>
      </c>
    </row>
    <row r="338" spans="2:14" x14ac:dyDescent="0.25">
      <c r="B338" s="12">
        <f>B337+1</f>
        <v>328</v>
      </c>
      <c r="C338" s="11">
        <f>IF(F337&lt;1,"",$F$7)</f>
        <v>358.06147159909466</v>
      </c>
      <c r="D338" s="9">
        <f>IF(F337&lt;1,"",-IPMT($F$4/12,B338,$F$6,$F$3))</f>
        <v>37.239101118439258</v>
      </c>
      <c r="E338" s="9">
        <f>IF(F337&lt;1,"",C338-D338)</f>
        <v>320.82237048065542</v>
      </c>
      <c r="F338" s="10">
        <f>IF(F337&lt;1,"",F337-E338)</f>
        <v>10850.90796505113</v>
      </c>
      <c r="J338" s="12">
        <f>J337+1</f>
        <v>328</v>
      </c>
      <c r="K338" s="11">
        <f>IF(N337&lt;1,"",$N$7)</f>
        <v>740.92373488456042</v>
      </c>
      <c r="L338" s="9">
        <f>IF(N337&lt;1,"",-IPMT($N$4/12,J338,$N$6,$N$3))</f>
        <v>67.895158213849783</v>
      </c>
      <c r="M338" s="9">
        <f>IF(N337&lt;1,"",K338-L338)</f>
        <v>673.02857667071066</v>
      </c>
      <c r="N338" s="10">
        <f>IF(N337&lt;1,"",N337-M338)</f>
        <v>22605.311382363398</v>
      </c>
    </row>
    <row r="339" spans="2:14" x14ac:dyDescent="0.25">
      <c r="B339" s="12">
        <f>B338+1</f>
        <v>329</v>
      </c>
      <c r="C339" s="11">
        <f>IF(F338&lt;1,"",$F$7)</f>
        <v>358.06147159909466</v>
      </c>
      <c r="D339" s="9">
        <f>IF(F338&lt;1,"",-IPMT($F$4/12,B339,$F$6,$F$3))</f>
        <v>36.169693216837075</v>
      </c>
      <c r="E339" s="9">
        <f>IF(F338&lt;1,"",C339-D339)</f>
        <v>321.8917783822576</v>
      </c>
      <c r="F339" s="10">
        <f>IF(F338&lt;1,"",F338-E339)</f>
        <v>10529.016186668872</v>
      </c>
      <c r="J339" s="12">
        <f>J338+1</f>
        <v>329</v>
      </c>
      <c r="K339" s="11">
        <f>IF(N338&lt;1,"",$N$7)</f>
        <v>740.92373488456042</v>
      </c>
      <c r="L339" s="9">
        <f>IF(N338&lt;1,"",-IPMT($N$4/12,J339,$N$6,$N$3))</f>
        <v>65.932158198560217</v>
      </c>
      <c r="M339" s="9">
        <f>IF(N338&lt;1,"",K339-L339)</f>
        <v>674.99157668600014</v>
      </c>
      <c r="N339" s="10">
        <f>IF(N338&lt;1,"",N338-M339)</f>
        <v>21930.319805677398</v>
      </c>
    </row>
    <row r="340" spans="2:14" x14ac:dyDescent="0.25">
      <c r="B340" s="12">
        <f>B339+1</f>
        <v>330</v>
      </c>
      <c r="C340" s="11">
        <f>IF(F339&lt;1,"",$F$7)</f>
        <v>358.06147159909466</v>
      </c>
      <c r="D340" s="9">
        <f>IF(F339&lt;1,"",-IPMT($F$4/12,B340,$F$6,$F$3))</f>
        <v>35.096720622229547</v>
      </c>
      <c r="E340" s="9">
        <f>IF(F339&lt;1,"",C340-D340)</f>
        <v>322.9647509768651</v>
      </c>
      <c r="F340" s="10">
        <f>IF(F339&lt;1,"",F339-E340)</f>
        <v>10206.051435692007</v>
      </c>
      <c r="J340" s="12">
        <f>J339+1</f>
        <v>330</v>
      </c>
      <c r="K340" s="11">
        <f>IF(N339&lt;1,"",$N$7)</f>
        <v>740.92373488456042</v>
      </c>
      <c r="L340" s="9">
        <f>IF(N339&lt;1,"",-IPMT($N$4/12,J340,$N$6,$N$3))</f>
        <v>63.963432766559364</v>
      </c>
      <c r="M340" s="9">
        <f>IF(N339&lt;1,"",K340-L340)</f>
        <v>676.9603021180011</v>
      </c>
      <c r="N340" s="10">
        <f>IF(N339&lt;1,"",N339-M340)</f>
        <v>21253.359503559397</v>
      </c>
    </row>
    <row r="341" spans="2:14" x14ac:dyDescent="0.25">
      <c r="B341" s="12">
        <f>B340+1</f>
        <v>331</v>
      </c>
      <c r="C341" s="11">
        <f>IF(F340&lt;1,"",$F$7)</f>
        <v>358.06147159909466</v>
      </c>
      <c r="D341" s="9">
        <f>IF(F340&lt;1,"",-IPMT($F$4/12,B341,$F$6,$F$3))</f>
        <v>34.02017145230667</v>
      </c>
      <c r="E341" s="9">
        <f>IF(F340&lt;1,"",C341-D341)</f>
        <v>324.04130014678799</v>
      </c>
      <c r="F341" s="10">
        <f>IF(F340&lt;1,"",F340-E341)</f>
        <v>9882.0101355452189</v>
      </c>
      <c r="J341" s="12">
        <f>J340+1</f>
        <v>331</v>
      </c>
      <c r="K341" s="11">
        <f>IF(N340&lt;1,"",$N$7)</f>
        <v>740.92373488456042</v>
      </c>
      <c r="L341" s="9">
        <f>IF(N340&lt;1,"",-IPMT($N$4/12,J341,$N$6,$N$3))</f>
        <v>61.988965218715201</v>
      </c>
      <c r="M341" s="9">
        <f>IF(N340&lt;1,"",K341-L341)</f>
        <v>678.93476966584524</v>
      </c>
      <c r="N341" s="10">
        <f>IF(N340&lt;1,"",N340-M341)</f>
        <v>20574.424733893553</v>
      </c>
    </row>
    <row r="342" spans="2:14" x14ac:dyDescent="0.25">
      <c r="B342" s="12">
        <f>B341+1</f>
        <v>332</v>
      </c>
      <c r="C342" s="11">
        <f>IF(F341&lt;1,"",$F$7)</f>
        <v>358.06147159909466</v>
      </c>
      <c r="D342" s="9">
        <f>IF(F341&lt;1,"",-IPMT($F$4/12,B342,$F$6,$F$3))</f>
        <v>32.940033785150703</v>
      </c>
      <c r="E342" s="9">
        <f>IF(F341&lt;1,"",C342-D342)</f>
        <v>325.12143781394394</v>
      </c>
      <c r="F342" s="10">
        <f>IF(F341&lt;1,"",F341-E342)</f>
        <v>9556.8886977312741</v>
      </c>
      <c r="J342" s="12">
        <f>J341+1</f>
        <v>332</v>
      </c>
      <c r="K342" s="11">
        <f>IF(N341&lt;1,"",$N$7)</f>
        <v>740.92373488456042</v>
      </c>
      <c r="L342" s="9">
        <f>IF(N341&lt;1,"",-IPMT($N$4/12,J342,$N$6,$N$3))</f>
        <v>60.008738807189822</v>
      </c>
      <c r="M342" s="9">
        <f>IF(N341&lt;1,"",K342-L342)</f>
        <v>680.91499607737057</v>
      </c>
      <c r="N342" s="10">
        <f>IF(N341&lt;1,"",N341-M342)</f>
        <v>19893.509737816181</v>
      </c>
    </row>
    <row r="343" spans="2:14" x14ac:dyDescent="0.25">
      <c r="B343" s="12">
        <f>B342+1</f>
        <v>333</v>
      </c>
      <c r="C343" s="11">
        <f>IF(F342&lt;1,"",$F$7)</f>
        <v>358.06147159909466</v>
      </c>
      <c r="D343" s="9">
        <f>IF(F342&lt;1,"",-IPMT($F$4/12,B343,$F$6,$F$3))</f>
        <v>31.856295659104219</v>
      </c>
      <c r="E343" s="9">
        <f>IF(F342&lt;1,"",C343-D343)</f>
        <v>326.20517593999045</v>
      </c>
      <c r="F343" s="10">
        <f>IF(F342&lt;1,"",F342-E343)</f>
        <v>9230.6835217912831</v>
      </c>
      <c r="J343" s="12">
        <f>J342+1</f>
        <v>333</v>
      </c>
      <c r="K343" s="11">
        <f>IF(N342&lt;1,"",$N$7)</f>
        <v>740.92373488456042</v>
      </c>
      <c r="L343" s="9">
        <f>IF(N342&lt;1,"",-IPMT($N$4/12,J343,$N$6,$N$3))</f>
        <v>58.022736735297485</v>
      </c>
      <c r="M343" s="9">
        <f>IF(N342&lt;1,"",K343-L343)</f>
        <v>682.90099814926293</v>
      </c>
      <c r="N343" s="10">
        <f>IF(N342&lt;1,"",N342-M343)</f>
        <v>19210.608739666917</v>
      </c>
    </row>
    <row r="344" spans="2:14" x14ac:dyDescent="0.25">
      <c r="B344" s="12">
        <f>B343+1</f>
        <v>334</v>
      </c>
      <c r="C344" s="11">
        <f>IF(F343&lt;1,"",$F$7)</f>
        <v>358.06147159909466</v>
      </c>
      <c r="D344" s="9">
        <f>IF(F343&lt;1,"",-IPMT($F$4/12,B344,$F$6,$F$3))</f>
        <v>30.768945072637589</v>
      </c>
      <c r="E344" s="9">
        <f>IF(F343&lt;1,"",C344-D344)</f>
        <v>327.2925265264571</v>
      </c>
      <c r="F344" s="10">
        <f>IF(F343&lt;1,"",F343-E344)</f>
        <v>8903.3909952648264</v>
      </c>
      <c r="J344" s="12">
        <f>J343+1</f>
        <v>334</v>
      </c>
      <c r="K344" s="11">
        <f>IF(N343&lt;1,"",$N$7)</f>
        <v>740.92373488456042</v>
      </c>
      <c r="L344" s="9">
        <f>IF(N343&lt;1,"",-IPMT($N$4/12,J344,$N$6,$N$3))</f>
        <v>56.030942157362141</v>
      </c>
      <c r="M344" s="9">
        <f>IF(N343&lt;1,"",K344-L344)</f>
        <v>684.8927927271983</v>
      </c>
      <c r="N344" s="10">
        <f>IF(N343&lt;1,"",N343-M344)</f>
        <v>18525.715946939719</v>
      </c>
    </row>
    <row r="345" spans="2:14" x14ac:dyDescent="0.25">
      <c r="B345" s="12">
        <f>B344+1</f>
        <v>335</v>
      </c>
      <c r="C345" s="11">
        <f>IF(F344&lt;1,"",$F$7)</f>
        <v>358.06147159909466</v>
      </c>
      <c r="D345" s="9">
        <f>IF(F344&lt;1,"",-IPMT($F$4/12,B345,$F$6,$F$3))</f>
        <v>29.677969984216073</v>
      </c>
      <c r="E345" s="9">
        <f>IF(F344&lt;1,"",C345-D345)</f>
        <v>328.38350161487858</v>
      </c>
      <c r="F345" s="10">
        <f>IF(F344&lt;1,"",F344-E345)</f>
        <v>8575.0074936499477</v>
      </c>
      <c r="J345" s="12">
        <f>J344+1</f>
        <v>335</v>
      </c>
      <c r="K345" s="11">
        <f>IF(N344&lt;1,"",$N$7)</f>
        <v>740.92373488456042</v>
      </c>
      <c r="L345" s="9">
        <f>IF(N344&lt;1,"",-IPMT($N$4/12,J345,$N$6,$N$3))</f>
        <v>54.033338178574482</v>
      </c>
      <c r="M345" s="9">
        <f>IF(N344&lt;1,"",K345-L345)</f>
        <v>686.89039670598595</v>
      </c>
      <c r="N345" s="10">
        <f>IF(N344&lt;1,"",N344-M345)</f>
        <v>17838.825550233734</v>
      </c>
    </row>
    <row r="346" spans="2:14" x14ac:dyDescent="0.25">
      <c r="B346" s="12">
        <f>B345+1</f>
        <v>336</v>
      </c>
      <c r="C346" s="11">
        <f>IF(F345&lt;1,"",$F$7)</f>
        <v>358.06147159909466</v>
      </c>
      <c r="D346" s="9">
        <f>IF(F345&lt;1,"",-IPMT($F$4/12,B346,$F$6,$F$3))</f>
        <v>28.583358312166474</v>
      </c>
      <c r="E346" s="9">
        <f>IF(F345&lt;1,"",C346-D346)</f>
        <v>329.47811328692819</v>
      </c>
      <c r="F346" s="10">
        <f>IF(F345&lt;1,"",F345-E346)</f>
        <v>8245.5293803630193</v>
      </c>
      <c r="J346" s="12">
        <f>J345+1</f>
        <v>336</v>
      </c>
      <c r="K346" s="11">
        <f>IF(N345&lt;1,"",$N$7)</f>
        <v>740.92373488456042</v>
      </c>
      <c r="L346" s="9">
        <f>IF(N345&lt;1,"",-IPMT($N$4/12,J346,$N$6,$N$3))</f>
        <v>52.02990785484868</v>
      </c>
      <c r="M346" s="9">
        <f>IF(N345&lt;1,"",K346-L346)</f>
        <v>688.8938270297117</v>
      </c>
      <c r="N346" s="10">
        <f>IF(N345&lt;1,"",N345-M346)</f>
        <v>17149.931723204023</v>
      </c>
    </row>
    <row r="347" spans="2:14" x14ac:dyDescent="0.25">
      <c r="B347" s="12">
        <f>B346+1</f>
        <v>337</v>
      </c>
      <c r="C347" s="11">
        <f>IF(F346&lt;1,"",$F$7)</f>
        <v>358.06147159909466</v>
      </c>
      <c r="D347" s="9">
        <f>IF(F346&lt;1,"",-IPMT($F$4/12,B347,$F$6,$F$3))</f>
        <v>27.485097934543383</v>
      </c>
      <c r="E347" s="9">
        <f>IF(F346&lt;1,"",C347-D347)</f>
        <v>330.57637366455128</v>
      </c>
      <c r="F347" s="10">
        <f>IF(F346&lt;1,"",F346-E347)</f>
        <v>7914.953006698468</v>
      </c>
      <c r="J347" s="12">
        <f>J346+1</f>
        <v>337</v>
      </c>
      <c r="K347" s="11">
        <f>IF(N346&lt;1,"",$N$7)</f>
        <v>740.92373488456042</v>
      </c>
      <c r="L347" s="9">
        <f>IF(N346&lt;1,"",-IPMT($N$4/12,J347,$N$6,$N$3))</f>
        <v>50.020634192678692</v>
      </c>
      <c r="M347" s="9">
        <f>IF(N346&lt;1,"",K347-L347)</f>
        <v>690.90310069188172</v>
      </c>
      <c r="N347" s="10">
        <f>IF(N346&lt;1,"",N346-M347)</f>
        <v>16459.028622512142</v>
      </c>
    </row>
    <row r="348" spans="2:14" x14ac:dyDescent="0.25">
      <c r="B348" s="12">
        <f>B347+1</f>
        <v>338</v>
      </c>
      <c r="C348" s="11">
        <f>IF(F347&lt;1,"",$F$7)</f>
        <v>358.06147159909466</v>
      </c>
      <c r="D348" s="9">
        <f>IF(F347&lt;1,"",-IPMT($F$4/12,B348,$F$6,$F$3))</f>
        <v>26.383176688994872</v>
      </c>
      <c r="E348" s="9">
        <f>IF(F347&lt;1,"",C348-D348)</f>
        <v>331.67829491009979</v>
      </c>
      <c r="F348" s="10">
        <f>IF(F347&lt;1,"",F347-E348)</f>
        <v>7583.2747117883682</v>
      </c>
      <c r="J348" s="12">
        <f>J347+1</f>
        <v>338</v>
      </c>
      <c r="K348" s="11">
        <f>IF(N347&lt;1,"",$N$7)</f>
        <v>740.92373488456042</v>
      </c>
      <c r="L348" s="9">
        <f>IF(N347&lt;1,"",-IPMT($N$4/12,J348,$N$6,$N$3))</f>
        <v>48.005500148994038</v>
      </c>
      <c r="M348" s="9">
        <f>IF(N347&lt;1,"",K348-L348)</f>
        <v>692.91823473556633</v>
      </c>
      <c r="N348" s="10">
        <f>IF(N347&lt;1,"",N347-M348)</f>
        <v>15766.110387776574</v>
      </c>
    </row>
    <row r="349" spans="2:14" x14ac:dyDescent="0.25">
      <c r="B349" s="12">
        <f>B348+1</f>
        <v>339</v>
      </c>
      <c r="C349" s="11">
        <f>IF(F348&lt;1,"",$F$7)</f>
        <v>358.06147159909466</v>
      </c>
      <c r="D349" s="9">
        <f>IF(F348&lt;1,"",-IPMT($F$4/12,B349,$F$6,$F$3))</f>
        <v>25.277582372627876</v>
      </c>
      <c r="E349" s="9">
        <f>IF(F348&lt;1,"",C349-D349)</f>
        <v>332.78388922646678</v>
      </c>
      <c r="F349" s="10">
        <f>IF(F348&lt;1,"",F348-E349)</f>
        <v>7250.490822561901</v>
      </c>
      <c r="J349" s="12">
        <f>J348+1</f>
        <v>339</v>
      </c>
      <c r="K349" s="11">
        <f>IF(N348&lt;1,"",$N$7)</f>
        <v>740.92373488456042</v>
      </c>
      <c r="L349" s="9">
        <f>IF(N348&lt;1,"",-IPMT($N$4/12,J349,$N$6,$N$3))</f>
        <v>45.984488631015296</v>
      </c>
      <c r="M349" s="9">
        <f>IF(N348&lt;1,"",K349-L349)</f>
        <v>694.93924625354509</v>
      </c>
      <c r="N349" s="10">
        <f>IF(N348&lt;1,"",N348-M349)</f>
        <v>15071.171141523029</v>
      </c>
    </row>
    <row r="350" spans="2:14" x14ac:dyDescent="0.25">
      <c r="B350" s="12">
        <f>B349+1</f>
        <v>340</v>
      </c>
      <c r="C350" s="11">
        <f>IF(F349&lt;1,"",$F$7)</f>
        <v>358.06147159909466</v>
      </c>
      <c r="D350" s="9">
        <f>IF(F349&lt;1,"",-IPMT($F$4/12,B350,$F$6,$F$3))</f>
        <v>24.168302741872985</v>
      </c>
      <c r="E350" s="9">
        <f>IF(F349&lt;1,"",C350-D350)</f>
        <v>333.89316885722167</v>
      </c>
      <c r="F350" s="10">
        <f>IF(F349&lt;1,"",F349-E350)</f>
        <v>6916.597653704679</v>
      </c>
      <c r="J350" s="12">
        <f>J349+1</f>
        <v>340</v>
      </c>
      <c r="K350" s="11">
        <f>IF(N349&lt;1,"",$N$7)</f>
        <v>740.92373488456042</v>
      </c>
      <c r="L350" s="9">
        <f>IF(N349&lt;1,"",-IPMT($N$4/12,J350,$N$6,$N$3))</f>
        <v>43.957582496109119</v>
      </c>
      <c r="M350" s="9">
        <f>IF(N349&lt;1,"",K350-L350)</f>
        <v>696.96615238845129</v>
      </c>
      <c r="N350" s="10">
        <f>IF(N349&lt;1,"",N349-M350)</f>
        <v>14374.204989134578</v>
      </c>
    </row>
    <row r="351" spans="2:14" x14ac:dyDescent="0.25">
      <c r="B351" s="12">
        <f>B350+1</f>
        <v>341</v>
      </c>
      <c r="C351" s="11">
        <f>IF(F350&lt;1,"",$F$7)</f>
        <v>358.06147159909466</v>
      </c>
      <c r="D351" s="9">
        <f>IF(F350&lt;1,"",-IPMT($F$4/12,B351,$F$6,$F$3))</f>
        <v>23.055325512348915</v>
      </c>
      <c r="E351" s="9">
        <f>IF(F350&lt;1,"",C351-D351)</f>
        <v>335.00614608674573</v>
      </c>
      <c r="F351" s="10">
        <f>IF(F350&lt;1,"",F350-E351)</f>
        <v>6581.5915076179335</v>
      </c>
      <c r="J351" s="12">
        <f>J350+1</f>
        <v>341</v>
      </c>
      <c r="K351" s="11">
        <f>IF(N350&lt;1,"",$N$7)</f>
        <v>740.92373488456042</v>
      </c>
      <c r="L351" s="9">
        <f>IF(N350&lt;1,"",-IPMT($N$4/12,J351,$N$6,$N$3))</f>
        <v>41.924764551642802</v>
      </c>
      <c r="M351" s="9">
        <f>IF(N350&lt;1,"",K351-L351)</f>
        <v>698.99897033291757</v>
      </c>
      <c r="N351" s="10">
        <f>IF(N350&lt;1,"",N350-M351)</f>
        <v>13675.20601880166</v>
      </c>
    </row>
    <row r="352" spans="2:14" x14ac:dyDescent="0.25">
      <c r="B352" s="12">
        <f>B351+1</f>
        <v>342</v>
      </c>
      <c r="C352" s="11">
        <f>IF(F351&lt;1,"",$F$7)</f>
        <v>358.06147159909466</v>
      </c>
      <c r="D352" s="9">
        <f>IF(F351&lt;1,"",-IPMT($F$4/12,B352,$F$6,$F$3))</f>
        <v>21.938638358726426</v>
      </c>
      <c r="E352" s="9">
        <f>IF(F351&lt;1,"",C352-D352)</f>
        <v>336.12283324036821</v>
      </c>
      <c r="F352" s="10">
        <f>IF(F351&lt;1,"",F351-E352)</f>
        <v>6245.4686743775655</v>
      </c>
      <c r="J352" s="12">
        <f>J351+1</f>
        <v>342</v>
      </c>
      <c r="K352" s="11">
        <f>IF(N351&lt;1,"",$N$7)</f>
        <v>740.92373488456042</v>
      </c>
      <c r="L352" s="9">
        <f>IF(N351&lt;1,"",-IPMT($N$4/12,J352,$N$6,$N$3))</f>
        <v>39.886017554838467</v>
      </c>
      <c r="M352" s="9">
        <f>IF(N351&lt;1,"",K352-L352)</f>
        <v>701.037717329722</v>
      </c>
      <c r="N352" s="10">
        <f>IF(N351&lt;1,"",N351-M352)</f>
        <v>12974.168301471938</v>
      </c>
    </row>
    <row r="353" spans="2:14" x14ac:dyDescent="0.25">
      <c r="B353" s="12">
        <f>B352+1</f>
        <v>343</v>
      </c>
      <c r="C353" s="11">
        <f>IF(F352&lt;1,"",$F$7)</f>
        <v>358.06147159909466</v>
      </c>
      <c r="D353" s="9">
        <f>IF(F352&lt;1,"",-IPMT($F$4/12,B353,$F$6,$F$3))</f>
        <v>20.818228914591867</v>
      </c>
      <c r="E353" s="9">
        <f>IF(F352&lt;1,"",C353-D353)</f>
        <v>337.24324268450277</v>
      </c>
      <c r="F353" s="10">
        <f>IF(F352&lt;1,"",F352-E353)</f>
        <v>5908.225431693063</v>
      </c>
      <c r="J353" s="12">
        <f>J352+1</f>
        <v>343</v>
      </c>
      <c r="K353" s="11">
        <f>IF(N352&lt;1,"",$N$7)</f>
        <v>740.92373488456042</v>
      </c>
      <c r="L353" s="9">
        <f>IF(N352&lt;1,"",-IPMT($N$4/12,J353,$N$6,$N$3))</f>
        <v>37.841324212626773</v>
      </c>
      <c r="M353" s="9">
        <f>IF(N352&lt;1,"",K353-L353)</f>
        <v>703.08241067193364</v>
      </c>
      <c r="N353" s="10">
        <f>IF(N352&lt;1,"",N352-M353)</f>
        <v>12271.085890800005</v>
      </c>
    </row>
    <row r="354" spans="2:14" x14ac:dyDescent="0.25">
      <c r="B354" s="12">
        <f>B353+1</f>
        <v>344</v>
      </c>
      <c r="C354" s="11">
        <f>IF(F353&lt;1,"",$F$7)</f>
        <v>358.06147159909466</v>
      </c>
      <c r="D354" s="9">
        <f>IF(F353&lt;1,"",-IPMT($F$4/12,B354,$F$6,$F$3))</f>
        <v>19.694084772310195</v>
      </c>
      <c r="E354" s="9">
        <f>IF(F353&lt;1,"",C354-D354)</f>
        <v>338.36738682678447</v>
      </c>
      <c r="F354" s="10">
        <f>IF(F353&lt;1,"",F353-E354)</f>
        <v>5569.8580448662788</v>
      </c>
      <c r="J354" s="12">
        <f>J353+1</f>
        <v>344</v>
      </c>
      <c r="K354" s="11">
        <f>IF(N353&lt;1,"",$N$7)</f>
        <v>740.92373488456042</v>
      </c>
      <c r="L354" s="9">
        <f>IF(N353&lt;1,"",-IPMT($N$4/12,J354,$N$6,$N$3))</f>
        <v>35.790667181500297</v>
      </c>
      <c r="M354" s="9">
        <f>IF(N353&lt;1,"",K354-L354)</f>
        <v>705.13306770306008</v>
      </c>
      <c r="N354" s="10">
        <f>IF(N353&lt;1,"",N353-M354)</f>
        <v>11565.952823096944</v>
      </c>
    </row>
    <row r="355" spans="2:14" x14ac:dyDescent="0.25">
      <c r="B355" s="12">
        <f>B354+1</f>
        <v>345</v>
      </c>
      <c r="C355" s="11">
        <f>IF(F354&lt;1,"",$F$7)</f>
        <v>358.06147159909466</v>
      </c>
      <c r="D355" s="9">
        <f>IF(F354&lt;1,"",-IPMT($F$4/12,B355,$F$6,$F$3))</f>
        <v>18.566193482887577</v>
      </c>
      <c r="E355" s="9">
        <f>IF(F354&lt;1,"",C355-D355)</f>
        <v>339.49527811620709</v>
      </c>
      <c r="F355" s="10">
        <f>IF(F354&lt;1,"",F354-E355)</f>
        <v>5230.3627667500714</v>
      </c>
      <c r="J355" s="12">
        <f>J354+1</f>
        <v>345</v>
      </c>
      <c r="K355" s="11">
        <f>IF(N354&lt;1,"",$N$7)</f>
        <v>740.92373488456042</v>
      </c>
      <c r="L355" s="9">
        <f>IF(N354&lt;1,"",-IPMT($N$4/12,J355,$N$6,$N$3))</f>
        <v>33.734029067366372</v>
      </c>
      <c r="M355" s="9">
        <f>IF(N354&lt;1,"",K355-L355)</f>
        <v>707.18970581719407</v>
      </c>
      <c r="N355" s="10">
        <f>IF(N354&lt;1,"",N354-M355)</f>
        <v>10858.76311727975</v>
      </c>
    </row>
    <row r="356" spans="2:14" x14ac:dyDescent="0.25">
      <c r="B356" s="12">
        <f>B355+1</f>
        <v>346</v>
      </c>
      <c r="C356" s="11">
        <f>IF(F355&lt;1,"",$F$7)</f>
        <v>358.06147159909466</v>
      </c>
      <c r="D356" s="9">
        <f>IF(F355&lt;1,"",-IPMT($F$4/12,B356,$F$6,$F$3))</f>
        <v>17.434542555833556</v>
      </c>
      <c r="E356" s="9">
        <f>IF(F355&lt;1,"",C356-D356)</f>
        <v>340.6269290432611</v>
      </c>
      <c r="F356" s="10">
        <f>IF(F355&lt;1,"",F355-E356)</f>
        <v>4889.7358377068103</v>
      </c>
      <c r="J356" s="12">
        <f>J355+1</f>
        <v>346</v>
      </c>
      <c r="K356" s="11">
        <f>IF(N355&lt;1,"",$N$7)</f>
        <v>740.92373488456042</v>
      </c>
      <c r="L356" s="9">
        <f>IF(N355&lt;1,"",-IPMT($N$4/12,J356,$N$6,$N$3))</f>
        <v>31.671392425399553</v>
      </c>
      <c r="M356" s="9">
        <f>IF(N355&lt;1,"",K356-L356)</f>
        <v>709.2523424591609</v>
      </c>
      <c r="N356" s="10">
        <f>IF(N355&lt;1,"",N355-M356)</f>
        <v>10149.510774820588</v>
      </c>
    </row>
    <row r="357" spans="2:14" x14ac:dyDescent="0.25">
      <c r="B357" s="12">
        <f>B356+1</f>
        <v>347</v>
      </c>
      <c r="C357" s="11">
        <f>IF(F356&lt;1,"",$F$7)</f>
        <v>358.06147159909466</v>
      </c>
      <c r="D357" s="9">
        <f>IF(F356&lt;1,"",-IPMT($F$4/12,B357,$F$6,$F$3))</f>
        <v>16.29911945902268</v>
      </c>
      <c r="E357" s="9">
        <f>IF(F356&lt;1,"",C357-D357)</f>
        <v>341.76235214007198</v>
      </c>
      <c r="F357" s="10">
        <f>IF(F356&lt;1,"",F356-E357)</f>
        <v>4547.9734855667384</v>
      </c>
      <c r="J357" s="12">
        <f>J356+1</f>
        <v>347</v>
      </c>
      <c r="K357" s="11">
        <f>IF(N356&lt;1,"",$N$7)</f>
        <v>740.92373488456042</v>
      </c>
      <c r="L357" s="9">
        <f>IF(N356&lt;1,"",-IPMT($N$4/12,J357,$N$6,$N$3))</f>
        <v>29.602739759893669</v>
      </c>
      <c r="M357" s="9">
        <f>IF(N356&lt;1,"",K357-L357)</f>
        <v>711.32099512466675</v>
      </c>
      <c r="N357" s="10">
        <f>IF(N356&lt;1,"",N356-M357)</f>
        <v>9438.189779695922</v>
      </c>
    </row>
    <row r="358" spans="2:14" x14ac:dyDescent="0.25">
      <c r="B358" s="12">
        <f>B357+1</f>
        <v>348</v>
      </c>
      <c r="C358" s="11">
        <f>IF(F357&lt;1,"",$F$7)</f>
        <v>358.06147159909466</v>
      </c>
      <c r="D358" s="9">
        <f>IF(F357&lt;1,"",-IPMT($F$4/12,B358,$F$6,$F$3))</f>
        <v>15.159911618555778</v>
      </c>
      <c r="E358" s="9">
        <f>IF(F357&lt;1,"",C358-D358)</f>
        <v>342.90155998053888</v>
      </c>
      <c r="F358" s="10">
        <f>IF(F357&lt;1,"",F357-E358)</f>
        <v>4205.0719255861995</v>
      </c>
      <c r="J358" s="12">
        <f>J357+1</f>
        <v>348</v>
      </c>
      <c r="K358" s="11">
        <f>IF(N357&lt;1,"",$N$7)</f>
        <v>740.92373488456042</v>
      </c>
      <c r="L358" s="9">
        <f>IF(N357&lt;1,"",-IPMT($N$4/12,J358,$N$6,$N$3))</f>
        <v>27.528053524113389</v>
      </c>
      <c r="M358" s="9">
        <f>IF(N357&lt;1,"",K358-L358)</f>
        <v>713.39568136044704</v>
      </c>
      <c r="N358" s="10">
        <f>IF(N357&lt;1,"",N357-M358)</f>
        <v>8724.7940983354747</v>
      </c>
    </row>
    <row r="359" spans="2:14" x14ac:dyDescent="0.25">
      <c r="B359" s="12">
        <f>B358+1</f>
        <v>349</v>
      </c>
      <c r="C359" s="11">
        <f>IF(F358&lt;1,"",$F$7)</f>
        <v>358.06147159909466</v>
      </c>
      <c r="D359" s="9">
        <f>IF(F358&lt;1,"",-IPMT($F$4/12,B359,$F$6,$F$3))</f>
        <v>14.016906418620644</v>
      </c>
      <c r="E359" s="9">
        <f>IF(F358&lt;1,"",C359-D359)</f>
        <v>344.04456518047402</v>
      </c>
      <c r="F359" s="10">
        <f>IF(F358&lt;1,"",F358-E359)</f>
        <v>3861.0273604057256</v>
      </c>
      <c r="J359" s="12">
        <f>J358+1</f>
        <v>349</v>
      </c>
      <c r="K359" s="11">
        <f>IF(N358&lt;1,"",$N$7)</f>
        <v>740.92373488456042</v>
      </c>
      <c r="L359" s="9">
        <f>IF(N358&lt;1,"",-IPMT($N$4/12,J359,$N$6,$N$3))</f>
        <v>25.447316120145423</v>
      </c>
      <c r="M359" s="9">
        <f>IF(N358&lt;1,"",K359-L359)</f>
        <v>715.47641876441503</v>
      </c>
      <c r="N359" s="10">
        <f>IF(N358&lt;1,"",N358-M359)</f>
        <v>8009.3176795710597</v>
      </c>
    </row>
    <row r="360" spans="2:14" x14ac:dyDescent="0.25">
      <c r="B360" s="12">
        <f>B359+1</f>
        <v>350</v>
      </c>
      <c r="C360" s="11">
        <f>IF(F359&lt;1,"",$F$7)</f>
        <v>358.06147159909466</v>
      </c>
      <c r="D360" s="9">
        <f>IF(F359&lt;1,"",-IPMT($F$4/12,B360,$F$6,$F$3))</f>
        <v>12.8700912013524</v>
      </c>
      <c r="E360" s="9">
        <f>IF(F359&lt;1,"",C360-D360)</f>
        <v>345.19138039774225</v>
      </c>
      <c r="F360" s="10">
        <f>IF(F359&lt;1,"",F359-E360)</f>
        <v>3515.8359800079834</v>
      </c>
      <c r="J360" s="12">
        <f>J359+1</f>
        <v>350</v>
      </c>
      <c r="K360" s="11">
        <f>IF(N359&lt;1,"",$N$7)</f>
        <v>740.92373488456042</v>
      </c>
      <c r="L360" s="9">
        <f>IF(N359&lt;1,"",-IPMT($N$4/12,J360,$N$6,$N$3))</f>
        <v>23.360509898749211</v>
      </c>
      <c r="M360" s="9">
        <f>IF(N359&lt;1,"",K360-L360)</f>
        <v>717.56322498581119</v>
      </c>
      <c r="N360" s="10">
        <f>IF(N359&lt;1,"",N359-M360)</f>
        <v>7291.7544545852488</v>
      </c>
    </row>
    <row r="361" spans="2:14" x14ac:dyDescent="0.25">
      <c r="B361" s="12">
        <f>B360+1</f>
        <v>351</v>
      </c>
      <c r="C361" s="11">
        <f>IF(F360&lt;1,"",$F$7)</f>
        <v>358.06147159909466</v>
      </c>
      <c r="D361" s="9">
        <f>IF(F360&lt;1,"",-IPMT($F$4/12,B361,$F$6,$F$3))</f>
        <v>11.719453266693256</v>
      </c>
      <c r="E361" s="9">
        <f>IF(F360&lt;1,"",C361-D361)</f>
        <v>346.34201833240138</v>
      </c>
      <c r="F361" s="10">
        <f>IF(F360&lt;1,"",F360-E361)</f>
        <v>3169.4939616755819</v>
      </c>
      <c r="J361" s="12">
        <f>J360+1</f>
        <v>351</v>
      </c>
      <c r="K361" s="11">
        <f>IF(N360&lt;1,"",$N$7)</f>
        <v>740.92373488456042</v>
      </c>
      <c r="L361" s="9">
        <f>IF(N360&lt;1,"",-IPMT($N$4/12,J361,$N$6,$N$3))</f>
        <v>21.267617159207262</v>
      </c>
      <c r="M361" s="9">
        <f>IF(N360&lt;1,"",K361-L361)</f>
        <v>719.65611772535317</v>
      </c>
      <c r="N361" s="10">
        <f>IF(N360&lt;1,"",N360-M361)</f>
        <v>6572.0983368598954</v>
      </c>
    </row>
    <row r="362" spans="2:14" x14ac:dyDescent="0.25">
      <c r="B362" s="12">
        <f>B361+1</f>
        <v>352</v>
      </c>
      <c r="C362" s="11">
        <f>IF(F361&lt;1,"",$F$7)</f>
        <v>358.06147159909466</v>
      </c>
      <c r="D362" s="9">
        <f>IF(F361&lt;1,"",-IPMT($F$4/12,B362,$F$6,$F$3))</f>
        <v>10.56497987225192</v>
      </c>
      <c r="E362" s="9">
        <f>IF(F361&lt;1,"",C362-D362)</f>
        <v>347.49649172684275</v>
      </c>
      <c r="F362" s="10">
        <f>IF(F361&lt;1,"",F361-E362)</f>
        <v>2821.9974699487393</v>
      </c>
      <c r="J362" s="12">
        <f>J361+1</f>
        <v>352</v>
      </c>
      <c r="K362" s="11">
        <f>IF(N361&lt;1,"",$N$7)</f>
        <v>740.92373488456042</v>
      </c>
      <c r="L362" s="9">
        <f>IF(N361&lt;1,"",-IPMT($N$4/12,J362,$N$6,$N$3))</f>
        <v>19.168620149174981</v>
      </c>
      <c r="M362" s="9">
        <f>IF(N361&lt;1,"",K362-L362)</f>
        <v>721.7551147353854</v>
      </c>
      <c r="N362" s="10">
        <f>IF(N361&lt;1,"",N361-M362)</f>
        <v>5850.3432221245102</v>
      </c>
    </row>
    <row r="363" spans="2:14" x14ac:dyDescent="0.25">
      <c r="B363" s="12">
        <f>B362+1</f>
        <v>353</v>
      </c>
      <c r="C363" s="11">
        <f>IF(F362&lt;1,"",$F$7)</f>
        <v>358.06147159909466</v>
      </c>
      <c r="D363" s="9">
        <f>IF(F362&lt;1,"",-IPMT($F$4/12,B363,$F$6,$F$3))</f>
        <v>9.4066582331624442</v>
      </c>
      <c r="E363" s="9">
        <f>IF(F362&lt;1,"",C363-D363)</f>
        <v>348.65481336593223</v>
      </c>
      <c r="F363" s="10">
        <f>IF(F362&lt;1,"",F362-E363)</f>
        <v>2473.3426565828072</v>
      </c>
      <c r="J363" s="12">
        <f>J362+1</f>
        <v>353</v>
      </c>
      <c r="K363" s="11">
        <f>IF(N362&lt;1,"",$N$7)</f>
        <v>740.92373488456042</v>
      </c>
      <c r="L363" s="9">
        <f>IF(N362&lt;1,"",-IPMT($N$4/12,J363,$N$6,$N$3))</f>
        <v>17.063501064530104</v>
      </c>
      <c r="M363" s="9">
        <f>IF(N362&lt;1,"",K363-L363)</f>
        <v>723.86023382003032</v>
      </c>
      <c r="N363" s="10">
        <f>IF(N362&lt;1,"",N362-M363)</f>
        <v>5126.4829883044804</v>
      </c>
    </row>
    <row r="364" spans="2:14" x14ac:dyDescent="0.25">
      <c r="B364" s="12">
        <f>B363+1</f>
        <v>354</v>
      </c>
      <c r="C364" s="11">
        <f>IF(F363&lt;1,"",$F$7)</f>
        <v>358.06147159909466</v>
      </c>
      <c r="D364" s="9">
        <f>IF(F363&lt;1,"",-IPMT($F$4/12,B364,$F$6,$F$3))</f>
        <v>8.2444755219426717</v>
      </c>
      <c r="E364" s="9">
        <f>IF(F363&lt;1,"",C364-D364)</f>
        <v>349.816996077152</v>
      </c>
      <c r="F364" s="10">
        <f>IF(F363&lt;1,"",F363-E364)</f>
        <v>2123.5256605056552</v>
      </c>
      <c r="J364" s="12">
        <f>J363+1</f>
        <v>354</v>
      </c>
      <c r="K364" s="11">
        <f>IF(N363&lt;1,"",$N$7)</f>
        <v>740.92373488456042</v>
      </c>
      <c r="L364" s="9">
        <f>IF(N363&lt;1,"",-IPMT($N$4/12,J364,$N$6,$N$3))</f>
        <v>14.952242049221686</v>
      </c>
      <c r="M364" s="9">
        <f>IF(N363&lt;1,"",K364-L364)</f>
        <v>725.97149283533872</v>
      </c>
      <c r="N364" s="10">
        <f>IF(N363&lt;1,"",N363-M364)</f>
        <v>4400.5114954691417</v>
      </c>
    </row>
    <row r="365" spans="2:14" x14ac:dyDescent="0.25">
      <c r="B365" s="12">
        <f>B364+1</f>
        <v>355</v>
      </c>
      <c r="C365" s="11">
        <f>IF(F364&lt;1,"",$F$7)</f>
        <v>358.06147159909466</v>
      </c>
      <c r="D365" s="9">
        <f>IF(F364&lt;1,"",-IPMT($F$4/12,B365,$F$6,$F$3))</f>
        <v>7.0784188683521645</v>
      </c>
      <c r="E365" s="9">
        <f>IF(F364&lt;1,"",C365-D365)</f>
        <v>350.98305273074249</v>
      </c>
      <c r="F365" s="10">
        <f>IF(F364&lt;1,"",F364-E365)</f>
        <v>1772.5426077749128</v>
      </c>
      <c r="J365" s="12">
        <f>J364+1</f>
        <v>355</v>
      </c>
      <c r="K365" s="11">
        <f>IF(N364&lt;1,"",$N$7)</f>
        <v>740.92373488456042</v>
      </c>
      <c r="L365" s="9">
        <f>IF(N364&lt;1,"",-IPMT($N$4/12,J365,$N$6,$N$3))</f>
        <v>12.834825195118615</v>
      </c>
      <c r="M365" s="9">
        <f>IF(N364&lt;1,"",K365-L365)</f>
        <v>728.08890968944183</v>
      </c>
      <c r="N365" s="10">
        <f>IF(N364&lt;1,"",N364-M365)</f>
        <v>3672.4225857797001</v>
      </c>
    </row>
    <row r="366" spans="2:14" x14ac:dyDescent="0.25">
      <c r="B366" s="12">
        <f>B365+1</f>
        <v>356</v>
      </c>
      <c r="C366" s="11">
        <f>IF(F365&lt;1,"",$F$7)</f>
        <v>358.06147159909466</v>
      </c>
      <c r="D366" s="9">
        <f>IF(F365&lt;1,"",-IPMT($F$4/12,B366,$F$6,$F$3))</f>
        <v>5.9084753592496888</v>
      </c>
      <c r="E366" s="9">
        <f>IF(F365&lt;1,"",C366-D366)</f>
        <v>352.15299623984498</v>
      </c>
      <c r="F366" s="10">
        <f>IF(F365&lt;1,"",F365-E366)</f>
        <v>1420.3896115350678</v>
      </c>
      <c r="J366" s="12">
        <f>J365+1</f>
        <v>356</v>
      </c>
      <c r="K366" s="11">
        <f>IF(N365&lt;1,"",$N$7)</f>
        <v>740.92373488456042</v>
      </c>
      <c r="L366" s="9">
        <f>IF(N365&lt;1,"",-IPMT($N$4/12,J366,$N$6,$N$3))</f>
        <v>10.711232541857738</v>
      </c>
      <c r="M366" s="9">
        <f>IF(N365&lt;1,"",K366-L366)</f>
        <v>730.21250234270269</v>
      </c>
      <c r="N366" s="10">
        <f>IF(N365&lt;1,"",N365-M366)</f>
        <v>2942.2100834369976</v>
      </c>
    </row>
    <row r="367" spans="2:14" x14ac:dyDescent="0.25">
      <c r="B367" s="12">
        <f>B366+1</f>
        <v>357</v>
      </c>
      <c r="C367" s="11">
        <f>IF(F366&lt;1,"",$F$7)</f>
        <v>358.06147159909466</v>
      </c>
      <c r="D367" s="9">
        <f>IF(F366&lt;1,"",-IPMT($F$4/12,B367,$F$6,$F$3))</f>
        <v>4.7346320384502052</v>
      </c>
      <c r="E367" s="9">
        <f>IF(F366&lt;1,"",C367-D367)</f>
        <v>353.32683956064443</v>
      </c>
      <c r="F367" s="10">
        <f>IF(F366&lt;1,"",F366-E367)</f>
        <v>1067.0627719744234</v>
      </c>
      <c r="J367" s="12">
        <f>J366+1</f>
        <v>357</v>
      </c>
      <c r="K367" s="11">
        <f>IF(N366&lt;1,"",$N$7)</f>
        <v>740.92373488456042</v>
      </c>
      <c r="L367" s="9">
        <f>IF(N366&lt;1,"",-IPMT($N$4/12,J367,$N$6,$N$3))</f>
        <v>8.5814460766915239</v>
      </c>
      <c r="M367" s="9">
        <f>IF(N366&lt;1,"",K367-L367)</f>
        <v>732.34228880786884</v>
      </c>
      <c r="N367" s="10">
        <f>IF(N366&lt;1,"",N366-M367)</f>
        <v>2209.8677946291286</v>
      </c>
    </row>
    <row r="368" spans="2:14" x14ac:dyDescent="0.25">
      <c r="B368" s="12">
        <f>B367+1</f>
        <v>358</v>
      </c>
      <c r="C368" s="11">
        <f>IF(F367&lt;1,"",$F$7)</f>
        <v>358.06147159909466</v>
      </c>
      <c r="D368" s="9">
        <f>IF(F367&lt;1,"",-IPMT($F$4/12,B368,$F$6,$F$3))</f>
        <v>3.5568759065813902</v>
      </c>
      <c r="E368" s="9">
        <f>IF(F367&lt;1,"",C368-D368)</f>
        <v>354.50459569251325</v>
      </c>
      <c r="F368" s="10">
        <f>IF(F367&lt;1,"",F367-E368)</f>
        <v>712.55817628191016</v>
      </c>
      <c r="J368" s="12">
        <f>J367+1</f>
        <v>358</v>
      </c>
      <c r="K368" s="11">
        <f>IF(N367&lt;1,"",$N$7)</f>
        <v>740.92373488456042</v>
      </c>
      <c r="L368" s="9">
        <f>IF(N367&lt;1,"",-IPMT($N$4/12,J368,$N$6,$N$3))</f>
        <v>6.4454477343352403</v>
      </c>
      <c r="M368" s="9">
        <f>IF(N367&lt;1,"",K368-L368)</f>
        <v>734.47828715022513</v>
      </c>
      <c r="N368" s="10">
        <f>IF(N367&lt;1,"",N367-M368)</f>
        <v>1475.3895074789034</v>
      </c>
    </row>
    <row r="369" spans="2:14" x14ac:dyDescent="0.25">
      <c r="B369" s="12">
        <f>B368+1</f>
        <v>359</v>
      </c>
      <c r="C369" s="11">
        <f>IF(F368&lt;1,"",$F$7)</f>
        <v>358.06147159909466</v>
      </c>
      <c r="D369" s="9">
        <f>IF(F368&lt;1,"",-IPMT($F$4/12,B369,$F$6,$F$3))</f>
        <v>2.3751939209396795</v>
      </c>
      <c r="E369" s="9">
        <f>IF(F368&lt;1,"",C369-D369)</f>
        <v>355.68627767815497</v>
      </c>
      <c r="F369" s="10">
        <f>IF(F368&lt;1,"",F368-E369)</f>
        <v>356.8718986037552</v>
      </c>
      <c r="J369" s="12">
        <f>J368+1</f>
        <v>359</v>
      </c>
      <c r="K369" s="11">
        <f>IF(N368&lt;1,"",$N$7)</f>
        <v>740.92373488456042</v>
      </c>
      <c r="L369" s="9">
        <f>IF(N368&lt;1,"",-IPMT($N$4/12,J369,$N$6,$N$3))</f>
        <v>4.3032193968137493</v>
      </c>
      <c r="M369" s="9">
        <f>IF(N368&lt;1,"",K369-L369)</f>
        <v>736.62051548774662</v>
      </c>
      <c r="N369" s="10">
        <f>IF(N368&lt;1,"",N368-M369)</f>
        <v>738.76899199115678</v>
      </c>
    </row>
    <row r="370" spans="2:14" x14ac:dyDescent="0.25">
      <c r="B370" s="12">
        <f>B369+1</f>
        <v>360</v>
      </c>
      <c r="C370" s="11">
        <f>IF(F369&lt;1,"",$F$7)</f>
        <v>358.06147159909466</v>
      </c>
      <c r="D370" s="9">
        <f>IF(F369&lt;1,"",-IPMT($F$4/12,B370,$F$6,$F$3))</f>
        <v>1.1895729953458296</v>
      </c>
      <c r="E370" s="9">
        <f>IF(F369&lt;1,"",C370-D370)</f>
        <v>356.87189860374883</v>
      </c>
      <c r="F370" s="10">
        <f>IF(F369&lt;1,"",F369-E370)</f>
        <v>6.3664629124104977E-12</v>
      </c>
      <c r="J370" s="12">
        <f>J369+1</f>
        <v>360</v>
      </c>
      <c r="K370" s="11">
        <f>IF(N369&lt;1,"",$N$7)</f>
        <v>740.92373488456042</v>
      </c>
      <c r="L370" s="9">
        <f>IF(N369&lt;1,"",-IPMT($N$4/12,J370,$N$6,$N$3))</f>
        <v>2.1547428933078203</v>
      </c>
      <c r="M370" s="9">
        <f>IF(N369&lt;1,"",K370-L370)</f>
        <v>738.76899199125262</v>
      </c>
      <c r="N370" s="10">
        <f>IF(N369&lt;1,"",N369-M370)</f>
        <v>-9.5838004199322313E-11</v>
      </c>
    </row>
  </sheetData>
  <mergeCells count="2">
    <mergeCell ref="B1:F1"/>
    <mergeCell ref="J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1834-2901-4ABB-B99F-DB64BD22FB4E}">
  <dimension ref="B1:H370"/>
  <sheetViews>
    <sheetView workbookViewId="0">
      <selection sqref="A1:H1048576"/>
    </sheetView>
  </sheetViews>
  <sheetFormatPr defaultRowHeight="15" x14ac:dyDescent="0.25"/>
  <cols>
    <col min="1" max="1" width="4.42578125" customWidth="1"/>
    <col min="2" max="2" width="12.42578125" bestFit="1" customWidth="1"/>
    <col min="3" max="3" width="8.85546875" bestFit="1" customWidth="1"/>
    <col min="4" max="4" width="8.28515625" bestFit="1" customWidth="1"/>
    <col min="5" max="5" width="17.5703125" bestFit="1" customWidth="1"/>
    <col min="6" max="6" width="10" bestFit="1" customWidth="1"/>
    <col min="7" max="7" width="4.5703125" customWidth="1"/>
    <col min="8" max="8" width="3.42578125" style="71" customWidth="1"/>
  </cols>
  <sheetData>
    <row r="1" spans="2:6" x14ac:dyDescent="0.25">
      <c r="B1" s="57" t="s">
        <v>49</v>
      </c>
      <c r="C1" s="58"/>
      <c r="D1" s="58"/>
      <c r="E1" s="58"/>
      <c r="F1" s="60"/>
    </row>
    <row r="2" spans="2:6" x14ac:dyDescent="0.25">
      <c r="B2" s="40"/>
      <c r="C2" s="21"/>
      <c r="D2" s="21"/>
      <c r="E2" s="30" t="s">
        <v>8</v>
      </c>
      <c r="F2" s="61">
        <f>'Detailed PL'!E3</f>
        <v>100000</v>
      </c>
    </row>
    <row r="3" spans="2:6" x14ac:dyDescent="0.25">
      <c r="B3" s="40"/>
      <c r="C3" s="21"/>
      <c r="D3" s="21"/>
      <c r="E3" s="30" t="s">
        <v>50</v>
      </c>
      <c r="F3" s="61">
        <f>'Detailed PL'!E5</f>
        <v>75000</v>
      </c>
    </row>
    <row r="4" spans="2:6" x14ac:dyDescent="0.25">
      <c r="B4" s="40"/>
      <c r="C4" s="21"/>
      <c r="D4" s="21"/>
      <c r="E4" s="30" t="s">
        <v>48</v>
      </c>
      <c r="F4" s="83">
        <f>'Detailed PL'!E6</f>
        <v>0.04</v>
      </c>
    </row>
    <row r="5" spans="2:6" x14ac:dyDescent="0.25">
      <c r="B5" s="40"/>
      <c r="C5" s="21"/>
      <c r="D5" s="21"/>
      <c r="E5" s="30" t="s">
        <v>12</v>
      </c>
      <c r="F5" s="70">
        <f>'Detailed PL'!E7</f>
        <v>30</v>
      </c>
    </row>
    <row r="6" spans="2:6" x14ac:dyDescent="0.25">
      <c r="B6" s="40"/>
      <c r="C6" s="21"/>
      <c r="D6" s="21"/>
      <c r="E6" s="30" t="s">
        <v>10</v>
      </c>
      <c r="F6" s="62">
        <f>F5*12</f>
        <v>360</v>
      </c>
    </row>
    <row r="7" spans="2:6" ht="15.75" thickBot="1" x14ac:dyDescent="0.3">
      <c r="B7" s="43"/>
      <c r="C7" s="44"/>
      <c r="D7" s="44"/>
      <c r="E7" s="63" t="s">
        <v>11</v>
      </c>
      <c r="F7" s="64">
        <f>-PMT(F4/12,F6,F3)</f>
        <v>358.06147159909466</v>
      </c>
    </row>
    <row r="9" spans="2:6" x14ac:dyDescent="0.25">
      <c r="B9" s="17" t="s">
        <v>16</v>
      </c>
      <c r="C9" s="17" t="s">
        <v>20</v>
      </c>
      <c r="D9" s="17" t="s">
        <v>17</v>
      </c>
      <c r="E9" s="17" t="s">
        <v>18</v>
      </c>
      <c r="F9" s="18" t="s">
        <v>19</v>
      </c>
    </row>
    <row r="10" spans="2:6" ht="15.75" thickBot="1" x14ac:dyDescent="0.3">
      <c r="B10" s="12">
        <v>0</v>
      </c>
      <c r="F10" s="8">
        <f>F3</f>
        <v>75000</v>
      </c>
    </row>
    <row r="11" spans="2:6" ht="15.75" thickTop="1" x14ac:dyDescent="0.25">
      <c r="B11" s="12">
        <f>B10+1</f>
        <v>1</v>
      </c>
      <c r="C11" s="11">
        <f>IF(F10&lt;1,"",$F$7)</f>
        <v>358.06147159909466</v>
      </c>
      <c r="D11" s="9">
        <f>IF(F10&lt;1,"",-IPMT($F$4/12,B11,$F$6,$F$3))</f>
        <v>250.00000000000003</v>
      </c>
      <c r="E11" s="9">
        <f>IF(F10&lt;1,"",C11-D11)</f>
        <v>108.06147159909463</v>
      </c>
      <c r="F11" s="10">
        <f>IF(F10&lt;1,"",F10-E11)</f>
        <v>74891.938528400904</v>
      </c>
    </row>
    <row r="12" spans="2:6" x14ac:dyDescent="0.25">
      <c r="B12" s="12">
        <f>B11+1</f>
        <v>2</v>
      </c>
      <c r="C12" s="11">
        <f>IF(F11&lt;1,"",$F$7)</f>
        <v>358.06147159909466</v>
      </c>
      <c r="D12" s="9">
        <f>IF(F11&lt;1,"",-IPMT($F$4/12,B12,$F$6,$F$3))</f>
        <v>249.63979509466969</v>
      </c>
      <c r="E12" s="9">
        <f>IF(F11&lt;1,"",C12-D12)</f>
        <v>108.42167650442497</v>
      </c>
      <c r="F12" s="10">
        <f>IF(F11&lt;1,"",F11-E12)</f>
        <v>74783.516851896478</v>
      </c>
    </row>
    <row r="13" spans="2:6" x14ac:dyDescent="0.25">
      <c r="B13" s="12">
        <f>B12+1</f>
        <v>3</v>
      </c>
      <c r="C13" s="11">
        <f>IF(F12&lt;1,"",$F$7)</f>
        <v>358.06147159909466</v>
      </c>
      <c r="D13" s="9">
        <f>IF(F12&lt;1,"",-IPMT($F$4/12,B13,$F$6,$F$3))</f>
        <v>249.27838950632162</v>
      </c>
      <c r="E13" s="9">
        <f>IF(F12&lt;1,"",C13-D13)</f>
        <v>108.78308209277304</v>
      </c>
      <c r="F13" s="10">
        <f>IF(F12&lt;1,"",F12-E13)</f>
        <v>74674.733769803701</v>
      </c>
    </row>
    <row r="14" spans="2:6" x14ac:dyDescent="0.25">
      <c r="B14" s="12">
        <f>B13+1</f>
        <v>4</v>
      </c>
      <c r="C14" s="11">
        <f>IF(F13&lt;1,"",$F$7)</f>
        <v>358.06147159909466</v>
      </c>
      <c r="D14" s="9">
        <f>IF(F13&lt;1,"",-IPMT($F$4/12,B14,$F$6,$F$3))</f>
        <v>248.91577923267903</v>
      </c>
      <c r="E14" s="9">
        <f>IF(F13&lt;1,"",C14-D14)</f>
        <v>109.14569236641563</v>
      </c>
      <c r="F14" s="10">
        <f>IF(F13&lt;1,"",F13-E14)</f>
        <v>74565.588077437278</v>
      </c>
    </row>
    <row r="15" spans="2:6" x14ac:dyDescent="0.25">
      <c r="B15" s="12">
        <f>B14+1</f>
        <v>5</v>
      </c>
      <c r="C15" s="11">
        <f>IF(F14&lt;1,"",$F$7)</f>
        <v>358.06147159909466</v>
      </c>
      <c r="D15" s="9">
        <f>IF(F14&lt;1,"",-IPMT($F$4/12,B15,$F$6,$F$3))</f>
        <v>248.55196025812432</v>
      </c>
      <c r="E15" s="9">
        <f>IF(F14&lt;1,"",C15-D15)</f>
        <v>109.50951134097033</v>
      </c>
      <c r="F15" s="10">
        <f>IF(F14&lt;1,"",F14-E15)</f>
        <v>74456.078566096301</v>
      </c>
    </row>
    <row r="16" spans="2:6" x14ac:dyDescent="0.25">
      <c r="B16" s="12">
        <f>B15+1</f>
        <v>6</v>
      </c>
      <c r="C16" s="11">
        <f>IF(F15&lt;1,"",$F$7)</f>
        <v>358.06147159909466</v>
      </c>
      <c r="D16" s="9">
        <f>IF(F15&lt;1,"",-IPMT($F$4/12,B16,$F$6,$F$3))</f>
        <v>248.18692855365444</v>
      </c>
      <c r="E16" s="9">
        <f>IF(F15&lt;1,"",C16-D16)</f>
        <v>109.87454304544022</v>
      </c>
      <c r="F16" s="10">
        <f>IF(F15&lt;1,"",F15-E16)</f>
        <v>74346.204023050857</v>
      </c>
    </row>
    <row r="17" spans="2:6" x14ac:dyDescent="0.25">
      <c r="B17" s="12">
        <f>B16+1</f>
        <v>7</v>
      </c>
      <c r="C17" s="11">
        <f>IF(F16&lt;1,"",$F$7)</f>
        <v>358.06147159909466</v>
      </c>
      <c r="D17" s="9">
        <f>IF(F16&lt;1,"",-IPMT($F$4/12,B17,$F$6,$F$3))</f>
        <v>247.82068007683631</v>
      </c>
      <c r="E17" s="9">
        <f>IF(F16&lt;1,"",C17-D17)</f>
        <v>110.24079152225835</v>
      </c>
      <c r="F17" s="10">
        <f>IF(F16&lt;1,"",F16-E17)</f>
        <v>74235.9632315286</v>
      </c>
    </row>
    <row r="18" spans="2:6" x14ac:dyDescent="0.25">
      <c r="B18" s="12">
        <f>B17+1</f>
        <v>8</v>
      </c>
      <c r="C18" s="11">
        <f>IF(F17&lt;1,"",$F$7)</f>
        <v>358.06147159909466</v>
      </c>
      <c r="D18" s="9">
        <f>IF(F17&lt;1,"",-IPMT($F$4/12,B18,$F$6,$F$3))</f>
        <v>247.45321077176206</v>
      </c>
      <c r="E18" s="9">
        <f>IF(F17&lt;1,"",C18-D18)</f>
        <v>110.6082608273326</v>
      </c>
      <c r="F18" s="10">
        <f>IF(F17&lt;1,"",F17-E18)</f>
        <v>74125.354970701272</v>
      </c>
    </row>
    <row r="19" spans="2:6" x14ac:dyDescent="0.25">
      <c r="B19" s="12">
        <f>B18+1</f>
        <v>9</v>
      </c>
      <c r="C19" s="11">
        <f>IF(F18&lt;1,"",$F$7)</f>
        <v>358.06147159909466</v>
      </c>
      <c r="D19" s="9">
        <f>IF(F18&lt;1,"",-IPMT($F$4/12,B19,$F$6,$F$3))</f>
        <v>247.08451656900431</v>
      </c>
      <c r="E19" s="9">
        <f>IF(F18&lt;1,"",C19-D19)</f>
        <v>110.97695503009035</v>
      </c>
      <c r="F19" s="10">
        <f>IF(F18&lt;1,"",F18-E19)</f>
        <v>74014.378015671187</v>
      </c>
    </row>
    <row r="20" spans="2:6" x14ac:dyDescent="0.25">
      <c r="B20" s="12">
        <f>B19+1</f>
        <v>10</v>
      </c>
      <c r="C20" s="11">
        <f>IF(F19&lt;1,"",$F$7)</f>
        <v>358.06147159909466</v>
      </c>
      <c r="D20" s="9">
        <f>IF(F19&lt;1,"",-IPMT($F$4/12,B20,$F$6,$F$3))</f>
        <v>246.71459338557068</v>
      </c>
      <c r="E20" s="9">
        <f>IF(F19&lt;1,"",C20-D20)</f>
        <v>111.34687821352398</v>
      </c>
      <c r="F20" s="10">
        <f>IF(F19&lt;1,"",F19-E20)</f>
        <v>73903.03113745767</v>
      </c>
    </row>
    <row r="21" spans="2:6" x14ac:dyDescent="0.25">
      <c r="B21" s="12">
        <f>B20+1</f>
        <v>11</v>
      </c>
      <c r="C21" s="11">
        <f>IF(F20&lt;1,"",$F$7)</f>
        <v>358.06147159909466</v>
      </c>
      <c r="D21" s="9">
        <f>IF(F20&lt;1,"",-IPMT($F$4/12,B21,$F$6,$F$3))</f>
        <v>246.34343712485892</v>
      </c>
      <c r="E21" s="9">
        <f>IF(F20&lt;1,"",C21-D21)</f>
        <v>111.71803447423574</v>
      </c>
      <c r="F21" s="10">
        <f>IF(F20&lt;1,"",F20-E21)</f>
        <v>73791.313102983433</v>
      </c>
    </row>
    <row r="22" spans="2:6" x14ac:dyDescent="0.25">
      <c r="B22" s="12">
        <f>B21+1</f>
        <v>12</v>
      </c>
      <c r="C22" s="11">
        <f>IF(F21&lt;1,"",$F$7)</f>
        <v>358.06147159909466</v>
      </c>
      <c r="D22" s="9">
        <f>IF(F21&lt;1,"",-IPMT($F$4/12,B22,$F$6,$F$3))</f>
        <v>245.97104367661146</v>
      </c>
      <c r="E22" s="9">
        <f>IF(F21&lt;1,"",C22-D22)</f>
        <v>112.0904279224832</v>
      </c>
      <c r="F22" s="10">
        <f>IF(F21&lt;1,"",F21-E22)</f>
        <v>73679.222675060955</v>
      </c>
    </row>
    <row r="23" spans="2:6" x14ac:dyDescent="0.25">
      <c r="B23" s="12">
        <f>B22+1</f>
        <v>13</v>
      </c>
      <c r="C23" s="11">
        <f>IF(F22&lt;1,"",$F$7)</f>
        <v>358.06147159909466</v>
      </c>
      <c r="D23" s="9">
        <f>IF(F22&lt;1,"",-IPMT($F$4/12,B23,$F$6,$F$3))</f>
        <v>245.59740891686985</v>
      </c>
      <c r="E23" s="9">
        <f>IF(F22&lt;1,"",C23-D23)</f>
        <v>112.46406268222481</v>
      </c>
      <c r="F23" s="10">
        <f>IF(F22&lt;1,"",F22-E23)</f>
        <v>73566.758612378733</v>
      </c>
    </row>
    <row r="24" spans="2:6" x14ac:dyDescent="0.25">
      <c r="B24" s="12">
        <f>B23+1</f>
        <v>14</v>
      </c>
      <c r="C24" s="11">
        <f>IF(F23&lt;1,"",$F$7)</f>
        <v>358.06147159909466</v>
      </c>
      <c r="D24" s="9">
        <f>IF(F23&lt;1,"",-IPMT($F$4/12,B24,$F$6,$F$3))</f>
        <v>245.22252870792911</v>
      </c>
      <c r="E24" s="9">
        <f>IF(F23&lt;1,"",C24-D24)</f>
        <v>112.83894289116554</v>
      </c>
      <c r="F24" s="10">
        <f>IF(F23&lt;1,"",F23-E24)</f>
        <v>73453.919669487572</v>
      </c>
    </row>
    <row r="25" spans="2:6" x14ac:dyDescent="0.25">
      <c r="B25" s="12">
        <f>B24+1</f>
        <v>15</v>
      </c>
      <c r="C25" s="11">
        <f>IF(F24&lt;1,"",$F$7)</f>
        <v>358.06147159909466</v>
      </c>
      <c r="D25" s="9">
        <f>IF(F24&lt;1,"",-IPMT($F$4/12,B25,$F$6,$F$3))</f>
        <v>244.84639889829191</v>
      </c>
      <c r="E25" s="9">
        <f>IF(F24&lt;1,"",C25-D25)</f>
        <v>113.21507270080275</v>
      </c>
      <c r="F25" s="10">
        <f>IF(F24&lt;1,"",F24-E25)</f>
        <v>73340.704596786774</v>
      </c>
    </row>
    <row r="26" spans="2:6" x14ac:dyDescent="0.25">
      <c r="B26" s="12">
        <f>B25+1</f>
        <v>16</v>
      </c>
      <c r="C26" s="11">
        <f>IF(F25&lt;1,"",$F$7)</f>
        <v>358.06147159909466</v>
      </c>
      <c r="D26" s="9">
        <f>IF(F25&lt;1,"",-IPMT($F$4/12,B26,$F$6,$F$3))</f>
        <v>244.46901532262254</v>
      </c>
      <c r="E26" s="9">
        <f>IF(F25&lt;1,"",C26-D26)</f>
        <v>113.59245627647212</v>
      </c>
      <c r="F26" s="10">
        <f>IF(F25&lt;1,"",F25-E26)</f>
        <v>73227.112140510304</v>
      </c>
    </row>
    <row r="27" spans="2:6" x14ac:dyDescent="0.25">
      <c r="B27" s="12">
        <f>B26+1</f>
        <v>17</v>
      </c>
      <c r="C27" s="11">
        <f>IF(F26&lt;1,"",$F$7)</f>
        <v>358.06147159909466</v>
      </c>
      <c r="D27" s="9">
        <f>IF(F26&lt;1,"",-IPMT($F$4/12,B27,$F$6,$F$3))</f>
        <v>244.09037380170102</v>
      </c>
      <c r="E27" s="9">
        <f>IF(F26&lt;1,"",C27-D27)</f>
        <v>113.97109779739364</v>
      </c>
      <c r="F27" s="10">
        <f>IF(F26&lt;1,"",F26-E27)</f>
        <v>73113.141042712916</v>
      </c>
    </row>
    <row r="28" spans="2:6" x14ac:dyDescent="0.25">
      <c r="B28" s="12">
        <f>B27+1</f>
        <v>18</v>
      </c>
      <c r="C28" s="11">
        <f>IF(F27&lt;1,"",$F$7)</f>
        <v>358.06147159909466</v>
      </c>
      <c r="D28" s="9">
        <f>IF(F27&lt;1,"",-IPMT($F$4/12,B28,$F$6,$F$3))</f>
        <v>243.71047014237635</v>
      </c>
      <c r="E28" s="9">
        <f>IF(F27&lt;1,"",C28-D28)</f>
        <v>114.35100145671831</v>
      </c>
      <c r="F28" s="10">
        <f>IF(F27&lt;1,"",F27-E28)</f>
        <v>72998.790041256201</v>
      </c>
    </row>
    <row r="29" spans="2:6" x14ac:dyDescent="0.25">
      <c r="B29" s="12">
        <f>B28+1</f>
        <v>19</v>
      </c>
      <c r="C29" s="11">
        <f>IF(F28&lt;1,"",$F$7)</f>
        <v>358.06147159909466</v>
      </c>
      <c r="D29" s="9">
        <f>IF(F28&lt;1,"",-IPMT($F$4/12,B29,$F$6,$F$3))</f>
        <v>243.32930013752059</v>
      </c>
      <c r="E29" s="9">
        <f>IF(F28&lt;1,"",C29-D29)</f>
        <v>114.73217146157407</v>
      </c>
      <c r="F29" s="10">
        <f>IF(F28&lt;1,"",F28-E29)</f>
        <v>72884.057869794633</v>
      </c>
    </row>
    <row r="30" spans="2:6" x14ac:dyDescent="0.25">
      <c r="B30" s="12">
        <f>B29+1</f>
        <v>20</v>
      </c>
      <c r="C30" s="11">
        <f>IF(F29&lt;1,"",$F$7)</f>
        <v>358.06147159909466</v>
      </c>
      <c r="D30" s="9">
        <f>IF(F29&lt;1,"",-IPMT($F$4/12,B30,$F$6,$F$3))</f>
        <v>242.94685956598204</v>
      </c>
      <c r="E30" s="9">
        <f>IF(F29&lt;1,"",C30-D30)</f>
        <v>115.11461203311262</v>
      </c>
      <c r="F30" s="10">
        <f>IF(F29&lt;1,"",F29-E30)</f>
        <v>72768.943257761523</v>
      </c>
    </row>
    <row r="31" spans="2:6" x14ac:dyDescent="0.25">
      <c r="B31" s="12">
        <f>B30+1</f>
        <v>21</v>
      </c>
      <c r="C31" s="11">
        <f>IF(F30&lt;1,"",$F$7)</f>
        <v>358.06147159909466</v>
      </c>
      <c r="D31" s="9">
        <f>IF(F30&lt;1,"",-IPMT($F$4/12,B31,$F$6,$F$3))</f>
        <v>242.56314419253832</v>
      </c>
      <c r="E31" s="9">
        <f>IF(F30&lt;1,"",C31-D31)</f>
        <v>115.49832740655634</v>
      </c>
      <c r="F31" s="10">
        <f>IF(F30&lt;1,"",F30-E31)</f>
        <v>72653.444930354963</v>
      </c>
    </row>
    <row r="32" spans="2:6" x14ac:dyDescent="0.25">
      <c r="B32" s="12">
        <f>B31+1</f>
        <v>22</v>
      </c>
      <c r="C32" s="11">
        <f>IF(F31&lt;1,"",$F$7)</f>
        <v>358.06147159909466</v>
      </c>
      <c r="D32" s="9">
        <f>IF(F31&lt;1,"",-IPMT($F$4/12,B32,$F$6,$F$3))</f>
        <v>242.17814976784985</v>
      </c>
      <c r="E32" s="9">
        <f>IF(F31&lt;1,"",C32-D32)</f>
        <v>115.88332183124481</v>
      </c>
      <c r="F32" s="10">
        <f>IF(F31&lt;1,"",F31-E32)</f>
        <v>72537.561608523712</v>
      </c>
    </row>
    <row r="33" spans="2:6" x14ac:dyDescent="0.25">
      <c r="B33" s="12">
        <f>B32+1</f>
        <v>23</v>
      </c>
      <c r="C33" s="11">
        <f>IF(F32&lt;1,"",$F$7)</f>
        <v>358.06147159909466</v>
      </c>
      <c r="D33" s="9">
        <f>IF(F32&lt;1,"",-IPMT($F$4/12,B33,$F$6,$F$3))</f>
        <v>241.79187202841234</v>
      </c>
      <c r="E33" s="9">
        <f>IF(F32&lt;1,"",C33-D33)</f>
        <v>116.26959957068232</v>
      </c>
      <c r="F33" s="10">
        <f>IF(F32&lt;1,"",F32-E33)</f>
        <v>72421.292008953023</v>
      </c>
    </row>
    <row r="34" spans="2:6" x14ac:dyDescent="0.25">
      <c r="B34" s="12">
        <f>B33+1</f>
        <v>24</v>
      </c>
      <c r="C34" s="11">
        <f>IF(F33&lt;1,"",$F$7)</f>
        <v>358.06147159909466</v>
      </c>
      <c r="D34" s="9">
        <f>IF(F33&lt;1,"",-IPMT($F$4/12,B34,$F$6,$F$3))</f>
        <v>241.4043066965101</v>
      </c>
      <c r="E34" s="9">
        <f>IF(F33&lt;1,"",C34-D34)</f>
        <v>116.65716490258455</v>
      </c>
      <c r="F34" s="10">
        <f>IF(F33&lt;1,"",F33-E34)</f>
        <v>72304.634844050437</v>
      </c>
    </row>
    <row r="35" spans="2:6" x14ac:dyDescent="0.25">
      <c r="B35" s="12">
        <f>B34+1</f>
        <v>25</v>
      </c>
      <c r="C35" s="11">
        <f>IF(F34&lt;1,"",$F$7)</f>
        <v>358.06147159909466</v>
      </c>
      <c r="D35" s="9">
        <f>IF(F34&lt;1,"",-IPMT($F$4/12,B35,$F$6,$F$3))</f>
        <v>241.01544948016809</v>
      </c>
      <c r="E35" s="9">
        <f>IF(F34&lt;1,"",C35-D35)</f>
        <v>117.04602211892657</v>
      </c>
      <c r="F35" s="10">
        <f>IF(F34&lt;1,"",F34-E35)</f>
        <v>72187.588821931509</v>
      </c>
    </row>
    <row r="36" spans="2:6" x14ac:dyDescent="0.25">
      <c r="B36" s="12">
        <f>B35+1</f>
        <v>26</v>
      </c>
      <c r="C36" s="11">
        <f>IF(F35&lt;1,"",$F$7)</f>
        <v>358.06147159909466</v>
      </c>
      <c r="D36" s="9">
        <f>IF(F35&lt;1,"",-IPMT($F$4/12,B36,$F$6,$F$3))</f>
        <v>240.62529607310501</v>
      </c>
      <c r="E36" s="9">
        <f>IF(F35&lt;1,"",C36-D36)</f>
        <v>117.43617552598965</v>
      </c>
      <c r="F36" s="10">
        <f>IF(F35&lt;1,"",F35-E36)</f>
        <v>72070.15264640552</v>
      </c>
    </row>
    <row r="37" spans="2:6" x14ac:dyDescent="0.25">
      <c r="B37" s="12">
        <f>B36+1</f>
        <v>27</v>
      </c>
      <c r="C37" s="11">
        <f>IF(F36&lt;1,"",$F$7)</f>
        <v>358.06147159909466</v>
      </c>
      <c r="D37" s="9">
        <f>IF(F36&lt;1,"",-IPMT($F$4/12,B37,$F$6,$F$3))</f>
        <v>240.23384215468502</v>
      </c>
      <c r="E37" s="9">
        <f>IF(F36&lt;1,"",C37-D37)</f>
        <v>117.82762944440964</v>
      </c>
      <c r="F37" s="10">
        <f>IF(F36&lt;1,"",F36-E37)</f>
        <v>71952.325016961113</v>
      </c>
    </row>
    <row r="38" spans="2:6" x14ac:dyDescent="0.25">
      <c r="B38" s="12">
        <f>B37+1</f>
        <v>28</v>
      </c>
      <c r="C38" s="11">
        <f>IF(F37&lt;1,"",$F$7)</f>
        <v>358.06147159909466</v>
      </c>
      <c r="D38" s="9">
        <f>IF(F37&lt;1,"",-IPMT($F$4/12,B38,$F$6,$F$3))</f>
        <v>239.84108338987033</v>
      </c>
      <c r="E38" s="9">
        <f>IF(F37&lt;1,"",C38-D38)</f>
        <v>118.22038820922432</v>
      </c>
      <c r="F38" s="10">
        <f>IF(F37&lt;1,"",F37-E38)</f>
        <v>71834.104628751884</v>
      </c>
    </row>
    <row r="39" spans="2:6" x14ac:dyDescent="0.25">
      <c r="B39" s="12">
        <f>B38+1</f>
        <v>29</v>
      </c>
      <c r="C39" s="11">
        <f>IF(F38&lt;1,"",$F$7)</f>
        <v>358.06147159909466</v>
      </c>
      <c r="D39" s="9">
        <f>IF(F38&lt;1,"",-IPMT($F$4/12,B39,$F$6,$F$3))</f>
        <v>239.44701542917295</v>
      </c>
      <c r="E39" s="9">
        <f>IF(F38&lt;1,"",C39-D39)</f>
        <v>118.61445616992171</v>
      </c>
      <c r="F39" s="10">
        <f>IF(F38&lt;1,"",F38-E39)</f>
        <v>71715.490172581965</v>
      </c>
    </row>
    <row r="40" spans="2:6" x14ac:dyDescent="0.25">
      <c r="B40" s="12">
        <f>B39+1</f>
        <v>30</v>
      </c>
      <c r="C40" s="11">
        <f>IF(F39&lt;1,"",$F$7)</f>
        <v>358.06147159909466</v>
      </c>
      <c r="D40" s="9">
        <f>IF(F39&lt;1,"",-IPMT($F$4/12,B40,$F$6,$F$3))</f>
        <v>239.0516339086065</v>
      </c>
      <c r="E40" s="9">
        <f>IF(F39&lt;1,"",C40-D40)</f>
        <v>119.00983769048815</v>
      </c>
      <c r="F40" s="10">
        <f>IF(F39&lt;1,"",F39-E40)</f>
        <v>71596.480334891472</v>
      </c>
    </row>
    <row r="41" spans="2:6" x14ac:dyDescent="0.25">
      <c r="B41" s="12">
        <f>B40+1</f>
        <v>31</v>
      </c>
      <c r="C41" s="11">
        <f>IF(F40&lt;1,"",$F$7)</f>
        <v>358.06147159909466</v>
      </c>
      <c r="D41" s="9">
        <f>IF(F40&lt;1,"",-IPMT($F$4/12,B41,$F$6,$F$3))</f>
        <v>238.65493444963826</v>
      </c>
      <c r="E41" s="9">
        <f>IF(F40&lt;1,"",C41-D41)</f>
        <v>119.4065371494564</v>
      </c>
      <c r="F41" s="10">
        <f>IF(F40&lt;1,"",F40-E41)</f>
        <v>71477.073797742021</v>
      </c>
    </row>
    <row r="42" spans="2:6" x14ac:dyDescent="0.25">
      <c r="B42" s="12">
        <f>B41+1</f>
        <v>32</v>
      </c>
      <c r="C42" s="11">
        <f>IF(F41&lt;1,"",$F$7)</f>
        <v>358.06147159909466</v>
      </c>
      <c r="D42" s="9">
        <f>IF(F41&lt;1,"",-IPMT($F$4/12,B42,$F$6,$F$3))</f>
        <v>238.25691265914003</v>
      </c>
      <c r="E42" s="9">
        <f>IF(F41&lt;1,"",C42-D42)</f>
        <v>119.80455893995463</v>
      </c>
      <c r="F42" s="10">
        <f>IF(F41&lt;1,"",F41-E42)</f>
        <v>71357.269238802066</v>
      </c>
    </row>
    <row r="43" spans="2:6" x14ac:dyDescent="0.25">
      <c r="B43" s="12">
        <f>B42+1</f>
        <v>33</v>
      </c>
      <c r="C43" s="11">
        <f>IF(F42&lt;1,"",$F$7)</f>
        <v>358.06147159909466</v>
      </c>
      <c r="D43" s="9">
        <f>IF(F42&lt;1,"",-IPMT($F$4/12,B43,$F$6,$F$3))</f>
        <v>237.85756412934018</v>
      </c>
      <c r="E43" s="9">
        <f>IF(F42&lt;1,"",C43-D43)</f>
        <v>120.20390746975448</v>
      </c>
      <c r="F43" s="10">
        <f>IF(F42&lt;1,"",F42-E43)</f>
        <v>71237.065331332313</v>
      </c>
    </row>
    <row r="44" spans="2:6" x14ac:dyDescent="0.25">
      <c r="B44" s="12">
        <f>B43+1</f>
        <v>34</v>
      </c>
      <c r="C44" s="11">
        <f>IF(F43&lt;1,"",$F$7)</f>
        <v>358.06147159909466</v>
      </c>
      <c r="D44" s="9">
        <f>IF(F43&lt;1,"",-IPMT($F$4/12,B44,$F$6,$F$3))</f>
        <v>237.45688443777433</v>
      </c>
      <c r="E44" s="9">
        <f>IF(F43&lt;1,"",C44-D44)</f>
        <v>120.60458716132032</v>
      </c>
      <c r="F44" s="10">
        <f>IF(F43&lt;1,"",F43-E44)</f>
        <v>71116.460744170996</v>
      </c>
    </row>
    <row r="45" spans="2:6" x14ac:dyDescent="0.25">
      <c r="B45" s="12">
        <f>B44+1</f>
        <v>35</v>
      </c>
      <c r="C45" s="11">
        <f>IF(F44&lt;1,"",$F$7)</f>
        <v>358.06147159909466</v>
      </c>
      <c r="D45" s="9">
        <f>IF(F44&lt;1,"",-IPMT($F$4/12,B45,$F$6,$F$3))</f>
        <v>237.05486914723662</v>
      </c>
      <c r="E45" s="9">
        <f>IF(F44&lt;1,"",C45-D45)</f>
        <v>121.00660245185804</v>
      </c>
      <c r="F45" s="10">
        <f>IF(F44&lt;1,"",F44-E45)</f>
        <v>70995.454141719136</v>
      </c>
    </row>
    <row r="46" spans="2:6" x14ac:dyDescent="0.25">
      <c r="B46" s="12">
        <f>B45+1</f>
        <v>36</v>
      </c>
      <c r="C46" s="11">
        <f>IF(F45&lt;1,"",$F$7)</f>
        <v>358.06147159909466</v>
      </c>
      <c r="D46" s="9">
        <f>IF(F45&lt;1,"",-IPMT($F$4/12,B46,$F$6,$F$3))</f>
        <v>236.65151380573042</v>
      </c>
      <c r="E46" s="9">
        <f>IF(F45&lt;1,"",C46-D46)</f>
        <v>121.40995779336424</v>
      </c>
      <c r="F46" s="10">
        <f>IF(F45&lt;1,"",F45-E46)</f>
        <v>70874.044183925769</v>
      </c>
    </row>
    <row r="47" spans="2:6" x14ac:dyDescent="0.25">
      <c r="B47" s="12">
        <f>B46+1</f>
        <v>37</v>
      </c>
      <c r="C47" s="11">
        <f>IF(F46&lt;1,"",$F$7)</f>
        <v>358.06147159909466</v>
      </c>
      <c r="D47" s="9">
        <f>IF(F46&lt;1,"",-IPMT($F$4/12,B47,$F$6,$F$3))</f>
        <v>236.24681394641919</v>
      </c>
      <c r="E47" s="9">
        <f>IF(F46&lt;1,"",C47-D47)</f>
        <v>121.81465765267546</v>
      </c>
      <c r="F47" s="10">
        <f>IF(F46&lt;1,"",F46-E47)</f>
        <v>70752.229526273091</v>
      </c>
    </row>
    <row r="48" spans="2:6" x14ac:dyDescent="0.25">
      <c r="B48" s="12">
        <f>B47+1</f>
        <v>38</v>
      </c>
      <c r="C48" s="11">
        <f>IF(F47&lt;1,"",$F$7)</f>
        <v>358.06147159909466</v>
      </c>
      <c r="D48" s="9">
        <f>IF(F47&lt;1,"",-IPMT($F$4/12,B48,$F$6,$F$3))</f>
        <v>235.84076508757698</v>
      </c>
      <c r="E48" s="9">
        <f>IF(F47&lt;1,"",C48-D48)</f>
        <v>122.22070651151768</v>
      </c>
      <c r="F48" s="10">
        <f>IF(F47&lt;1,"",F47-E48)</f>
        <v>70630.00881976157</v>
      </c>
    </row>
    <row r="49" spans="2:6" x14ac:dyDescent="0.25">
      <c r="B49" s="12">
        <f>B48+1</f>
        <v>39</v>
      </c>
      <c r="C49" s="11">
        <f>IF(F48&lt;1,"",$F$7)</f>
        <v>358.06147159909466</v>
      </c>
      <c r="D49" s="9">
        <f>IF(F48&lt;1,"",-IPMT($F$4/12,B49,$F$6,$F$3))</f>
        <v>235.43336273253857</v>
      </c>
      <c r="E49" s="9">
        <f>IF(F48&lt;1,"",C49-D49)</f>
        <v>122.62810886655609</v>
      </c>
      <c r="F49" s="10">
        <f>IF(F48&lt;1,"",F48-E49)</f>
        <v>70507.380710895013</v>
      </c>
    </row>
    <row r="50" spans="2:6" x14ac:dyDescent="0.25">
      <c r="B50" s="12">
        <f>B49+1</f>
        <v>40</v>
      </c>
      <c r="C50" s="11">
        <f>IF(F49&lt;1,"",$F$7)</f>
        <v>358.06147159909466</v>
      </c>
      <c r="D50" s="9">
        <f>IF(F49&lt;1,"",-IPMT($F$4/12,B50,$F$6,$F$3))</f>
        <v>235.02460236965001</v>
      </c>
      <c r="E50" s="9">
        <f>IF(F49&lt;1,"",C50-D50)</f>
        <v>123.03686922944465</v>
      </c>
      <c r="F50" s="10">
        <f>IF(F49&lt;1,"",F49-E50)</f>
        <v>70384.34384166557</v>
      </c>
    </row>
    <row r="51" spans="2:6" x14ac:dyDescent="0.25">
      <c r="B51" s="12">
        <f>B50+1</f>
        <v>41</v>
      </c>
      <c r="C51" s="11">
        <f>IF(F50&lt;1,"",$F$7)</f>
        <v>358.06147159909466</v>
      </c>
      <c r="D51" s="9">
        <f>IF(F50&lt;1,"",-IPMT($F$4/12,B51,$F$6,$F$3))</f>
        <v>234.61447947221859</v>
      </c>
      <c r="E51" s="9">
        <f>IF(F50&lt;1,"",C51-D51)</f>
        <v>123.44699212687607</v>
      </c>
      <c r="F51" s="10">
        <f>IF(F50&lt;1,"",F50-E51)</f>
        <v>70260.896849538694</v>
      </c>
    </row>
    <row r="52" spans="2:6" x14ac:dyDescent="0.25">
      <c r="B52" s="12">
        <f>B51+1</f>
        <v>42</v>
      </c>
      <c r="C52" s="11">
        <f>IF(F51&lt;1,"",$F$7)</f>
        <v>358.06147159909466</v>
      </c>
      <c r="D52" s="9">
        <f>IF(F51&lt;1,"",-IPMT($F$4/12,B52,$F$6,$F$3))</f>
        <v>234.20298949846227</v>
      </c>
      <c r="E52" s="9">
        <f>IF(F51&lt;1,"",C52-D52)</f>
        <v>123.85848210063239</v>
      </c>
      <c r="F52" s="10">
        <f>IF(F51&lt;1,"",F51-E52)</f>
        <v>70137.038367438057</v>
      </c>
    </row>
    <row r="53" spans="2:6" x14ac:dyDescent="0.25">
      <c r="B53" s="12">
        <f>B52+1</f>
        <v>43</v>
      </c>
      <c r="C53" s="11">
        <f>IF(F52&lt;1,"",$F$7)</f>
        <v>358.06147159909466</v>
      </c>
      <c r="D53" s="9">
        <f>IF(F52&lt;1,"",-IPMT($F$4/12,B53,$F$6,$F$3))</f>
        <v>233.79012789146014</v>
      </c>
      <c r="E53" s="9">
        <f>IF(F52&lt;1,"",C53-D53)</f>
        <v>124.27134370763451</v>
      </c>
      <c r="F53" s="10">
        <f>IF(F52&lt;1,"",F52-E53)</f>
        <v>70012.767023730426</v>
      </c>
    </row>
    <row r="54" spans="2:6" x14ac:dyDescent="0.25">
      <c r="B54" s="12">
        <f>B53+1</f>
        <v>44</v>
      </c>
      <c r="C54" s="11">
        <f>IF(F53&lt;1,"",$F$7)</f>
        <v>358.06147159909466</v>
      </c>
      <c r="D54" s="9">
        <f>IF(F53&lt;1,"",-IPMT($F$4/12,B54,$F$6,$F$3))</f>
        <v>233.3758900791014</v>
      </c>
      <c r="E54" s="9">
        <f>IF(F53&lt;1,"",C54-D54)</f>
        <v>124.68558151999326</v>
      </c>
      <c r="F54" s="10">
        <f>IF(F53&lt;1,"",F53-E54)</f>
        <v>69888.08144221043</v>
      </c>
    </row>
    <row r="55" spans="2:6" x14ac:dyDescent="0.25">
      <c r="B55" s="12">
        <f>B54+1</f>
        <v>45</v>
      </c>
      <c r="C55" s="11">
        <f>IF(F54&lt;1,"",$F$7)</f>
        <v>358.06147159909466</v>
      </c>
      <c r="D55" s="9">
        <f>IF(F54&lt;1,"",-IPMT($F$4/12,B55,$F$6,$F$3))</f>
        <v>232.96027147403478</v>
      </c>
      <c r="E55" s="9">
        <f>IF(F54&lt;1,"",C55-D55)</f>
        <v>125.10120012505988</v>
      </c>
      <c r="F55" s="10">
        <f>IF(F54&lt;1,"",F54-E55)</f>
        <v>69762.980242085367</v>
      </c>
    </row>
    <row r="56" spans="2:6" x14ac:dyDescent="0.25">
      <c r="B56" s="12">
        <f>B55+1</f>
        <v>46</v>
      </c>
      <c r="C56" s="11">
        <f>IF(F55&lt;1,"",$F$7)</f>
        <v>358.06147159909466</v>
      </c>
      <c r="D56" s="9">
        <f>IF(F55&lt;1,"",-IPMT($F$4/12,B56,$F$6,$F$3))</f>
        <v>232.5432674736179</v>
      </c>
      <c r="E56" s="9">
        <f>IF(F55&lt;1,"",C56-D56)</f>
        <v>125.51820412547676</v>
      </c>
      <c r="F56" s="10">
        <f>IF(F55&lt;1,"",F55-E56)</f>
        <v>69637.462037959893</v>
      </c>
    </row>
    <row r="57" spans="2:6" x14ac:dyDescent="0.25">
      <c r="B57" s="12">
        <f>B56+1</f>
        <v>47</v>
      </c>
      <c r="C57" s="11">
        <f>IF(F56&lt;1,"",$F$7)</f>
        <v>358.06147159909466</v>
      </c>
      <c r="D57" s="9">
        <f>IF(F56&lt;1,"",-IPMT($F$4/12,B57,$F$6,$F$3))</f>
        <v>232.12487345986634</v>
      </c>
      <c r="E57" s="9">
        <f>IF(F56&lt;1,"",C57-D57)</f>
        <v>125.93659813922832</v>
      </c>
      <c r="F57" s="10">
        <f>IF(F56&lt;1,"",F56-E57)</f>
        <v>69511.52543982066</v>
      </c>
    </row>
    <row r="58" spans="2:6" x14ac:dyDescent="0.25">
      <c r="B58" s="12">
        <f>B57+1</f>
        <v>48</v>
      </c>
      <c r="C58" s="11">
        <f>IF(F57&lt;1,"",$F$7)</f>
        <v>358.06147159909466</v>
      </c>
      <c r="D58" s="9">
        <f>IF(F57&lt;1,"",-IPMT($F$4/12,B58,$F$6,$F$3))</f>
        <v>231.70508479940221</v>
      </c>
      <c r="E58" s="9">
        <f>IF(F57&lt;1,"",C58-D58)</f>
        <v>126.35638679969244</v>
      </c>
      <c r="F58" s="10">
        <f>IF(F57&lt;1,"",F57-E58)</f>
        <v>69385.169053020974</v>
      </c>
    </row>
    <row r="59" spans="2:6" x14ac:dyDescent="0.25">
      <c r="B59" s="12">
        <f>B58+1</f>
        <v>49</v>
      </c>
      <c r="C59" s="11">
        <f>IF(F58&lt;1,"",$F$7)</f>
        <v>358.06147159909466</v>
      </c>
      <c r="D59" s="9">
        <f>IF(F58&lt;1,"",-IPMT($F$4/12,B59,$F$6,$F$3))</f>
        <v>231.28389684340326</v>
      </c>
      <c r="E59" s="9">
        <f>IF(F58&lt;1,"",C59-D59)</f>
        <v>126.7775747556914</v>
      </c>
      <c r="F59" s="10">
        <f>IF(F58&lt;1,"",F58-E59)</f>
        <v>69258.391478265286</v>
      </c>
    </row>
    <row r="60" spans="2:6" x14ac:dyDescent="0.25">
      <c r="B60" s="12">
        <f>B59+1</f>
        <v>50</v>
      </c>
      <c r="C60" s="11">
        <f>IF(F59&lt;1,"",$F$7)</f>
        <v>358.06147159909466</v>
      </c>
      <c r="D60" s="9">
        <f>IF(F59&lt;1,"",-IPMT($F$4/12,B60,$F$6,$F$3))</f>
        <v>230.86130492755092</v>
      </c>
      <c r="E60" s="9">
        <f>IF(F59&lt;1,"",C60-D60)</f>
        <v>127.20016667154374</v>
      </c>
      <c r="F60" s="10">
        <f>IF(F59&lt;1,"",F59-E60)</f>
        <v>69131.19131159375</v>
      </c>
    </row>
    <row r="61" spans="2:6" x14ac:dyDescent="0.25">
      <c r="B61" s="12">
        <f>B60+1</f>
        <v>51</v>
      </c>
      <c r="C61" s="11">
        <f>IF(F60&lt;1,"",$F$7)</f>
        <v>358.06147159909466</v>
      </c>
      <c r="D61" s="9">
        <f>IF(F60&lt;1,"",-IPMT($F$4/12,B61,$F$6,$F$3))</f>
        <v>230.43730437197914</v>
      </c>
      <c r="E61" s="9">
        <f>IF(F60&lt;1,"",C61-D61)</f>
        <v>127.62416722711552</v>
      </c>
      <c r="F61" s="10">
        <f>IF(F60&lt;1,"",F60-E61)</f>
        <v>69003.567144366636</v>
      </c>
    </row>
    <row r="62" spans="2:6" x14ac:dyDescent="0.25">
      <c r="B62" s="12">
        <f>B61+1</f>
        <v>52</v>
      </c>
      <c r="C62" s="11">
        <f>IF(F61&lt;1,"",$F$7)</f>
        <v>358.06147159909466</v>
      </c>
      <c r="D62" s="9">
        <f>IF(F61&lt;1,"",-IPMT($F$4/12,B62,$F$6,$F$3))</f>
        <v>230.01189048122214</v>
      </c>
      <c r="E62" s="9">
        <f>IF(F61&lt;1,"",C62-D62)</f>
        <v>128.04958111787252</v>
      </c>
      <c r="F62" s="10">
        <f>IF(F61&lt;1,"",F61-E62)</f>
        <v>68875.517563248766</v>
      </c>
    </row>
    <row r="63" spans="2:6" x14ac:dyDescent="0.25">
      <c r="B63" s="12">
        <f>B62+1</f>
        <v>53</v>
      </c>
      <c r="C63" s="11">
        <f>IF(F62&lt;1,"",$F$7)</f>
        <v>358.06147159909466</v>
      </c>
      <c r="D63" s="9">
        <f>IF(F62&lt;1,"",-IPMT($F$4/12,B63,$F$6,$F$3))</f>
        <v>229.58505854416251</v>
      </c>
      <c r="E63" s="9">
        <f>IF(F62&lt;1,"",C63-D63)</f>
        <v>128.47641305493215</v>
      </c>
      <c r="F63" s="10">
        <f>IF(F62&lt;1,"",F62-E63)</f>
        <v>68747.041150193836</v>
      </c>
    </row>
    <row r="64" spans="2:6" x14ac:dyDescent="0.25">
      <c r="B64" s="12">
        <f>B63+1</f>
        <v>54</v>
      </c>
      <c r="C64" s="11">
        <f>IF(F63&lt;1,"",$F$7)</f>
        <v>358.06147159909466</v>
      </c>
      <c r="D64" s="9">
        <f>IF(F63&lt;1,"",-IPMT($F$4/12,B64,$F$6,$F$3))</f>
        <v>229.15680383397941</v>
      </c>
      <c r="E64" s="9">
        <f>IF(F63&lt;1,"",C64-D64)</f>
        <v>128.90466776511525</v>
      </c>
      <c r="F64" s="10">
        <f>IF(F63&lt;1,"",F63-E64)</f>
        <v>68618.136482428716</v>
      </c>
    </row>
    <row r="65" spans="2:6" x14ac:dyDescent="0.25">
      <c r="B65" s="12">
        <f>B64+1</f>
        <v>55</v>
      </c>
      <c r="C65" s="11">
        <f>IF(F64&lt;1,"",$F$7)</f>
        <v>358.06147159909466</v>
      </c>
      <c r="D65" s="9">
        <f>IF(F64&lt;1,"",-IPMT($F$4/12,B65,$F$6,$F$3))</f>
        <v>228.72712160809567</v>
      </c>
      <c r="E65" s="9">
        <f>IF(F64&lt;1,"",C65-D65)</f>
        <v>129.33434999099899</v>
      </c>
      <c r="F65" s="10">
        <f>IF(F64&lt;1,"",F64-E65)</f>
        <v>68488.802132437719</v>
      </c>
    </row>
    <row r="66" spans="2:6" x14ac:dyDescent="0.25">
      <c r="B66" s="12">
        <f>B65+1</f>
        <v>56</v>
      </c>
      <c r="C66" s="11">
        <f>IF(F65&lt;1,"",$F$7)</f>
        <v>358.06147159909466</v>
      </c>
      <c r="D66" s="9">
        <f>IF(F65&lt;1,"",-IPMT($F$4/12,B66,$F$6,$F$3))</f>
        <v>228.29600710812571</v>
      </c>
      <c r="E66" s="9">
        <f>IF(F65&lt;1,"",C66-D66)</f>
        <v>129.76546449096895</v>
      </c>
      <c r="F66" s="10">
        <f>IF(F65&lt;1,"",F65-E66)</f>
        <v>68359.036667946755</v>
      </c>
    </row>
    <row r="67" spans="2:6" x14ac:dyDescent="0.25">
      <c r="B67" s="12">
        <f>B66+1</f>
        <v>57</v>
      </c>
      <c r="C67" s="11">
        <f>IF(F66&lt;1,"",$F$7)</f>
        <v>358.06147159909466</v>
      </c>
      <c r="D67" s="9">
        <f>IF(F66&lt;1,"",-IPMT($F$4/12,B67,$F$6,$F$3))</f>
        <v>227.86345555982248</v>
      </c>
      <c r="E67" s="9">
        <f>IF(F66&lt;1,"",C67-D67)</f>
        <v>130.19801603927218</v>
      </c>
      <c r="F67" s="10">
        <f>IF(F66&lt;1,"",F66-E67)</f>
        <v>68228.838651907485</v>
      </c>
    </row>
    <row r="68" spans="2:6" x14ac:dyDescent="0.25">
      <c r="B68" s="12">
        <f>B67+1</f>
        <v>58</v>
      </c>
      <c r="C68" s="11">
        <f>IF(F67&lt;1,"",$F$7)</f>
        <v>358.06147159909466</v>
      </c>
      <c r="D68" s="9">
        <f>IF(F67&lt;1,"",-IPMT($F$4/12,B68,$F$6,$F$3))</f>
        <v>227.42946217302486</v>
      </c>
      <c r="E68" s="9">
        <f>IF(F67&lt;1,"",C68-D68)</f>
        <v>130.6320094260698</v>
      </c>
      <c r="F68" s="10">
        <f>IF(F67&lt;1,"",F67-E68)</f>
        <v>68098.206642481411</v>
      </c>
    </row>
    <row r="69" spans="2:6" x14ac:dyDescent="0.25">
      <c r="B69" s="12">
        <f>B68+1</f>
        <v>59</v>
      </c>
      <c r="C69" s="11">
        <f>IF(F68&lt;1,"",$F$7)</f>
        <v>358.06147159909466</v>
      </c>
      <c r="D69" s="9">
        <f>IF(F68&lt;1,"",-IPMT($F$4/12,B69,$F$6,$F$3))</f>
        <v>226.99402214160466</v>
      </c>
      <c r="E69" s="9">
        <f>IF(F68&lt;1,"",C69-D69)</f>
        <v>131.06744945749</v>
      </c>
      <c r="F69" s="10">
        <f>IF(F68&lt;1,"",F68-E69)</f>
        <v>67967.139193023919</v>
      </c>
    </row>
    <row r="70" spans="2:6" x14ac:dyDescent="0.25">
      <c r="B70" s="12">
        <f>B69+1</f>
        <v>60</v>
      </c>
      <c r="C70" s="11">
        <f>IF(F69&lt;1,"",$F$7)</f>
        <v>358.06147159909466</v>
      </c>
      <c r="D70" s="9">
        <f>IF(F69&lt;1,"",-IPMT($F$4/12,B70,$F$6,$F$3))</f>
        <v>226.55713064341302</v>
      </c>
      <c r="E70" s="9">
        <f>IF(F69&lt;1,"",C70-D70)</f>
        <v>131.50434095568164</v>
      </c>
      <c r="F70" s="10">
        <f>IF(F69&lt;1,"",F69-E70)</f>
        <v>67835.634852068237</v>
      </c>
    </row>
    <row r="71" spans="2:6" x14ac:dyDescent="0.25">
      <c r="B71" s="12">
        <f>B70+1</f>
        <v>61</v>
      </c>
      <c r="C71" s="11">
        <f>IF(F70&lt;1,"",$F$7)</f>
        <v>358.06147159909466</v>
      </c>
      <c r="D71" s="9">
        <f>IF(F70&lt;1,"",-IPMT($F$4/12,B71,$F$6,$F$3))</f>
        <v>226.11878284022737</v>
      </c>
      <c r="E71" s="9">
        <f>IF(F70&lt;1,"",C71-D71)</f>
        <v>131.94268875886729</v>
      </c>
      <c r="F71" s="10">
        <f>IF(F70&lt;1,"",F70-E71)</f>
        <v>67703.692163309373</v>
      </c>
    </row>
    <row r="72" spans="2:6" x14ac:dyDescent="0.25">
      <c r="B72" s="12">
        <f>B71+1</f>
        <v>62</v>
      </c>
      <c r="C72" s="11">
        <f>IF(F71&lt;1,"",$F$7)</f>
        <v>358.06147159909466</v>
      </c>
      <c r="D72" s="9">
        <f>IF(F71&lt;1,"",-IPMT($F$4/12,B72,$F$6,$F$3))</f>
        <v>225.67897387769787</v>
      </c>
      <c r="E72" s="9">
        <f>IF(F71&lt;1,"",C72-D72)</f>
        <v>132.38249772139679</v>
      </c>
      <c r="F72" s="10">
        <f>IF(F71&lt;1,"",F71-E72)</f>
        <v>67571.309665587978</v>
      </c>
    </row>
    <row r="73" spans="2:6" x14ac:dyDescent="0.25">
      <c r="B73" s="12">
        <f>B72+1</f>
        <v>63</v>
      </c>
      <c r="C73" s="11">
        <f>IF(F72&lt;1,"",$F$7)</f>
        <v>358.06147159909466</v>
      </c>
      <c r="D73" s="9">
        <f>IF(F72&lt;1,"",-IPMT($F$4/12,B73,$F$6,$F$3))</f>
        <v>225.23769888529321</v>
      </c>
      <c r="E73" s="9">
        <f>IF(F72&lt;1,"",C73-D73)</f>
        <v>132.82377271380145</v>
      </c>
      <c r="F73" s="10">
        <f>IF(F72&lt;1,"",F72-E73)</f>
        <v>67438.485892874174</v>
      </c>
    </row>
    <row r="74" spans="2:6" x14ac:dyDescent="0.25">
      <c r="B74" s="12">
        <f>B73+1</f>
        <v>64</v>
      </c>
      <c r="C74" s="11">
        <f>IF(F73&lt;1,"",$F$7)</f>
        <v>358.06147159909466</v>
      </c>
      <c r="D74" s="9">
        <f>IF(F73&lt;1,"",-IPMT($F$4/12,B74,$F$6,$F$3))</f>
        <v>224.79495297624717</v>
      </c>
      <c r="E74" s="9">
        <f>IF(F73&lt;1,"",C74-D74)</f>
        <v>133.26651862284749</v>
      </c>
      <c r="F74" s="10">
        <f>IF(F73&lt;1,"",F73-E74)</f>
        <v>67305.219374251334</v>
      </c>
    </row>
    <row r="75" spans="2:6" x14ac:dyDescent="0.25">
      <c r="B75" s="12">
        <f>B74+1</f>
        <v>65</v>
      </c>
      <c r="C75" s="11">
        <f>IF(F74&lt;1,"",$F$7)</f>
        <v>358.06147159909466</v>
      </c>
      <c r="D75" s="9">
        <f>IF(F74&lt;1,"",-IPMT($F$4/12,B75,$F$6,$F$3))</f>
        <v>224.3507312475044</v>
      </c>
      <c r="E75" s="9">
        <f>IF(F74&lt;1,"",C75-D75)</f>
        <v>133.71074035159026</v>
      </c>
      <c r="F75" s="10">
        <f>IF(F74&lt;1,"",F74-E75)</f>
        <v>67171.50863389975</v>
      </c>
    </row>
    <row r="76" spans="2:6" x14ac:dyDescent="0.25">
      <c r="B76" s="12">
        <f>B75+1</f>
        <v>66</v>
      </c>
      <c r="C76" s="11">
        <f>IF(F75&lt;1,"",$F$7)</f>
        <v>358.06147159909466</v>
      </c>
      <c r="D76" s="9">
        <f>IF(F75&lt;1,"",-IPMT($F$4/12,B76,$F$6,$F$3))</f>
        <v>223.90502877966574</v>
      </c>
      <c r="E76" s="9">
        <f>IF(F75&lt;1,"",C76-D76)</f>
        <v>134.15644281942892</v>
      </c>
      <c r="F76" s="10">
        <f>IF(F75&lt;1,"",F75-E76)</f>
        <v>67037.352191080325</v>
      </c>
    </row>
    <row r="77" spans="2:6" x14ac:dyDescent="0.25">
      <c r="B77" s="12">
        <f>B76+1</f>
        <v>67</v>
      </c>
      <c r="C77" s="11">
        <f>IF(F76&lt;1,"",$F$7)</f>
        <v>358.06147159909466</v>
      </c>
      <c r="D77" s="9">
        <f>IF(F76&lt;1,"",-IPMT($F$4/12,B77,$F$6,$F$3))</f>
        <v>223.45784063693429</v>
      </c>
      <c r="E77" s="9">
        <f>IF(F76&lt;1,"",C77-D77)</f>
        <v>134.60363096216037</v>
      </c>
      <c r="F77" s="10">
        <f>IF(F76&lt;1,"",F76-E77)</f>
        <v>66902.748560118169</v>
      </c>
    </row>
    <row r="78" spans="2:6" x14ac:dyDescent="0.25">
      <c r="B78" s="12">
        <f>B77+1</f>
        <v>68</v>
      </c>
      <c r="C78" s="11">
        <f>IF(F77&lt;1,"",$F$7)</f>
        <v>358.06147159909466</v>
      </c>
      <c r="D78" s="9">
        <f>IF(F77&lt;1,"",-IPMT($F$4/12,B78,$F$6,$F$3))</f>
        <v>223.00916186706044</v>
      </c>
      <c r="E78" s="9">
        <f>IF(F77&lt;1,"",C78-D78)</f>
        <v>135.05230973203422</v>
      </c>
      <c r="F78" s="10">
        <f>IF(F77&lt;1,"",F77-E78)</f>
        <v>66767.696250386129</v>
      </c>
    </row>
    <row r="79" spans="2:6" x14ac:dyDescent="0.25">
      <c r="B79" s="12">
        <f>B78+1</f>
        <v>69</v>
      </c>
      <c r="C79" s="11">
        <f>IF(F78&lt;1,"",$F$7)</f>
        <v>358.06147159909466</v>
      </c>
      <c r="D79" s="9">
        <f>IF(F78&lt;1,"",-IPMT($F$4/12,B79,$F$6,$F$3))</f>
        <v>222.55898750128696</v>
      </c>
      <c r="E79" s="9">
        <f>IF(F78&lt;1,"",C79-D79)</f>
        <v>135.5024840978077</v>
      </c>
      <c r="F79" s="10">
        <f>IF(F78&lt;1,"",F78-E79)</f>
        <v>66632.193766288314</v>
      </c>
    </row>
    <row r="80" spans="2:6" x14ac:dyDescent="0.25">
      <c r="B80" s="12">
        <f>B79+1</f>
        <v>70</v>
      </c>
      <c r="C80" s="11">
        <f>IF(F79&lt;1,"",$F$7)</f>
        <v>358.06147159909466</v>
      </c>
      <c r="D80" s="9">
        <f>IF(F79&lt;1,"",-IPMT($F$4/12,B80,$F$6,$F$3))</f>
        <v>222.10731255429431</v>
      </c>
      <c r="E80" s="9">
        <f>IF(F79&lt;1,"",C80-D80)</f>
        <v>135.95415904480035</v>
      </c>
      <c r="F80" s="10">
        <f>IF(F79&lt;1,"",F79-E80)</f>
        <v>66496.239607243508</v>
      </c>
    </row>
    <row r="81" spans="2:6" x14ac:dyDescent="0.25">
      <c r="B81" s="12">
        <f>B80+1</f>
        <v>71</v>
      </c>
      <c r="C81" s="11">
        <f>IF(F80&lt;1,"",$F$7)</f>
        <v>358.06147159909466</v>
      </c>
      <c r="D81" s="9">
        <f>IF(F80&lt;1,"",-IPMT($F$4/12,B81,$F$6,$F$3))</f>
        <v>221.65413202414499</v>
      </c>
      <c r="E81" s="9">
        <f>IF(F80&lt;1,"",C81-D81)</f>
        <v>136.40733957494967</v>
      </c>
      <c r="F81" s="10">
        <f>IF(F80&lt;1,"",F80-E81)</f>
        <v>66359.832267668564</v>
      </c>
    </row>
    <row r="82" spans="2:6" x14ac:dyDescent="0.25">
      <c r="B82" s="12">
        <f>B81+1</f>
        <v>72</v>
      </c>
      <c r="C82" s="11">
        <f>IF(F81&lt;1,"",$F$7)</f>
        <v>358.06147159909466</v>
      </c>
      <c r="D82" s="9">
        <f>IF(F81&lt;1,"",-IPMT($F$4/12,B82,$F$6,$F$3))</f>
        <v>221.19944089222847</v>
      </c>
      <c r="E82" s="9">
        <f>IF(F81&lt;1,"",C82-D82)</f>
        <v>136.86203070686619</v>
      </c>
      <c r="F82" s="10">
        <f>IF(F81&lt;1,"",F81-E82)</f>
        <v>66222.970236961701</v>
      </c>
    </row>
    <row r="83" spans="2:6" x14ac:dyDescent="0.25">
      <c r="B83" s="12">
        <f>B82+1</f>
        <v>73</v>
      </c>
      <c r="C83" s="11">
        <f>IF(F82&lt;1,"",$F$7)</f>
        <v>358.06147159909466</v>
      </c>
      <c r="D83" s="9">
        <f>IF(F82&lt;1,"",-IPMT($F$4/12,B83,$F$6,$F$3))</f>
        <v>220.74323412320558</v>
      </c>
      <c r="E83" s="9">
        <f>IF(F82&lt;1,"",C83-D83)</f>
        <v>137.31823747588908</v>
      </c>
      <c r="F83" s="10">
        <f>IF(F82&lt;1,"",F82-E83)</f>
        <v>66085.65199948581</v>
      </c>
    </row>
    <row r="84" spans="2:6" x14ac:dyDescent="0.25">
      <c r="B84" s="12">
        <f>B83+1</f>
        <v>74</v>
      </c>
      <c r="C84" s="11">
        <f>IF(F83&lt;1,"",$F$7)</f>
        <v>358.06147159909466</v>
      </c>
      <c r="D84" s="9">
        <f>IF(F83&lt;1,"",-IPMT($F$4/12,B84,$F$6,$F$3))</f>
        <v>220.28550666495261</v>
      </c>
      <c r="E84" s="9">
        <f>IF(F83&lt;1,"",C84-D84)</f>
        <v>137.77596493414205</v>
      </c>
      <c r="F84" s="10">
        <f>IF(F83&lt;1,"",F83-E84)</f>
        <v>65947.876034551664</v>
      </c>
    </row>
    <row r="85" spans="2:6" x14ac:dyDescent="0.25">
      <c r="B85" s="12">
        <f>B84+1</f>
        <v>75</v>
      </c>
      <c r="C85" s="11">
        <f>IF(F84&lt;1,"",$F$7)</f>
        <v>358.06147159909466</v>
      </c>
      <c r="D85" s="9">
        <f>IF(F84&lt;1,"",-IPMT($F$4/12,B85,$F$6,$F$3))</f>
        <v>219.82625344850547</v>
      </c>
      <c r="E85" s="9">
        <f>IF(F84&lt;1,"",C85-D85)</f>
        <v>138.23521815058919</v>
      </c>
      <c r="F85" s="10">
        <f>IF(F84&lt;1,"",F84-E85)</f>
        <v>65809.640816401079</v>
      </c>
    </row>
    <row r="86" spans="2:6" x14ac:dyDescent="0.25">
      <c r="B86" s="12">
        <f>B85+1</f>
        <v>76</v>
      </c>
      <c r="C86" s="11">
        <f>IF(F85&lt;1,"",$F$7)</f>
        <v>358.06147159909466</v>
      </c>
      <c r="D86" s="9">
        <f>IF(F85&lt;1,"",-IPMT($F$4/12,B86,$F$6,$F$3))</f>
        <v>219.3654693880035</v>
      </c>
      <c r="E86" s="9">
        <f>IF(F85&lt;1,"",C86-D86)</f>
        <v>138.69600221109116</v>
      </c>
      <c r="F86" s="10">
        <f>IF(F85&lt;1,"",F85-E86)</f>
        <v>65670.944814189992</v>
      </c>
    </row>
    <row r="87" spans="2:6" x14ac:dyDescent="0.25">
      <c r="B87" s="12">
        <f>B86+1</f>
        <v>77</v>
      </c>
      <c r="C87" s="11">
        <f>IF(F86&lt;1,"",$F$7)</f>
        <v>358.06147159909466</v>
      </c>
      <c r="D87" s="9">
        <f>IF(F86&lt;1,"",-IPMT($F$4/12,B87,$F$6,$F$3))</f>
        <v>218.90314938063324</v>
      </c>
      <c r="E87" s="9">
        <f>IF(F86&lt;1,"",C87-D87)</f>
        <v>139.15832221846142</v>
      </c>
      <c r="F87" s="10">
        <f>IF(F86&lt;1,"",F86-E87)</f>
        <v>65531.786491971528</v>
      </c>
    </row>
    <row r="88" spans="2:6" x14ac:dyDescent="0.25">
      <c r="B88" s="12">
        <f>B87+1</f>
        <v>78</v>
      </c>
      <c r="C88" s="11">
        <f>IF(F87&lt;1,"",$F$7)</f>
        <v>358.06147159909466</v>
      </c>
      <c r="D88" s="9">
        <f>IF(F87&lt;1,"",-IPMT($F$4/12,B88,$F$6,$F$3))</f>
        <v>218.43928830657168</v>
      </c>
      <c r="E88" s="9">
        <f>IF(F87&lt;1,"",C88-D88)</f>
        <v>139.62218329252298</v>
      </c>
      <c r="F88" s="10">
        <f>IF(F87&lt;1,"",F87-E88)</f>
        <v>65392.164308679006</v>
      </c>
    </row>
    <row r="89" spans="2:6" x14ac:dyDescent="0.25">
      <c r="B89" s="12">
        <f>B88+1</f>
        <v>79</v>
      </c>
      <c r="C89" s="11">
        <f>IF(F88&lt;1,"",$F$7)</f>
        <v>358.06147159909466</v>
      </c>
      <c r="D89" s="9">
        <f>IF(F88&lt;1,"",-IPMT($F$4/12,B89,$F$6,$F$3))</f>
        <v>217.97388102892992</v>
      </c>
      <c r="E89" s="9">
        <f>IF(F88&lt;1,"",C89-D89)</f>
        <v>140.08759057016474</v>
      </c>
      <c r="F89" s="10">
        <f>IF(F88&lt;1,"",F88-E89)</f>
        <v>65252.076718108845</v>
      </c>
    </row>
    <row r="90" spans="2:6" x14ac:dyDescent="0.25">
      <c r="B90" s="12">
        <f>B89+1</f>
        <v>80</v>
      </c>
      <c r="C90" s="11">
        <f>IF(F89&lt;1,"",$F$7)</f>
        <v>358.06147159909466</v>
      </c>
      <c r="D90" s="9">
        <f>IF(F89&lt;1,"",-IPMT($F$4/12,B90,$F$6,$F$3))</f>
        <v>217.50692239369602</v>
      </c>
      <c r="E90" s="9">
        <f>IF(F89&lt;1,"",C90-D90)</f>
        <v>140.55454920539864</v>
      </c>
      <c r="F90" s="10">
        <f>IF(F89&lt;1,"",F89-E90)</f>
        <v>65111.522168903444</v>
      </c>
    </row>
    <row r="91" spans="2:6" x14ac:dyDescent="0.25">
      <c r="B91" s="12">
        <f>B90+1</f>
        <v>81</v>
      </c>
      <c r="C91" s="11">
        <f>IF(F90&lt;1,"",$F$7)</f>
        <v>358.06147159909466</v>
      </c>
      <c r="D91" s="9">
        <f>IF(F90&lt;1,"",-IPMT($F$4/12,B91,$F$6,$F$3))</f>
        <v>217.03840722967809</v>
      </c>
      <c r="E91" s="9">
        <f>IF(F90&lt;1,"",C91-D91)</f>
        <v>141.02306436941657</v>
      </c>
      <c r="F91" s="10">
        <f>IF(F90&lt;1,"",F90-E91)</f>
        <v>64970.499104534028</v>
      </c>
    </row>
    <row r="92" spans="2:6" x14ac:dyDescent="0.25">
      <c r="B92" s="12">
        <f>B91+1</f>
        <v>82</v>
      </c>
      <c r="C92" s="11">
        <f>IF(F91&lt;1,"",$F$7)</f>
        <v>358.06147159909466</v>
      </c>
      <c r="D92" s="9">
        <f>IF(F91&lt;1,"",-IPMT($F$4/12,B92,$F$6,$F$3))</f>
        <v>216.56833034844666</v>
      </c>
      <c r="E92" s="9">
        <f>IF(F91&lt;1,"",C92-D92)</f>
        <v>141.49314125064799</v>
      </c>
      <c r="F92" s="10">
        <f>IF(F91&lt;1,"",F91-E92)</f>
        <v>64829.00596328338</v>
      </c>
    </row>
    <row r="93" spans="2:6" x14ac:dyDescent="0.25">
      <c r="B93" s="12">
        <f>B92+1</f>
        <v>83</v>
      </c>
      <c r="C93" s="11">
        <f>IF(F92&lt;1,"",$F$7)</f>
        <v>358.06147159909466</v>
      </c>
      <c r="D93" s="9">
        <f>IF(F92&lt;1,"",-IPMT($F$4/12,B93,$F$6,$F$3))</f>
        <v>216.09668654427782</v>
      </c>
      <c r="E93" s="9">
        <f>IF(F92&lt;1,"",C93-D93)</f>
        <v>141.96478505481684</v>
      </c>
      <c r="F93" s="10">
        <f>IF(F92&lt;1,"",F92-E93)</f>
        <v>64687.041178228566</v>
      </c>
    </row>
    <row r="94" spans="2:6" x14ac:dyDescent="0.25">
      <c r="B94" s="12">
        <f>B93+1</f>
        <v>84</v>
      </c>
      <c r="C94" s="11">
        <f>IF(F93&lt;1,"",$F$7)</f>
        <v>358.06147159909466</v>
      </c>
      <c r="D94" s="9">
        <f>IF(F93&lt;1,"",-IPMT($F$4/12,B94,$F$6,$F$3))</f>
        <v>215.62347059409512</v>
      </c>
      <c r="E94" s="9">
        <f>IF(F93&lt;1,"",C94-D94)</f>
        <v>142.43800100499953</v>
      </c>
      <c r="F94" s="10">
        <f>IF(F93&lt;1,"",F93-E94)</f>
        <v>64544.603177223566</v>
      </c>
    </row>
    <row r="95" spans="2:6" x14ac:dyDescent="0.25">
      <c r="B95" s="12">
        <f>B94+1</f>
        <v>85</v>
      </c>
      <c r="C95" s="11">
        <f>IF(F94&lt;1,"",$F$7)</f>
        <v>358.06147159909466</v>
      </c>
      <c r="D95" s="9">
        <f>IF(F94&lt;1,"",-IPMT($F$4/12,B95,$F$6,$F$3))</f>
        <v>215.14867725741178</v>
      </c>
      <c r="E95" s="9">
        <f>IF(F94&lt;1,"",C95-D95)</f>
        <v>142.91279434168288</v>
      </c>
      <c r="F95" s="10">
        <f>IF(F94&lt;1,"",F94-E95)</f>
        <v>64401.690382881883</v>
      </c>
    </row>
    <row r="96" spans="2:6" x14ac:dyDescent="0.25">
      <c r="B96" s="12">
        <f>B95+1</f>
        <v>86</v>
      </c>
      <c r="C96" s="11">
        <f>IF(F95&lt;1,"",$F$7)</f>
        <v>358.06147159909466</v>
      </c>
      <c r="D96" s="9">
        <f>IF(F95&lt;1,"",-IPMT($F$4/12,B96,$F$6,$F$3))</f>
        <v>214.67230127627286</v>
      </c>
      <c r="E96" s="9">
        <f>IF(F95&lt;1,"",C96-D96)</f>
        <v>143.3891703228218</v>
      </c>
      <c r="F96" s="10">
        <f>IF(F95&lt;1,"",F95-E96)</f>
        <v>64258.301212559061</v>
      </c>
    </row>
    <row r="97" spans="2:6" x14ac:dyDescent="0.25">
      <c r="B97" s="12">
        <f>B96+1</f>
        <v>87</v>
      </c>
      <c r="C97" s="11">
        <f>IF(F96&lt;1,"",$F$7)</f>
        <v>358.06147159909466</v>
      </c>
      <c r="D97" s="9">
        <f>IF(F96&lt;1,"",-IPMT($F$4/12,B97,$F$6,$F$3))</f>
        <v>214.19433737519677</v>
      </c>
      <c r="E97" s="9">
        <f>IF(F96&lt;1,"",C97-D97)</f>
        <v>143.86713422389789</v>
      </c>
      <c r="F97" s="10">
        <f>IF(F96&lt;1,"",F96-E97)</f>
        <v>64114.434078335165</v>
      </c>
    </row>
    <row r="98" spans="2:6" x14ac:dyDescent="0.25">
      <c r="B98" s="12">
        <f>B97+1</f>
        <v>88</v>
      </c>
      <c r="C98" s="11">
        <f>IF(F97&lt;1,"",$F$7)</f>
        <v>358.06147159909466</v>
      </c>
      <c r="D98" s="9">
        <f>IF(F97&lt;1,"",-IPMT($F$4/12,B98,$F$6,$F$3))</f>
        <v>213.71478026111708</v>
      </c>
      <c r="E98" s="9">
        <f>IF(F97&lt;1,"",C98-D98)</f>
        <v>144.34669133797757</v>
      </c>
      <c r="F98" s="10">
        <f>IF(F97&lt;1,"",F97-E98)</f>
        <v>63970.087386997191</v>
      </c>
    </row>
    <row r="99" spans="2:6" x14ac:dyDescent="0.25">
      <c r="B99" s="12">
        <f>B98+1</f>
        <v>89</v>
      </c>
      <c r="C99" s="11">
        <f>IF(F98&lt;1,"",$F$7)</f>
        <v>358.06147159909466</v>
      </c>
      <c r="D99" s="9">
        <f>IF(F98&lt;1,"",-IPMT($F$4/12,B99,$F$6,$F$3))</f>
        <v>213.23362462332383</v>
      </c>
      <c r="E99" s="9">
        <f>IF(F98&lt;1,"",C99-D99)</f>
        <v>144.82784697577083</v>
      </c>
      <c r="F99" s="10">
        <f>IF(F98&lt;1,"",F98-E99)</f>
        <v>63825.25954002142</v>
      </c>
    </row>
    <row r="100" spans="2:6" x14ac:dyDescent="0.25">
      <c r="B100" s="12">
        <f>B99+1</f>
        <v>90</v>
      </c>
      <c r="C100" s="11">
        <f>IF(F99&lt;1,"",$F$7)</f>
        <v>358.06147159909466</v>
      </c>
      <c r="D100" s="9">
        <f>IF(F99&lt;1,"",-IPMT($F$4/12,B100,$F$6,$F$3))</f>
        <v>212.75086513340463</v>
      </c>
      <c r="E100" s="9">
        <f>IF(F99&lt;1,"",C100-D100)</f>
        <v>145.31060646569003</v>
      </c>
      <c r="F100" s="10">
        <f>IF(F99&lt;1,"",F99-E100)</f>
        <v>63679.94893355573</v>
      </c>
    </row>
    <row r="101" spans="2:6" x14ac:dyDescent="0.25">
      <c r="B101" s="12">
        <f>B100+1</f>
        <v>91</v>
      </c>
      <c r="C101" s="11">
        <f>IF(F100&lt;1,"",$F$7)</f>
        <v>358.06147159909466</v>
      </c>
      <c r="D101" s="9">
        <f>IF(F100&lt;1,"",-IPMT($F$4/12,B101,$F$6,$F$3))</f>
        <v>212.26649644518562</v>
      </c>
      <c r="E101" s="9">
        <f>IF(F100&lt;1,"",C101-D101)</f>
        <v>145.79497515390904</v>
      </c>
      <c r="F101" s="10">
        <f>IF(F100&lt;1,"",F100-E101)</f>
        <v>63534.153958401817</v>
      </c>
    </row>
    <row r="102" spans="2:6" x14ac:dyDescent="0.25">
      <c r="B102" s="12">
        <f>B101+1</f>
        <v>92</v>
      </c>
      <c r="C102" s="11">
        <f>IF(F101&lt;1,"",$F$7)</f>
        <v>358.06147159909466</v>
      </c>
      <c r="D102" s="9">
        <f>IF(F101&lt;1,"",-IPMT($F$4/12,B102,$F$6,$F$3))</f>
        <v>211.78051319467261</v>
      </c>
      <c r="E102" s="9">
        <f>IF(F101&lt;1,"",C102-D102)</f>
        <v>146.28095840442205</v>
      </c>
      <c r="F102" s="10">
        <f>IF(F101&lt;1,"",F101-E102)</f>
        <v>63387.872999997395</v>
      </c>
    </row>
    <row r="103" spans="2:6" x14ac:dyDescent="0.25">
      <c r="B103" s="12">
        <f>B102+1</f>
        <v>93</v>
      </c>
      <c r="C103" s="11">
        <f>IF(F102&lt;1,"",$F$7)</f>
        <v>358.06147159909466</v>
      </c>
      <c r="D103" s="9">
        <f>IF(F102&lt;1,"",-IPMT($F$4/12,B103,$F$6,$F$3))</f>
        <v>211.29290999999122</v>
      </c>
      <c r="E103" s="9">
        <f>IF(F102&lt;1,"",C103-D103)</f>
        <v>146.76856159910344</v>
      </c>
      <c r="F103" s="10">
        <f>IF(F102&lt;1,"",F102-E103)</f>
        <v>63241.104438398288</v>
      </c>
    </row>
    <row r="104" spans="2:6" x14ac:dyDescent="0.25">
      <c r="B104" s="12">
        <f>B103+1</f>
        <v>94</v>
      </c>
      <c r="C104" s="11">
        <f>IF(F103&lt;1,"",$F$7)</f>
        <v>358.06147159909466</v>
      </c>
      <c r="D104" s="9">
        <f>IF(F103&lt;1,"",-IPMT($F$4/12,B104,$F$6,$F$3))</f>
        <v>210.80368146132747</v>
      </c>
      <c r="E104" s="9">
        <f>IF(F103&lt;1,"",C104-D104)</f>
        <v>147.25779013776719</v>
      </c>
      <c r="F104" s="10">
        <f>IF(F103&lt;1,"",F103-E104)</f>
        <v>63093.846648260522</v>
      </c>
    </row>
    <row r="105" spans="2:6" x14ac:dyDescent="0.25">
      <c r="B105" s="12">
        <f>B104+1</f>
        <v>95</v>
      </c>
      <c r="C105" s="11">
        <f>IF(F104&lt;1,"",$F$7)</f>
        <v>358.06147159909466</v>
      </c>
      <c r="D105" s="9">
        <f>IF(F104&lt;1,"",-IPMT($F$4/12,B105,$F$6,$F$3))</f>
        <v>210.31282216086828</v>
      </c>
      <c r="E105" s="9">
        <f>IF(F104&lt;1,"",C105-D105)</f>
        <v>147.74864943822638</v>
      </c>
      <c r="F105" s="10">
        <f>IF(F104&lt;1,"",F104-E105)</f>
        <v>62946.097998822297</v>
      </c>
    </row>
    <row r="106" spans="2:6" x14ac:dyDescent="0.25">
      <c r="B106" s="12">
        <f>B105+1</f>
        <v>96</v>
      </c>
      <c r="C106" s="11">
        <f>IF(F105&lt;1,"",$F$7)</f>
        <v>358.06147159909466</v>
      </c>
      <c r="D106" s="9">
        <f>IF(F105&lt;1,"",-IPMT($F$4/12,B106,$F$6,$F$3))</f>
        <v>209.82032666274083</v>
      </c>
      <c r="E106" s="9">
        <f>IF(F105&lt;1,"",C106-D106)</f>
        <v>148.24114493635383</v>
      </c>
      <c r="F106" s="10">
        <f>IF(F105&lt;1,"",F105-E106)</f>
        <v>62797.85685388594</v>
      </c>
    </row>
    <row r="107" spans="2:6" x14ac:dyDescent="0.25">
      <c r="B107" s="12">
        <f>B106+1</f>
        <v>97</v>
      </c>
      <c r="C107" s="11">
        <f>IF(F106&lt;1,"",$F$7)</f>
        <v>358.06147159909466</v>
      </c>
      <c r="D107" s="9">
        <f>IF(F106&lt;1,"",-IPMT($F$4/12,B107,$F$6,$F$3))</f>
        <v>209.32618951295296</v>
      </c>
      <c r="E107" s="9">
        <f>IF(F106&lt;1,"",C107-D107)</f>
        <v>148.73528208614169</v>
      </c>
      <c r="F107" s="10">
        <f>IF(F106&lt;1,"",F106-E107)</f>
        <v>62649.121571799798</v>
      </c>
    </row>
    <row r="108" spans="2:6" x14ac:dyDescent="0.25">
      <c r="B108" s="12">
        <f>B107+1</f>
        <v>98</v>
      </c>
      <c r="C108" s="11">
        <f>IF(F107&lt;1,"",$F$7)</f>
        <v>358.06147159909466</v>
      </c>
      <c r="D108" s="9">
        <f>IF(F107&lt;1,"",-IPMT($F$4/12,B108,$F$6,$F$3))</f>
        <v>208.83040523933258</v>
      </c>
      <c r="E108" s="9">
        <f>IF(F107&lt;1,"",C108-D108)</f>
        <v>149.23106635976208</v>
      </c>
      <c r="F108" s="10">
        <f>IF(F107&lt;1,"",F107-E108)</f>
        <v>62499.890505440038</v>
      </c>
    </row>
    <row r="109" spans="2:6" x14ac:dyDescent="0.25">
      <c r="B109" s="12">
        <f>B108+1</f>
        <v>99</v>
      </c>
      <c r="C109" s="11">
        <f>IF(F108&lt;1,"",$F$7)</f>
        <v>358.06147159909466</v>
      </c>
      <c r="D109" s="9">
        <f>IF(F108&lt;1,"",-IPMT($F$4/12,B109,$F$6,$F$3))</f>
        <v>208.33296835146669</v>
      </c>
      <c r="E109" s="9">
        <f>IF(F108&lt;1,"",C109-D109)</f>
        <v>149.72850324762797</v>
      </c>
      <c r="F109" s="10">
        <f>IF(F108&lt;1,"",F108-E109)</f>
        <v>62350.16200219241</v>
      </c>
    </row>
    <row r="110" spans="2:6" x14ac:dyDescent="0.25">
      <c r="B110" s="12">
        <f>B109+1</f>
        <v>100</v>
      </c>
      <c r="C110" s="11">
        <f>IF(F109&lt;1,"",$F$7)</f>
        <v>358.06147159909466</v>
      </c>
      <c r="D110" s="9">
        <f>IF(F109&lt;1,"",-IPMT($F$4/12,B110,$F$6,$F$3))</f>
        <v>207.83387334064125</v>
      </c>
      <c r="E110" s="9">
        <f>IF(F109&lt;1,"",C110-D110)</f>
        <v>150.22759825845341</v>
      </c>
      <c r="F110" s="10">
        <f>IF(F109&lt;1,"",F109-E110)</f>
        <v>62199.934403933956</v>
      </c>
    </row>
    <row r="111" spans="2:6" x14ac:dyDescent="0.25">
      <c r="B111" s="12">
        <f>B110+1</f>
        <v>101</v>
      </c>
      <c r="C111" s="11">
        <f>IF(F110&lt;1,"",$F$7)</f>
        <v>358.06147159909466</v>
      </c>
      <c r="D111" s="9">
        <f>IF(F110&lt;1,"",-IPMT($F$4/12,B111,$F$6,$F$3))</f>
        <v>207.33311467977975</v>
      </c>
      <c r="E111" s="9">
        <f>IF(F110&lt;1,"",C111-D111)</f>
        <v>150.7283569193149</v>
      </c>
      <c r="F111" s="10">
        <f>IF(F110&lt;1,"",F110-E111)</f>
        <v>62049.206047014639</v>
      </c>
    </row>
    <row r="112" spans="2:6" x14ac:dyDescent="0.25">
      <c r="B112" s="12">
        <f>B111+1</f>
        <v>102</v>
      </c>
      <c r="C112" s="11">
        <f>IF(F111&lt;1,"",$F$7)</f>
        <v>358.06147159909466</v>
      </c>
      <c r="D112" s="9">
        <f>IF(F111&lt;1,"",-IPMT($F$4/12,B112,$F$6,$F$3))</f>
        <v>206.83068682338202</v>
      </c>
      <c r="E112" s="9">
        <f>IF(F111&lt;1,"",C112-D112)</f>
        <v>151.23078477571264</v>
      </c>
      <c r="F112" s="10">
        <f>IF(F111&lt;1,"",F111-E112)</f>
        <v>61897.975262238928</v>
      </c>
    </row>
    <row r="113" spans="2:6" x14ac:dyDescent="0.25">
      <c r="B113" s="12">
        <f>B112+1</f>
        <v>103</v>
      </c>
      <c r="C113" s="11">
        <f>IF(F112&lt;1,"",$F$7)</f>
        <v>358.06147159909466</v>
      </c>
      <c r="D113" s="9">
        <f>IF(F112&lt;1,"",-IPMT($F$4/12,B113,$F$6,$F$3))</f>
        <v>206.32658420746301</v>
      </c>
      <c r="E113" s="9">
        <f>IF(F112&lt;1,"",C113-D113)</f>
        <v>151.73488739163164</v>
      </c>
      <c r="F113" s="10">
        <f>IF(F112&lt;1,"",F112-E113)</f>
        <v>61746.240374847293</v>
      </c>
    </row>
    <row r="114" spans="2:6" x14ac:dyDescent="0.25">
      <c r="B114" s="12">
        <f>B113+1</f>
        <v>104</v>
      </c>
      <c r="C114" s="11">
        <f>IF(F113&lt;1,"",$F$7)</f>
        <v>358.06147159909466</v>
      </c>
      <c r="D114" s="9">
        <f>IF(F113&lt;1,"",-IPMT($F$4/12,B114,$F$6,$F$3))</f>
        <v>205.82080124949087</v>
      </c>
      <c r="E114" s="9">
        <f>IF(F113&lt;1,"",C114-D114)</f>
        <v>152.24067034960379</v>
      </c>
      <c r="F114" s="10">
        <f>IF(F113&lt;1,"",F113-E114)</f>
        <v>61593.999704497692</v>
      </c>
    </row>
    <row r="115" spans="2:6" x14ac:dyDescent="0.25">
      <c r="B115" s="12">
        <f>B114+1</f>
        <v>105</v>
      </c>
      <c r="C115" s="11">
        <f>IF(F114&lt;1,"",$F$7)</f>
        <v>358.06147159909466</v>
      </c>
      <c r="D115" s="9">
        <f>IF(F114&lt;1,"",-IPMT($F$4/12,B115,$F$6,$F$3))</f>
        <v>205.31333234832553</v>
      </c>
      <c r="E115" s="9">
        <f>IF(F114&lt;1,"",C115-D115)</f>
        <v>152.74813925076913</v>
      </c>
      <c r="F115" s="10">
        <f>IF(F114&lt;1,"",F114-E115)</f>
        <v>61441.251565246923</v>
      </c>
    </row>
    <row r="116" spans="2:6" x14ac:dyDescent="0.25">
      <c r="B116" s="12">
        <f>B115+1</f>
        <v>106</v>
      </c>
      <c r="C116" s="11">
        <f>IF(F115&lt;1,"",$F$7)</f>
        <v>358.06147159909466</v>
      </c>
      <c r="D116" s="9">
        <f>IF(F115&lt;1,"",-IPMT($F$4/12,B116,$F$6,$F$3))</f>
        <v>204.80417188415626</v>
      </c>
      <c r="E116" s="9">
        <f>IF(F115&lt;1,"",C116-D116)</f>
        <v>153.2572997149384</v>
      </c>
      <c r="F116" s="10">
        <f>IF(F115&lt;1,"",F115-E116)</f>
        <v>61287.994265531983</v>
      </c>
    </row>
    <row r="117" spans="2:6" x14ac:dyDescent="0.25">
      <c r="B117" s="12">
        <f>B116+1</f>
        <v>107</v>
      </c>
      <c r="C117" s="11">
        <f>IF(F116&lt;1,"",$F$7)</f>
        <v>358.06147159909466</v>
      </c>
      <c r="D117" s="9">
        <f>IF(F116&lt;1,"",-IPMT($F$4/12,B117,$F$6,$F$3))</f>
        <v>204.29331421843983</v>
      </c>
      <c r="E117" s="9">
        <f>IF(F116&lt;1,"",C117-D117)</f>
        <v>153.76815738065483</v>
      </c>
      <c r="F117" s="10">
        <f>IF(F116&lt;1,"",F116-E117)</f>
        <v>61134.226108151328</v>
      </c>
    </row>
    <row r="118" spans="2:6" x14ac:dyDescent="0.25">
      <c r="B118" s="12">
        <f>B117+1</f>
        <v>108</v>
      </c>
      <c r="C118" s="11">
        <f>IF(F117&lt;1,"",$F$7)</f>
        <v>358.06147159909466</v>
      </c>
      <c r="D118" s="9">
        <f>IF(F117&lt;1,"",-IPMT($F$4/12,B118,$F$6,$F$3))</f>
        <v>203.78075369383765</v>
      </c>
      <c r="E118" s="9">
        <f>IF(F117&lt;1,"",C118-D118)</f>
        <v>154.28071790525701</v>
      </c>
      <c r="F118" s="10">
        <f>IF(F117&lt;1,"",F117-E118)</f>
        <v>60979.945390246074</v>
      </c>
    </row>
    <row r="119" spans="2:6" x14ac:dyDescent="0.25">
      <c r="B119" s="12">
        <f>B118+1</f>
        <v>109</v>
      </c>
      <c r="C119" s="11">
        <f>IF(F118&lt;1,"",$F$7)</f>
        <v>358.06147159909466</v>
      </c>
      <c r="D119" s="9">
        <f>IF(F118&lt;1,"",-IPMT($F$4/12,B119,$F$6,$F$3))</f>
        <v>203.26648463415347</v>
      </c>
      <c r="E119" s="9">
        <f>IF(F118&lt;1,"",C119-D119)</f>
        <v>154.79498696494119</v>
      </c>
      <c r="F119" s="10">
        <f>IF(F118&lt;1,"",F118-E119)</f>
        <v>60825.150403281135</v>
      </c>
    </row>
    <row r="120" spans="2:6" x14ac:dyDescent="0.25">
      <c r="B120" s="12">
        <f>B119+1</f>
        <v>110</v>
      </c>
      <c r="C120" s="11">
        <f>IF(F119&lt;1,"",$F$7)</f>
        <v>358.06147159909466</v>
      </c>
      <c r="D120" s="9">
        <f>IF(F119&lt;1,"",-IPMT($F$4/12,B120,$F$6,$F$3))</f>
        <v>202.7505013442703</v>
      </c>
      <c r="E120" s="9">
        <f>IF(F119&lt;1,"",C120-D120)</f>
        <v>155.31097025482435</v>
      </c>
      <c r="F120" s="10">
        <f>IF(F119&lt;1,"",F119-E120)</f>
        <v>60669.839433026311</v>
      </c>
    </row>
    <row r="121" spans="2:6" x14ac:dyDescent="0.25">
      <c r="B121" s="12">
        <f>B120+1</f>
        <v>111</v>
      </c>
      <c r="C121" s="11">
        <f>IF(F120&lt;1,"",$F$7)</f>
        <v>358.06147159909466</v>
      </c>
      <c r="D121" s="9">
        <f>IF(F120&lt;1,"",-IPMT($F$4/12,B121,$F$6,$F$3))</f>
        <v>202.2327981100876</v>
      </c>
      <c r="E121" s="9">
        <f>IF(F120&lt;1,"",C121-D121)</f>
        <v>155.82867348900706</v>
      </c>
      <c r="F121" s="10">
        <f>IF(F120&lt;1,"",F120-E121)</f>
        <v>60514.010759537305</v>
      </c>
    </row>
    <row r="122" spans="2:6" x14ac:dyDescent="0.25">
      <c r="B122" s="12">
        <f>B121+1</f>
        <v>112</v>
      </c>
      <c r="C122" s="11">
        <f>IF(F121&lt;1,"",$F$7)</f>
        <v>358.06147159909466</v>
      </c>
      <c r="D122" s="9">
        <f>IF(F121&lt;1,"",-IPMT($F$4/12,B122,$F$6,$F$3))</f>
        <v>201.71336919845751</v>
      </c>
      <c r="E122" s="9">
        <f>IF(F121&lt;1,"",C122-D122)</f>
        <v>156.34810240063715</v>
      </c>
      <c r="F122" s="10">
        <f>IF(F121&lt;1,"",F121-E122)</f>
        <v>60357.662657136665</v>
      </c>
    </row>
    <row r="123" spans="2:6" x14ac:dyDescent="0.25">
      <c r="B123" s="12">
        <f>B122+1</f>
        <v>113</v>
      </c>
      <c r="C123" s="11">
        <f>IF(F122&lt;1,"",$F$7)</f>
        <v>358.06147159909466</v>
      </c>
      <c r="D123" s="9">
        <f>IF(F122&lt;1,"",-IPMT($F$4/12,B123,$F$6,$F$3))</f>
        <v>201.1922088571221</v>
      </c>
      <c r="E123" s="9">
        <f>IF(F122&lt;1,"",C123-D123)</f>
        <v>156.86926274197256</v>
      </c>
      <c r="F123" s="10">
        <f>IF(F122&lt;1,"",F122-E123)</f>
        <v>60200.793394394692</v>
      </c>
    </row>
    <row r="124" spans="2:6" x14ac:dyDescent="0.25">
      <c r="B124" s="12">
        <f>B123+1</f>
        <v>114</v>
      </c>
      <c r="C124" s="11">
        <f>IF(F123&lt;1,"",$F$7)</f>
        <v>358.06147159909466</v>
      </c>
      <c r="D124" s="9">
        <f>IF(F123&lt;1,"",-IPMT($F$4/12,B124,$F$6,$F$3))</f>
        <v>200.66931131464889</v>
      </c>
      <c r="E124" s="9">
        <f>IF(F123&lt;1,"",C124-D124)</f>
        <v>157.39216028444577</v>
      </c>
      <c r="F124" s="10">
        <f>IF(F123&lt;1,"",F123-E124)</f>
        <v>60043.401234110243</v>
      </c>
    </row>
    <row r="125" spans="2:6" x14ac:dyDescent="0.25">
      <c r="B125" s="12">
        <f>B124+1</f>
        <v>115</v>
      </c>
      <c r="C125" s="11">
        <f>IF(F124&lt;1,"",$F$7)</f>
        <v>358.06147159909466</v>
      </c>
      <c r="D125" s="9">
        <f>IF(F124&lt;1,"",-IPMT($F$4/12,B125,$F$6,$F$3))</f>
        <v>200.14467078036739</v>
      </c>
      <c r="E125" s="9">
        <f>IF(F124&lt;1,"",C125-D125)</f>
        <v>157.91680081872727</v>
      </c>
      <c r="F125" s="10">
        <f>IF(F124&lt;1,"",F124-E125)</f>
        <v>59885.484433291516</v>
      </c>
    </row>
    <row r="126" spans="2:6" x14ac:dyDescent="0.25">
      <c r="B126" s="12">
        <f>B125+1</f>
        <v>116</v>
      </c>
      <c r="C126" s="11">
        <f>IF(F125&lt;1,"",$F$7)</f>
        <v>358.06147159909466</v>
      </c>
      <c r="D126" s="9">
        <f>IF(F125&lt;1,"",-IPMT($F$4/12,B126,$F$6,$F$3))</f>
        <v>199.61828144430496</v>
      </c>
      <c r="E126" s="9">
        <f>IF(F125&lt;1,"",C126-D126)</f>
        <v>158.4431901547897</v>
      </c>
      <c r="F126" s="10">
        <f>IF(F125&lt;1,"",F125-E126)</f>
        <v>59727.041243136729</v>
      </c>
    </row>
    <row r="127" spans="2:6" x14ac:dyDescent="0.25">
      <c r="B127" s="12">
        <f>B126+1</f>
        <v>117</v>
      </c>
      <c r="C127" s="11">
        <f>IF(F126&lt;1,"",$F$7)</f>
        <v>358.06147159909466</v>
      </c>
      <c r="D127" s="9">
        <f>IF(F126&lt;1,"",-IPMT($F$4/12,B127,$F$6,$F$3))</f>
        <v>199.09013747712231</v>
      </c>
      <c r="E127" s="9">
        <f>IF(F126&lt;1,"",C127-D127)</f>
        <v>158.97133412197235</v>
      </c>
      <c r="F127" s="10">
        <f>IF(F126&lt;1,"",F126-E127)</f>
        <v>59568.069909014754</v>
      </c>
    </row>
    <row r="128" spans="2:6" x14ac:dyDescent="0.25">
      <c r="B128" s="12">
        <f>B127+1</f>
        <v>118</v>
      </c>
      <c r="C128" s="11">
        <f>IF(F127&lt;1,"",$F$7)</f>
        <v>358.06147159909466</v>
      </c>
      <c r="D128" s="9">
        <f>IF(F127&lt;1,"",-IPMT($F$4/12,B128,$F$6,$F$3))</f>
        <v>198.56023303004906</v>
      </c>
      <c r="E128" s="9">
        <f>IF(F127&lt;1,"",C128-D128)</f>
        <v>159.5012385690456</v>
      </c>
      <c r="F128" s="10">
        <f>IF(F127&lt;1,"",F127-E128)</f>
        <v>59408.568670445711</v>
      </c>
    </row>
    <row r="129" spans="2:6" x14ac:dyDescent="0.25">
      <c r="B129" s="12">
        <f>B128+1</f>
        <v>119</v>
      </c>
      <c r="C129" s="11">
        <f>IF(F128&lt;1,"",$F$7)</f>
        <v>358.06147159909466</v>
      </c>
      <c r="D129" s="9">
        <f>IF(F128&lt;1,"",-IPMT($F$4/12,B129,$F$6,$F$3))</f>
        <v>198.02856223481891</v>
      </c>
      <c r="E129" s="9">
        <f>IF(F128&lt;1,"",C129-D129)</f>
        <v>160.03290936427575</v>
      </c>
      <c r="F129" s="10">
        <f>IF(F128&lt;1,"",F128-E129)</f>
        <v>59248.535761081439</v>
      </c>
    </row>
    <row r="130" spans="2:6" x14ac:dyDescent="0.25">
      <c r="B130" s="12">
        <f>B129+1</f>
        <v>120</v>
      </c>
      <c r="C130" s="11">
        <f>IF(F129&lt;1,"",$F$7)</f>
        <v>358.06147159909466</v>
      </c>
      <c r="D130" s="9">
        <f>IF(F129&lt;1,"",-IPMT($F$4/12,B130,$F$6,$F$3))</f>
        <v>197.4951192036047</v>
      </c>
      <c r="E130" s="9">
        <f>IF(F129&lt;1,"",C130-D130)</f>
        <v>160.56635239548996</v>
      </c>
      <c r="F130" s="10">
        <f>IF(F129&lt;1,"",F129-E130)</f>
        <v>59087.969408685953</v>
      </c>
    </row>
    <row r="131" spans="2:6" x14ac:dyDescent="0.25">
      <c r="B131" s="12">
        <f>B130+1</f>
        <v>121</v>
      </c>
      <c r="C131" s="11">
        <f>IF(F130&lt;1,"",$F$7)</f>
        <v>358.06147159909466</v>
      </c>
      <c r="D131" s="9">
        <f>IF(F130&lt;1,"",-IPMT($F$4/12,B131,$F$6,$F$3))</f>
        <v>196.95989802895303</v>
      </c>
      <c r="E131" s="9">
        <f>IF(F130&lt;1,"",C131-D131)</f>
        <v>161.10157357014162</v>
      </c>
      <c r="F131" s="10">
        <f>IF(F130&lt;1,"",F130-E131)</f>
        <v>58926.867835115809</v>
      </c>
    </row>
    <row r="132" spans="2:6" x14ac:dyDescent="0.25">
      <c r="B132" s="12">
        <f>B131+1</f>
        <v>122</v>
      </c>
      <c r="C132" s="11">
        <f>IF(F131&lt;1,"",$F$7)</f>
        <v>358.06147159909466</v>
      </c>
      <c r="D132" s="9">
        <f>IF(F131&lt;1,"",-IPMT($F$4/12,B132,$F$6,$F$3))</f>
        <v>196.42289278371922</v>
      </c>
      <c r="E132" s="9">
        <f>IF(F131&lt;1,"",C132-D132)</f>
        <v>161.63857881537544</v>
      </c>
      <c r="F132" s="10">
        <f>IF(F131&lt;1,"",F131-E132)</f>
        <v>58765.22925630043</v>
      </c>
    </row>
    <row r="133" spans="2:6" x14ac:dyDescent="0.25">
      <c r="B133" s="12">
        <f>B132+1</f>
        <v>123</v>
      </c>
      <c r="C133" s="11">
        <f>IF(F132&lt;1,"",$F$7)</f>
        <v>358.06147159909466</v>
      </c>
      <c r="D133" s="9">
        <f>IF(F132&lt;1,"",-IPMT($F$4/12,B133,$F$6,$F$3))</f>
        <v>195.88409752100137</v>
      </c>
      <c r="E133" s="9">
        <f>IF(F132&lt;1,"",C133-D133)</f>
        <v>162.17737407809329</v>
      </c>
      <c r="F133" s="10">
        <f>IF(F132&lt;1,"",F132-E133)</f>
        <v>58603.051882222338</v>
      </c>
    </row>
    <row r="134" spans="2:6" x14ac:dyDescent="0.25">
      <c r="B134" s="12">
        <f>B133+1</f>
        <v>124</v>
      </c>
      <c r="C134" s="11">
        <f>IF(F133&lt;1,"",$F$7)</f>
        <v>358.06147159909466</v>
      </c>
      <c r="D134" s="9">
        <f>IF(F133&lt;1,"",-IPMT($F$4/12,B134,$F$6,$F$3))</f>
        <v>195.34350627407434</v>
      </c>
      <c r="E134" s="9">
        <f>IF(F133&lt;1,"",C134-D134)</f>
        <v>162.71796532502032</v>
      </c>
      <c r="F134" s="10">
        <f>IF(F133&lt;1,"",F133-E134)</f>
        <v>58440.333916897318</v>
      </c>
    </row>
    <row r="135" spans="2:6" x14ac:dyDescent="0.25">
      <c r="B135" s="12">
        <f>B134+1</f>
        <v>125</v>
      </c>
      <c r="C135" s="11">
        <f>IF(F134&lt;1,"",$F$7)</f>
        <v>358.06147159909466</v>
      </c>
      <c r="D135" s="9">
        <f>IF(F134&lt;1,"",-IPMT($F$4/12,B135,$F$6,$F$3))</f>
        <v>194.80111305632428</v>
      </c>
      <c r="E135" s="9">
        <f>IF(F134&lt;1,"",C135-D135)</f>
        <v>163.26035854277038</v>
      </c>
      <c r="F135" s="10">
        <f>IF(F134&lt;1,"",F134-E135)</f>
        <v>58277.073558354547</v>
      </c>
    </row>
    <row r="136" spans="2:6" x14ac:dyDescent="0.25">
      <c r="B136" s="12">
        <f>B135+1</f>
        <v>126</v>
      </c>
      <c r="C136" s="11">
        <f>IF(F135&lt;1,"",$F$7)</f>
        <v>358.06147159909466</v>
      </c>
      <c r="D136" s="9">
        <f>IF(F135&lt;1,"",-IPMT($F$4/12,B136,$F$6,$F$3))</f>
        <v>194.25691186118175</v>
      </c>
      <c r="E136" s="9">
        <f>IF(F135&lt;1,"",C136-D136)</f>
        <v>163.80455973791291</v>
      </c>
      <c r="F136" s="10">
        <f>IF(F135&lt;1,"",F135-E136)</f>
        <v>58113.268998616637</v>
      </c>
    </row>
    <row r="137" spans="2:6" x14ac:dyDescent="0.25">
      <c r="B137" s="12">
        <f>B136+1</f>
        <v>127</v>
      </c>
      <c r="C137" s="11">
        <f>IF(F136&lt;1,"",$F$7)</f>
        <v>358.06147159909466</v>
      </c>
      <c r="D137" s="9">
        <f>IF(F136&lt;1,"",-IPMT($F$4/12,B137,$F$6,$F$3))</f>
        <v>193.71089666205535</v>
      </c>
      <c r="E137" s="9">
        <f>IF(F136&lt;1,"",C137-D137)</f>
        <v>164.35057493703931</v>
      </c>
      <c r="F137" s="10">
        <f>IF(F136&lt;1,"",F136-E137)</f>
        <v>57948.918423679599</v>
      </c>
    </row>
    <row r="138" spans="2:6" x14ac:dyDescent="0.25">
      <c r="B138" s="12">
        <f>B137+1</f>
        <v>128</v>
      </c>
      <c r="C138" s="11">
        <f>IF(F137&lt;1,"",$F$7)</f>
        <v>358.06147159909466</v>
      </c>
      <c r="D138" s="9">
        <f>IF(F137&lt;1,"",-IPMT($F$4/12,B138,$F$6,$F$3))</f>
        <v>193.16306141226519</v>
      </c>
      <c r="E138" s="9">
        <f>IF(F137&lt;1,"",C138-D138)</f>
        <v>164.89841018682947</v>
      </c>
      <c r="F138" s="10">
        <f>IF(F137&lt;1,"",F137-E138)</f>
        <v>57784.020013492773</v>
      </c>
    </row>
    <row r="139" spans="2:6" x14ac:dyDescent="0.25">
      <c r="B139" s="12">
        <f>B138+1</f>
        <v>129</v>
      </c>
      <c r="C139" s="11">
        <f>IF(F138&lt;1,"",$F$7)</f>
        <v>358.06147159909466</v>
      </c>
      <c r="D139" s="9">
        <f>IF(F138&lt;1,"",-IPMT($F$4/12,B139,$F$6,$F$3))</f>
        <v>192.61340004497578</v>
      </c>
      <c r="E139" s="9">
        <f>IF(F138&lt;1,"",C139-D139)</f>
        <v>165.44807155411888</v>
      </c>
      <c r="F139" s="10">
        <f>IF(F138&lt;1,"",F138-E139)</f>
        <v>57618.571941938651</v>
      </c>
    </row>
    <row r="140" spans="2:6" x14ac:dyDescent="0.25">
      <c r="B140" s="12">
        <f>B139+1</f>
        <v>130</v>
      </c>
      <c r="C140" s="11">
        <f>IF(F139&lt;1,"",$F$7)</f>
        <v>358.06147159909466</v>
      </c>
      <c r="D140" s="9">
        <f>IF(F139&lt;1,"",-IPMT($F$4/12,B140,$F$6,$F$3))</f>
        <v>192.06190647312872</v>
      </c>
      <c r="E140" s="9">
        <f>IF(F139&lt;1,"",C140-D140)</f>
        <v>165.99956512596594</v>
      </c>
      <c r="F140" s="10">
        <f>IF(F139&lt;1,"",F139-E140)</f>
        <v>57452.572376812685</v>
      </c>
    </row>
    <row r="141" spans="2:6" x14ac:dyDescent="0.25">
      <c r="B141" s="12">
        <f>B140+1</f>
        <v>131</v>
      </c>
      <c r="C141" s="11">
        <f>IF(F140&lt;1,"",$F$7)</f>
        <v>358.06147159909466</v>
      </c>
      <c r="D141" s="9">
        <f>IF(F140&lt;1,"",-IPMT($F$4/12,B141,$F$6,$F$3))</f>
        <v>191.50857458937551</v>
      </c>
      <c r="E141" s="9">
        <f>IF(F140&lt;1,"",C141-D141)</f>
        <v>166.55289700971915</v>
      </c>
      <c r="F141" s="10">
        <f>IF(F140&lt;1,"",F140-E141)</f>
        <v>57286.019479802962</v>
      </c>
    </row>
    <row r="142" spans="2:6" x14ac:dyDescent="0.25">
      <c r="B142" s="12">
        <f>B141+1</f>
        <v>132</v>
      </c>
      <c r="C142" s="11">
        <f>IF(F141&lt;1,"",$F$7)</f>
        <v>358.06147159909466</v>
      </c>
      <c r="D142" s="9">
        <f>IF(F141&lt;1,"",-IPMT($F$4/12,B142,$F$6,$F$3))</f>
        <v>190.95339826600977</v>
      </c>
      <c r="E142" s="9">
        <f>IF(F141&lt;1,"",C142-D142)</f>
        <v>167.10807333308489</v>
      </c>
      <c r="F142" s="10">
        <f>IF(F141&lt;1,"",F141-E142)</f>
        <v>57118.911406469881</v>
      </c>
    </row>
    <row r="143" spans="2:6" x14ac:dyDescent="0.25">
      <c r="B143" s="12">
        <f>B142+1</f>
        <v>133</v>
      </c>
      <c r="C143" s="11">
        <f>IF(F142&lt;1,"",$F$7)</f>
        <v>358.06147159909466</v>
      </c>
      <c r="D143" s="9">
        <f>IF(F142&lt;1,"",-IPMT($F$4/12,B143,$F$6,$F$3))</f>
        <v>190.39637135489946</v>
      </c>
      <c r="E143" s="9">
        <f>IF(F142&lt;1,"",C143-D143)</f>
        <v>167.6651002441952</v>
      </c>
      <c r="F143" s="10">
        <f>IF(F142&lt;1,"",F142-E143)</f>
        <v>56951.246306225687</v>
      </c>
    </row>
    <row r="144" spans="2:6" x14ac:dyDescent="0.25">
      <c r="B144" s="12">
        <f>B143+1</f>
        <v>134</v>
      </c>
      <c r="C144" s="11">
        <f>IF(F143&lt;1,"",$F$7)</f>
        <v>358.06147159909466</v>
      </c>
      <c r="D144" s="9">
        <f>IF(F143&lt;1,"",-IPMT($F$4/12,B144,$F$6,$F$3))</f>
        <v>189.83748768741884</v>
      </c>
      <c r="E144" s="9">
        <f>IF(F143&lt;1,"",C144-D144)</f>
        <v>168.22398391167582</v>
      </c>
      <c r="F144" s="10">
        <f>IF(F143&lt;1,"",F143-E144)</f>
        <v>56783.022322314013</v>
      </c>
    </row>
    <row r="145" spans="2:6" x14ac:dyDescent="0.25">
      <c r="B145" s="12">
        <f>B144+1</f>
        <v>135</v>
      </c>
      <c r="C145" s="11">
        <f>IF(F144&lt;1,"",$F$7)</f>
        <v>358.06147159909466</v>
      </c>
      <c r="D145" s="9">
        <f>IF(F144&lt;1,"",-IPMT($F$4/12,B145,$F$6,$F$3))</f>
        <v>189.27674107437994</v>
      </c>
      <c r="E145" s="9">
        <f>IF(F144&lt;1,"",C145-D145)</f>
        <v>168.78473052471472</v>
      </c>
      <c r="F145" s="10">
        <f>IF(F144&lt;1,"",F144-E145)</f>
        <v>56614.2375917893</v>
      </c>
    </row>
    <row r="146" spans="2:6" x14ac:dyDescent="0.25">
      <c r="B146" s="12">
        <f>B145+1</f>
        <v>136</v>
      </c>
      <c r="C146" s="11">
        <f>IF(F145&lt;1,"",$F$7)</f>
        <v>358.06147159909466</v>
      </c>
      <c r="D146" s="9">
        <f>IF(F145&lt;1,"",-IPMT($F$4/12,B146,$F$6,$F$3))</f>
        <v>188.71412530596419</v>
      </c>
      <c r="E146" s="9">
        <f>IF(F145&lt;1,"",C146-D146)</f>
        <v>169.34734629313047</v>
      </c>
      <c r="F146" s="10">
        <f>IF(F145&lt;1,"",F145-E146)</f>
        <v>56444.890245496172</v>
      </c>
    </row>
    <row r="147" spans="2:6" x14ac:dyDescent="0.25">
      <c r="B147" s="12">
        <f>B146+1</f>
        <v>137</v>
      </c>
      <c r="C147" s="11">
        <f>IF(F146&lt;1,"",$F$7)</f>
        <v>358.06147159909466</v>
      </c>
      <c r="D147" s="9">
        <f>IF(F146&lt;1,"",-IPMT($F$4/12,B147,$F$6,$F$3))</f>
        <v>188.14963415165374</v>
      </c>
      <c r="E147" s="9">
        <f>IF(F146&lt;1,"",C147-D147)</f>
        <v>169.91183744744092</v>
      </c>
      <c r="F147" s="10">
        <f>IF(F146&lt;1,"",F146-E147)</f>
        <v>56274.97840804873</v>
      </c>
    </row>
    <row r="148" spans="2:6" x14ac:dyDescent="0.25">
      <c r="B148" s="12">
        <f>B147+1</f>
        <v>138</v>
      </c>
      <c r="C148" s="11">
        <f>IF(F147&lt;1,"",$F$7)</f>
        <v>358.06147159909466</v>
      </c>
      <c r="D148" s="9">
        <f>IF(F147&lt;1,"",-IPMT($F$4/12,B148,$F$6,$F$3))</f>
        <v>187.58326136016228</v>
      </c>
      <c r="E148" s="9">
        <f>IF(F147&lt;1,"",C148-D148)</f>
        <v>170.47821023893238</v>
      </c>
      <c r="F148" s="10">
        <f>IF(F147&lt;1,"",F147-E148)</f>
        <v>56104.500197809801</v>
      </c>
    </row>
    <row r="149" spans="2:6" x14ac:dyDescent="0.25">
      <c r="B149" s="12">
        <f>B148+1</f>
        <v>139</v>
      </c>
      <c r="C149" s="11">
        <f>IF(F148&lt;1,"",$F$7)</f>
        <v>358.06147159909466</v>
      </c>
      <c r="D149" s="9">
        <f>IF(F148&lt;1,"",-IPMT($F$4/12,B149,$F$6,$F$3))</f>
        <v>187.01500065936585</v>
      </c>
      <c r="E149" s="9">
        <f>IF(F148&lt;1,"",C149-D149)</f>
        <v>171.04647093972881</v>
      </c>
      <c r="F149" s="10">
        <f>IF(F148&lt;1,"",F148-E149)</f>
        <v>55933.453726870073</v>
      </c>
    </row>
    <row r="150" spans="2:6" x14ac:dyDescent="0.25">
      <c r="B150" s="12">
        <f>B149+1</f>
        <v>140</v>
      </c>
      <c r="C150" s="11">
        <f>IF(F149&lt;1,"",$F$7)</f>
        <v>358.06147159909466</v>
      </c>
      <c r="D150" s="9">
        <f>IF(F149&lt;1,"",-IPMT($F$4/12,B150,$F$6,$F$3))</f>
        <v>186.44484575623343</v>
      </c>
      <c r="E150" s="9">
        <f>IF(F149&lt;1,"",C150-D150)</f>
        <v>171.61662584286123</v>
      </c>
      <c r="F150" s="10">
        <f>IF(F149&lt;1,"",F149-E150)</f>
        <v>55761.837101027209</v>
      </c>
    </row>
    <row r="151" spans="2:6" x14ac:dyDescent="0.25">
      <c r="B151" s="12">
        <f>B150+1</f>
        <v>141</v>
      </c>
      <c r="C151" s="11">
        <f>IF(F150&lt;1,"",$F$7)</f>
        <v>358.06147159909466</v>
      </c>
      <c r="D151" s="9">
        <f>IF(F150&lt;1,"",-IPMT($F$4/12,B151,$F$6,$F$3))</f>
        <v>185.87279033675722</v>
      </c>
      <c r="E151" s="9">
        <f>IF(F150&lt;1,"",C151-D151)</f>
        <v>172.18868126233744</v>
      </c>
      <c r="F151" s="10">
        <f>IF(F150&lt;1,"",F150-E151)</f>
        <v>55589.648419764875</v>
      </c>
    </row>
    <row r="152" spans="2:6" x14ac:dyDescent="0.25">
      <c r="B152" s="12">
        <f>B151+1</f>
        <v>142</v>
      </c>
      <c r="C152" s="11">
        <f>IF(F151&lt;1,"",$F$7)</f>
        <v>358.06147159909466</v>
      </c>
      <c r="D152" s="9">
        <f>IF(F151&lt;1,"",-IPMT($F$4/12,B152,$F$6,$F$3))</f>
        <v>185.29882806588276</v>
      </c>
      <c r="E152" s="9">
        <f>IF(F151&lt;1,"",C152-D152)</f>
        <v>172.7626435332119</v>
      </c>
      <c r="F152" s="10">
        <f>IF(F151&lt;1,"",F151-E152)</f>
        <v>55416.885776231662</v>
      </c>
    </row>
    <row r="153" spans="2:6" x14ac:dyDescent="0.25">
      <c r="B153" s="12">
        <f>B152+1</f>
        <v>143</v>
      </c>
      <c r="C153" s="11">
        <f>IF(F152&lt;1,"",$F$7)</f>
        <v>358.06147159909466</v>
      </c>
      <c r="D153" s="9">
        <f>IF(F152&lt;1,"",-IPMT($F$4/12,B153,$F$6,$F$3))</f>
        <v>184.72295258743873</v>
      </c>
      <c r="E153" s="9">
        <f>IF(F152&lt;1,"",C153-D153)</f>
        <v>173.33851901165593</v>
      </c>
      <c r="F153" s="10">
        <f>IF(F152&lt;1,"",F152-E153)</f>
        <v>55243.547257220009</v>
      </c>
    </row>
    <row r="154" spans="2:6" x14ac:dyDescent="0.25">
      <c r="B154" s="12">
        <f>B153+1</f>
        <v>144</v>
      </c>
      <c r="C154" s="11">
        <f>IF(F153&lt;1,"",$F$7)</f>
        <v>358.06147159909466</v>
      </c>
      <c r="D154" s="9">
        <f>IF(F153&lt;1,"",-IPMT($F$4/12,B154,$F$6,$F$3))</f>
        <v>184.14515752406652</v>
      </c>
      <c r="E154" s="9">
        <f>IF(F153&lt;1,"",C154-D154)</f>
        <v>173.91631407502814</v>
      </c>
      <c r="F154" s="10">
        <f>IF(F153&lt;1,"",F153-E154)</f>
        <v>55069.630943144977</v>
      </c>
    </row>
    <row r="155" spans="2:6" x14ac:dyDescent="0.25">
      <c r="B155" s="12">
        <f>B154+1</f>
        <v>145</v>
      </c>
      <c r="C155" s="11">
        <f>IF(F154&lt;1,"",$F$7)</f>
        <v>358.06147159909466</v>
      </c>
      <c r="D155" s="9">
        <f>IF(F154&lt;1,"",-IPMT($F$4/12,B155,$F$6,$F$3))</f>
        <v>183.5654364771498</v>
      </c>
      <c r="E155" s="9">
        <f>IF(F154&lt;1,"",C155-D155)</f>
        <v>174.49603512194486</v>
      </c>
      <c r="F155" s="10">
        <f>IF(F154&lt;1,"",F154-E155)</f>
        <v>54895.134908023036</v>
      </c>
    </row>
    <row r="156" spans="2:6" x14ac:dyDescent="0.25">
      <c r="B156" s="12">
        <f>B155+1</f>
        <v>146</v>
      </c>
      <c r="C156" s="11">
        <f>IF(F155&lt;1,"",$F$7)</f>
        <v>358.06147159909466</v>
      </c>
      <c r="D156" s="9">
        <f>IF(F155&lt;1,"",-IPMT($F$4/12,B156,$F$6,$F$3))</f>
        <v>182.98378302674331</v>
      </c>
      <c r="E156" s="9">
        <f>IF(F155&lt;1,"",C156-D156)</f>
        <v>175.07768857235135</v>
      </c>
      <c r="F156" s="10">
        <f>IF(F155&lt;1,"",F155-E156)</f>
        <v>54720.057219450682</v>
      </c>
    </row>
    <row r="157" spans="2:6" x14ac:dyDescent="0.25">
      <c r="B157" s="12">
        <f>B156+1</f>
        <v>147</v>
      </c>
      <c r="C157" s="11">
        <f>IF(F156&lt;1,"",$F$7)</f>
        <v>358.06147159909466</v>
      </c>
      <c r="D157" s="9">
        <f>IF(F156&lt;1,"",-IPMT($F$4/12,B157,$F$6,$F$3))</f>
        <v>182.40019073150211</v>
      </c>
      <c r="E157" s="9">
        <f>IF(F156&lt;1,"",C157-D157)</f>
        <v>175.66128086759255</v>
      </c>
      <c r="F157" s="10">
        <f>IF(F156&lt;1,"",F156-E157)</f>
        <v>54544.395938583089</v>
      </c>
    </row>
    <row r="158" spans="2:6" x14ac:dyDescent="0.25">
      <c r="B158" s="12">
        <f>B157+1</f>
        <v>148</v>
      </c>
      <c r="C158" s="11">
        <f>IF(F157&lt;1,"",$F$7)</f>
        <v>358.06147159909466</v>
      </c>
      <c r="D158" s="9">
        <f>IF(F157&lt;1,"",-IPMT($F$4/12,B158,$F$6,$F$3))</f>
        <v>181.8146531286101</v>
      </c>
      <c r="E158" s="9">
        <f>IF(F157&lt;1,"",C158-D158)</f>
        <v>176.24681847048456</v>
      </c>
      <c r="F158" s="10">
        <f>IF(F157&lt;1,"",F157-E158)</f>
        <v>54368.149120112605</v>
      </c>
    </row>
    <row r="159" spans="2:6" x14ac:dyDescent="0.25">
      <c r="B159" s="12">
        <f>B158+1</f>
        <v>149</v>
      </c>
      <c r="C159" s="11">
        <f>IF(F158&lt;1,"",$F$7)</f>
        <v>358.06147159909466</v>
      </c>
      <c r="D159" s="9">
        <f>IF(F158&lt;1,"",-IPMT($F$4/12,B159,$F$6,$F$3))</f>
        <v>181.22716373370852</v>
      </c>
      <c r="E159" s="9">
        <f>IF(F158&lt;1,"",C159-D159)</f>
        <v>176.83430786538614</v>
      </c>
      <c r="F159" s="10">
        <f>IF(F158&lt;1,"",F158-E159)</f>
        <v>54191.314812247219</v>
      </c>
    </row>
    <row r="160" spans="2:6" x14ac:dyDescent="0.25">
      <c r="B160" s="12">
        <f>B159+1</f>
        <v>150</v>
      </c>
      <c r="C160" s="11">
        <f>IF(F159&lt;1,"",$F$7)</f>
        <v>358.06147159909466</v>
      </c>
      <c r="D160" s="9">
        <f>IF(F159&lt;1,"",-IPMT($F$4/12,B160,$F$6,$F$3))</f>
        <v>180.6377160408239</v>
      </c>
      <c r="E160" s="9">
        <f>IF(F159&lt;1,"",C160-D160)</f>
        <v>177.42375555827076</v>
      </c>
      <c r="F160" s="10">
        <f>IF(F159&lt;1,"",F159-E160)</f>
        <v>54013.891056688946</v>
      </c>
    </row>
    <row r="161" spans="2:6" x14ac:dyDescent="0.25">
      <c r="B161" s="12">
        <f>B160+1</f>
        <v>151</v>
      </c>
      <c r="C161" s="11">
        <f>IF(F160&lt;1,"",$F$7)</f>
        <v>358.06147159909466</v>
      </c>
      <c r="D161" s="9">
        <f>IF(F160&lt;1,"",-IPMT($F$4/12,B161,$F$6,$F$3))</f>
        <v>180.04630352229634</v>
      </c>
      <c r="E161" s="9">
        <f>IF(F160&lt;1,"",C161-D161)</f>
        <v>178.01516807679832</v>
      </c>
      <c r="F161" s="10">
        <f>IF(F160&lt;1,"",F160-E161)</f>
        <v>53835.87588861215</v>
      </c>
    </row>
    <row r="162" spans="2:6" x14ac:dyDescent="0.25">
      <c r="B162" s="12">
        <f>B161+1</f>
        <v>152</v>
      </c>
      <c r="C162" s="11">
        <f>IF(F161&lt;1,"",$F$7)</f>
        <v>358.06147159909466</v>
      </c>
      <c r="D162" s="9">
        <f>IF(F161&lt;1,"",-IPMT($F$4/12,B162,$F$6,$F$3))</f>
        <v>179.45291962870698</v>
      </c>
      <c r="E162" s="9">
        <f>IF(F161&lt;1,"",C162-D162)</f>
        <v>178.60855197038768</v>
      </c>
      <c r="F162" s="10">
        <f>IF(F161&lt;1,"",F161-E162)</f>
        <v>53657.267336641766</v>
      </c>
    </row>
    <row r="163" spans="2:6" x14ac:dyDescent="0.25">
      <c r="B163" s="12">
        <f>B162+1</f>
        <v>153</v>
      </c>
      <c r="C163" s="11">
        <f>IF(F162&lt;1,"",$F$7)</f>
        <v>358.06147159909466</v>
      </c>
      <c r="D163" s="9">
        <f>IF(F162&lt;1,"",-IPMT($F$4/12,B163,$F$6,$F$3))</f>
        <v>178.85755778880574</v>
      </c>
      <c r="E163" s="9">
        <f>IF(F162&lt;1,"",C163-D163)</f>
        <v>179.20391381028892</v>
      </c>
      <c r="F163" s="10">
        <f>IF(F162&lt;1,"",F162-E163)</f>
        <v>53478.063422831474</v>
      </c>
    </row>
    <row r="164" spans="2:6" x14ac:dyDescent="0.25">
      <c r="B164" s="12">
        <f>B163+1</f>
        <v>154</v>
      </c>
      <c r="C164" s="11">
        <f>IF(F163&lt;1,"",$F$7)</f>
        <v>358.06147159909466</v>
      </c>
      <c r="D164" s="9">
        <f>IF(F163&lt;1,"",-IPMT($F$4/12,B164,$F$6,$F$3))</f>
        <v>178.26021140943809</v>
      </c>
      <c r="E164" s="9">
        <f>IF(F163&lt;1,"",C164-D164)</f>
        <v>179.80126018965657</v>
      </c>
      <c r="F164" s="10">
        <f>IF(F163&lt;1,"",F163-E164)</f>
        <v>53298.262162641819</v>
      </c>
    </row>
    <row r="165" spans="2:6" x14ac:dyDescent="0.25">
      <c r="B165" s="12">
        <f>B164+1</f>
        <v>155</v>
      </c>
      <c r="C165" s="11">
        <f>IF(F164&lt;1,"",$F$7)</f>
        <v>358.06147159909466</v>
      </c>
      <c r="D165" s="9">
        <f>IF(F164&lt;1,"",-IPMT($F$4/12,B165,$F$6,$F$3))</f>
        <v>177.66087387547253</v>
      </c>
      <c r="E165" s="9">
        <f>IF(F164&lt;1,"",C165-D165)</f>
        <v>180.40059772362213</v>
      </c>
      <c r="F165" s="10">
        <f>IF(F164&lt;1,"",F164-E165)</f>
        <v>53117.861564918196</v>
      </c>
    </row>
    <row r="166" spans="2:6" x14ac:dyDescent="0.25">
      <c r="B166" s="12">
        <f>B165+1</f>
        <v>156</v>
      </c>
      <c r="C166" s="11">
        <f>IF(F165&lt;1,"",$F$7)</f>
        <v>358.06147159909466</v>
      </c>
      <c r="D166" s="9">
        <f>IF(F165&lt;1,"",-IPMT($F$4/12,B166,$F$6,$F$3))</f>
        <v>177.05953854972716</v>
      </c>
      <c r="E166" s="9">
        <f>IF(F165&lt;1,"",C166-D166)</f>
        <v>181.00193304936749</v>
      </c>
      <c r="F166" s="10">
        <f>IF(F165&lt;1,"",F165-E166)</f>
        <v>52936.859631868829</v>
      </c>
    </row>
    <row r="167" spans="2:6" x14ac:dyDescent="0.25">
      <c r="B167" s="12">
        <f>B166+1</f>
        <v>157</v>
      </c>
      <c r="C167" s="11">
        <f>IF(F166&lt;1,"",$F$7)</f>
        <v>358.06147159909466</v>
      </c>
      <c r="D167" s="9">
        <f>IF(F166&lt;1,"",-IPMT($F$4/12,B167,$F$6,$F$3))</f>
        <v>176.45619877289596</v>
      </c>
      <c r="E167" s="9">
        <f>IF(F166&lt;1,"",C167-D167)</f>
        <v>181.6052728261987</v>
      </c>
      <c r="F167" s="10">
        <f>IF(F166&lt;1,"",F166-E167)</f>
        <v>52755.254359042628</v>
      </c>
    </row>
    <row r="168" spans="2:6" x14ac:dyDescent="0.25">
      <c r="B168" s="12">
        <f>B167+1</f>
        <v>158</v>
      </c>
      <c r="C168" s="11">
        <f>IF(F167&lt;1,"",$F$7)</f>
        <v>358.06147159909466</v>
      </c>
      <c r="D168" s="9">
        <f>IF(F167&lt;1,"",-IPMT($F$4/12,B168,$F$6,$F$3))</f>
        <v>175.85084786347528</v>
      </c>
      <c r="E168" s="9">
        <f>IF(F167&lt;1,"",C168-D168)</f>
        <v>182.21062373561938</v>
      </c>
      <c r="F168" s="10">
        <f>IF(F167&lt;1,"",F167-E168)</f>
        <v>52573.043735307008</v>
      </c>
    </row>
    <row r="169" spans="2:6" x14ac:dyDescent="0.25">
      <c r="B169" s="12">
        <f>B168+1</f>
        <v>159</v>
      </c>
      <c r="C169" s="11">
        <f>IF(F168&lt;1,"",$F$7)</f>
        <v>358.06147159909466</v>
      </c>
      <c r="D169" s="9">
        <f>IF(F168&lt;1,"",-IPMT($F$4/12,B169,$F$6,$F$3))</f>
        <v>175.2434791176899</v>
      </c>
      <c r="E169" s="9">
        <f>IF(F168&lt;1,"",C169-D169)</f>
        <v>182.81799248140476</v>
      </c>
      <c r="F169" s="10">
        <f>IF(F168&lt;1,"",F168-E169)</f>
        <v>52390.225742825605</v>
      </c>
    </row>
    <row r="170" spans="2:6" x14ac:dyDescent="0.25">
      <c r="B170" s="12">
        <f>B169+1</f>
        <v>160</v>
      </c>
      <c r="C170" s="11">
        <f>IF(F169&lt;1,"",$F$7)</f>
        <v>358.06147159909466</v>
      </c>
      <c r="D170" s="9">
        <f>IF(F169&lt;1,"",-IPMT($F$4/12,B170,$F$6,$F$3))</f>
        <v>174.63408580941854</v>
      </c>
      <c r="E170" s="9">
        <f>IF(F169&lt;1,"",C170-D170)</f>
        <v>183.42738578967612</v>
      </c>
      <c r="F170" s="10">
        <f>IF(F169&lt;1,"",F169-E170)</f>
        <v>52206.798357035928</v>
      </c>
    </row>
    <row r="171" spans="2:6" x14ac:dyDescent="0.25">
      <c r="B171" s="12">
        <f>B170+1</f>
        <v>161</v>
      </c>
      <c r="C171" s="11">
        <f>IF(F170&lt;1,"",$F$7)</f>
        <v>358.06147159909466</v>
      </c>
      <c r="D171" s="9">
        <f>IF(F170&lt;1,"",-IPMT($F$4/12,B171,$F$6,$F$3))</f>
        <v>174.02266119011961</v>
      </c>
      <c r="E171" s="9">
        <f>IF(F170&lt;1,"",C171-D171)</f>
        <v>184.03881040897505</v>
      </c>
      <c r="F171" s="10">
        <f>IF(F170&lt;1,"",F170-E171)</f>
        <v>52022.759546626956</v>
      </c>
    </row>
    <row r="172" spans="2:6" x14ac:dyDescent="0.25">
      <c r="B172" s="12">
        <f>B171+1</f>
        <v>162</v>
      </c>
      <c r="C172" s="11">
        <f>IF(F171&lt;1,"",$F$7)</f>
        <v>358.06147159909466</v>
      </c>
      <c r="D172" s="9">
        <f>IF(F171&lt;1,"",-IPMT($F$4/12,B172,$F$6,$F$3))</f>
        <v>173.40919848875637</v>
      </c>
      <c r="E172" s="9">
        <f>IF(F171&lt;1,"",C172-D172)</f>
        <v>184.65227311033829</v>
      </c>
      <c r="F172" s="10">
        <f>IF(F171&lt;1,"",F171-E172)</f>
        <v>51838.107273516616</v>
      </c>
    </row>
    <row r="173" spans="2:6" x14ac:dyDescent="0.25">
      <c r="B173" s="12">
        <f>B172+1</f>
        <v>163</v>
      </c>
      <c r="C173" s="11">
        <f>IF(F172&lt;1,"",$F$7)</f>
        <v>358.06147159909466</v>
      </c>
      <c r="D173" s="9">
        <f>IF(F172&lt;1,"",-IPMT($F$4/12,B173,$F$6,$F$3))</f>
        <v>172.79369091172191</v>
      </c>
      <c r="E173" s="9">
        <f>IF(F172&lt;1,"",C173-D173)</f>
        <v>185.26778068737275</v>
      </c>
      <c r="F173" s="10">
        <f>IF(F172&lt;1,"",F172-E173)</f>
        <v>51652.83949282924</v>
      </c>
    </row>
    <row r="174" spans="2:6" x14ac:dyDescent="0.25">
      <c r="B174" s="12">
        <f>B173+1</f>
        <v>164</v>
      </c>
      <c r="C174" s="11">
        <f>IF(F173&lt;1,"",$F$7)</f>
        <v>358.06147159909466</v>
      </c>
      <c r="D174" s="9">
        <f>IF(F173&lt;1,"",-IPMT($F$4/12,B174,$F$6,$F$3))</f>
        <v>172.17613164276401</v>
      </c>
      <c r="E174" s="9">
        <f>IF(F173&lt;1,"",C174-D174)</f>
        <v>185.88533995633065</v>
      </c>
      <c r="F174" s="10">
        <f>IF(F173&lt;1,"",F173-E174)</f>
        <v>51466.95415287291</v>
      </c>
    </row>
    <row r="175" spans="2:6" x14ac:dyDescent="0.25">
      <c r="B175" s="12">
        <f>B174+1</f>
        <v>165</v>
      </c>
      <c r="C175" s="11">
        <f>IF(F174&lt;1,"",$F$7)</f>
        <v>358.06147159909466</v>
      </c>
      <c r="D175" s="9">
        <f>IF(F174&lt;1,"",-IPMT($F$4/12,B175,$F$6,$F$3))</f>
        <v>171.55651384290957</v>
      </c>
      <c r="E175" s="9">
        <f>IF(F174&lt;1,"",C175-D175)</f>
        <v>186.50495775618509</v>
      </c>
      <c r="F175" s="10">
        <f>IF(F174&lt;1,"",F174-E175)</f>
        <v>51280.449195116722</v>
      </c>
    </row>
    <row r="176" spans="2:6" x14ac:dyDescent="0.25">
      <c r="B176" s="12">
        <f>B175+1</f>
        <v>166</v>
      </c>
      <c r="C176" s="11">
        <f>IF(F175&lt;1,"",$F$7)</f>
        <v>358.06147159909466</v>
      </c>
      <c r="D176" s="9">
        <f>IF(F175&lt;1,"",-IPMT($F$4/12,B176,$F$6,$F$3))</f>
        <v>170.93483065038893</v>
      </c>
      <c r="E176" s="9">
        <f>IF(F175&lt;1,"",C176-D176)</f>
        <v>187.12664094870573</v>
      </c>
      <c r="F176" s="10">
        <f>IF(F175&lt;1,"",F175-E176)</f>
        <v>51093.322554168015</v>
      </c>
    </row>
    <row r="177" spans="2:6" x14ac:dyDescent="0.25">
      <c r="B177" s="12">
        <f>B176+1</f>
        <v>167</v>
      </c>
      <c r="C177" s="11">
        <f>IF(F176&lt;1,"",$F$7)</f>
        <v>358.06147159909466</v>
      </c>
      <c r="D177" s="9">
        <f>IF(F176&lt;1,"",-IPMT($F$4/12,B177,$F$6,$F$3))</f>
        <v>170.31107518055995</v>
      </c>
      <c r="E177" s="9">
        <f>IF(F176&lt;1,"",C177-D177)</f>
        <v>187.75039641853471</v>
      </c>
      <c r="F177" s="10">
        <f>IF(F176&lt;1,"",F176-E177)</f>
        <v>50905.572157749477</v>
      </c>
    </row>
    <row r="178" spans="2:6" x14ac:dyDescent="0.25">
      <c r="B178" s="12">
        <f>B177+1</f>
        <v>168</v>
      </c>
      <c r="C178" s="11">
        <f>IF(F177&lt;1,"",$F$7)</f>
        <v>358.06147159909466</v>
      </c>
      <c r="D178" s="9">
        <f>IF(F177&lt;1,"",-IPMT($F$4/12,B178,$F$6,$F$3))</f>
        <v>169.68524052583146</v>
      </c>
      <c r="E178" s="9">
        <f>IF(F177&lt;1,"",C178-D178)</f>
        <v>188.3762310732632</v>
      </c>
      <c r="F178" s="10">
        <f>IF(F177&lt;1,"",F177-E178)</f>
        <v>50717.195926676213</v>
      </c>
    </row>
    <row r="179" spans="2:6" x14ac:dyDescent="0.25">
      <c r="B179" s="12">
        <f>B178+1</f>
        <v>169</v>
      </c>
      <c r="C179" s="11">
        <f>IF(F178&lt;1,"",$F$7)</f>
        <v>358.06147159909466</v>
      </c>
      <c r="D179" s="9">
        <f>IF(F178&lt;1,"",-IPMT($F$4/12,B179,$F$6,$F$3))</f>
        <v>169.05731975558726</v>
      </c>
      <c r="E179" s="9">
        <f>IF(F178&lt;1,"",C179-D179)</f>
        <v>189.0041518435074</v>
      </c>
      <c r="F179" s="10">
        <f>IF(F178&lt;1,"",F178-E179)</f>
        <v>50528.191774832703</v>
      </c>
    </row>
    <row r="180" spans="2:6" x14ac:dyDescent="0.25">
      <c r="B180" s="12">
        <f>B179+1</f>
        <v>170</v>
      </c>
      <c r="C180" s="11">
        <f>IF(F179&lt;1,"",$F$7)</f>
        <v>358.06147159909466</v>
      </c>
      <c r="D180" s="9">
        <f>IF(F179&lt;1,"",-IPMT($F$4/12,B180,$F$6,$F$3))</f>
        <v>168.42730591610891</v>
      </c>
      <c r="E180" s="9">
        <f>IF(F179&lt;1,"",C180-D180)</f>
        <v>189.63416568298575</v>
      </c>
      <c r="F180" s="10">
        <f>IF(F179&lt;1,"",F179-E180)</f>
        <v>50338.557609149721</v>
      </c>
    </row>
    <row r="181" spans="2:6" x14ac:dyDescent="0.25">
      <c r="B181" s="12">
        <f>B180+1</f>
        <v>171</v>
      </c>
      <c r="C181" s="11">
        <f>IF(F180&lt;1,"",$F$7)</f>
        <v>358.06147159909466</v>
      </c>
      <c r="D181" s="9">
        <f>IF(F180&lt;1,"",-IPMT($F$4/12,B181,$F$6,$F$3))</f>
        <v>167.79519203049895</v>
      </c>
      <c r="E181" s="9">
        <f>IF(F180&lt;1,"",C181-D181)</f>
        <v>190.26627956859571</v>
      </c>
      <c r="F181" s="10">
        <f>IF(F180&lt;1,"",F180-E181)</f>
        <v>50148.291329581123</v>
      </c>
    </row>
    <row r="182" spans="2:6" x14ac:dyDescent="0.25">
      <c r="B182" s="12">
        <f>B181+1</f>
        <v>172</v>
      </c>
      <c r="C182" s="11">
        <f>IF(F181&lt;1,"",$F$7)</f>
        <v>358.06147159909466</v>
      </c>
      <c r="D182" s="9">
        <f>IF(F181&lt;1,"",-IPMT($F$4/12,B182,$F$6,$F$3))</f>
        <v>167.1609710986036</v>
      </c>
      <c r="E182" s="9">
        <f>IF(F181&lt;1,"",C182-D182)</f>
        <v>190.90050050049106</v>
      </c>
      <c r="F182" s="10">
        <f>IF(F181&lt;1,"",F181-E182)</f>
        <v>49957.390829080628</v>
      </c>
    </row>
    <row r="183" spans="2:6" x14ac:dyDescent="0.25">
      <c r="B183" s="12">
        <f>B182+1</f>
        <v>173</v>
      </c>
      <c r="C183" s="11">
        <f>IF(F182&lt;1,"",$F$7)</f>
        <v>358.06147159909466</v>
      </c>
      <c r="D183" s="9">
        <f>IF(F182&lt;1,"",-IPMT($F$4/12,B183,$F$6,$F$3))</f>
        <v>166.52463609693535</v>
      </c>
      <c r="E183" s="9">
        <f>IF(F182&lt;1,"",C183-D183)</f>
        <v>191.53683550215931</v>
      </c>
      <c r="F183" s="10">
        <f>IF(F182&lt;1,"",F182-E183)</f>
        <v>49765.853993578472</v>
      </c>
    </row>
    <row r="184" spans="2:6" x14ac:dyDescent="0.25">
      <c r="B184" s="12">
        <f>B183+1</f>
        <v>174</v>
      </c>
      <c r="C184" s="11">
        <f>IF(F183&lt;1,"",$F$7)</f>
        <v>358.06147159909466</v>
      </c>
      <c r="D184" s="9">
        <f>IF(F183&lt;1,"",-IPMT($F$4/12,B184,$F$6,$F$3))</f>
        <v>165.88617997859478</v>
      </c>
      <c r="E184" s="9">
        <f>IF(F183&lt;1,"",C184-D184)</f>
        <v>192.17529162049988</v>
      </c>
      <c r="F184" s="10">
        <f>IF(F183&lt;1,"",F183-E184)</f>
        <v>49573.678701957971</v>
      </c>
    </row>
    <row r="185" spans="2:6" x14ac:dyDescent="0.25">
      <c r="B185" s="12">
        <f>B184+1</f>
        <v>175</v>
      </c>
      <c r="C185" s="11">
        <f>IF(F184&lt;1,"",$F$7)</f>
        <v>358.06147159909466</v>
      </c>
      <c r="D185" s="9">
        <f>IF(F184&lt;1,"",-IPMT($F$4/12,B185,$F$6,$F$3))</f>
        <v>165.24559567319309</v>
      </c>
      <c r="E185" s="9">
        <f>IF(F184&lt;1,"",C185-D185)</f>
        <v>192.81587592590157</v>
      </c>
      <c r="F185" s="10">
        <f>IF(F184&lt;1,"",F184-E185)</f>
        <v>49380.862826032069</v>
      </c>
    </row>
    <row r="186" spans="2:6" x14ac:dyDescent="0.25">
      <c r="B186" s="12">
        <f>B185+1</f>
        <v>176</v>
      </c>
      <c r="C186" s="11">
        <f>IF(F185&lt;1,"",$F$7)</f>
        <v>358.06147159909466</v>
      </c>
      <c r="D186" s="9">
        <f>IF(F185&lt;1,"",-IPMT($F$4/12,B186,$F$6,$F$3))</f>
        <v>164.60287608677348</v>
      </c>
      <c r="E186" s="9">
        <f>IF(F185&lt;1,"",C186-D186)</f>
        <v>193.45859551232118</v>
      </c>
      <c r="F186" s="10">
        <f>IF(F185&lt;1,"",F185-E186)</f>
        <v>49187.404230519751</v>
      </c>
    </row>
    <row r="187" spans="2:6" x14ac:dyDescent="0.25">
      <c r="B187" s="12">
        <f>B186+1</f>
        <v>177</v>
      </c>
      <c r="C187" s="11">
        <f>IF(F186&lt;1,"",$F$7)</f>
        <v>358.06147159909466</v>
      </c>
      <c r="D187" s="9">
        <f>IF(F186&lt;1,"",-IPMT($F$4/12,B187,$F$6,$F$3))</f>
        <v>163.9580141017324</v>
      </c>
      <c r="E187" s="9">
        <f>IF(F186&lt;1,"",C187-D187)</f>
        <v>194.10345749736226</v>
      </c>
      <c r="F187" s="10">
        <f>IF(F186&lt;1,"",F186-E187)</f>
        <v>48993.300773022391</v>
      </c>
    </row>
    <row r="188" spans="2:6" x14ac:dyDescent="0.25">
      <c r="B188" s="12">
        <f>B187+1</f>
        <v>178</v>
      </c>
      <c r="C188" s="11">
        <f>IF(F187&lt;1,"",$F$7)</f>
        <v>358.06147159909466</v>
      </c>
      <c r="D188" s="9">
        <f>IF(F187&lt;1,"",-IPMT($F$4/12,B188,$F$6,$F$3))</f>
        <v>163.31100257674117</v>
      </c>
      <c r="E188" s="9">
        <f>IF(F187&lt;1,"",C188-D188)</f>
        <v>194.75046902235349</v>
      </c>
      <c r="F188" s="10">
        <f>IF(F187&lt;1,"",F187-E188)</f>
        <v>48798.55030400004</v>
      </c>
    </row>
    <row r="189" spans="2:6" x14ac:dyDescent="0.25">
      <c r="B189" s="12">
        <f>B188+1</f>
        <v>179</v>
      </c>
      <c r="C189" s="11">
        <f>IF(F188&lt;1,"",$F$7)</f>
        <v>358.06147159909466</v>
      </c>
      <c r="D189" s="9">
        <f>IF(F188&lt;1,"",-IPMT($F$4/12,B189,$F$6,$F$3))</f>
        <v>162.66183434666664</v>
      </c>
      <c r="E189" s="9">
        <f>IF(F188&lt;1,"",C189-D189)</f>
        <v>195.39963725242802</v>
      </c>
      <c r="F189" s="10">
        <f>IF(F188&lt;1,"",F188-E189)</f>
        <v>48603.150666747613</v>
      </c>
    </row>
    <row r="190" spans="2:6" x14ac:dyDescent="0.25">
      <c r="B190" s="12">
        <f>B189+1</f>
        <v>180</v>
      </c>
      <c r="C190" s="11">
        <f>IF(F189&lt;1,"",$F$7)</f>
        <v>358.06147159909466</v>
      </c>
      <c r="D190" s="9">
        <f>IF(F189&lt;1,"",-IPMT($F$4/12,B190,$F$6,$F$3))</f>
        <v>162.01050222249191</v>
      </c>
      <c r="E190" s="9">
        <f>IF(F189&lt;1,"",C190-D190)</f>
        <v>196.05096937660275</v>
      </c>
      <c r="F190" s="10">
        <f>IF(F189&lt;1,"",F189-E190)</f>
        <v>48407.099697371013</v>
      </c>
    </row>
    <row r="191" spans="2:6" x14ac:dyDescent="0.25">
      <c r="B191" s="12">
        <f>B190+1</f>
        <v>181</v>
      </c>
      <c r="C191" s="11">
        <f>IF(F190&lt;1,"",$F$7)</f>
        <v>358.06147159909466</v>
      </c>
      <c r="D191" s="9">
        <f>IF(F190&lt;1,"",-IPMT($F$4/12,B191,$F$6,$F$3))</f>
        <v>161.35699899123657</v>
      </c>
      <c r="E191" s="9">
        <f>IF(F190&lt;1,"",C191-D191)</f>
        <v>196.70447260785809</v>
      </c>
      <c r="F191" s="10">
        <f>IF(F190&lt;1,"",F190-E191)</f>
        <v>48210.395224763153</v>
      </c>
    </row>
    <row r="192" spans="2:6" x14ac:dyDescent="0.25">
      <c r="B192" s="12">
        <f>B191+1</f>
        <v>182</v>
      </c>
      <c r="C192" s="11">
        <f>IF(F191&lt;1,"",$F$7)</f>
        <v>358.06147159909466</v>
      </c>
      <c r="D192" s="9">
        <f>IF(F191&lt;1,"",-IPMT($F$4/12,B192,$F$6,$F$3))</f>
        <v>160.70131741587701</v>
      </c>
      <c r="E192" s="9">
        <f>IF(F191&lt;1,"",C192-D192)</f>
        <v>197.36015418321765</v>
      </c>
      <c r="F192" s="10">
        <f>IF(F191&lt;1,"",F191-E192)</f>
        <v>48013.035070579936</v>
      </c>
    </row>
    <row r="193" spans="2:6" x14ac:dyDescent="0.25">
      <c r="B193" s="12">
        <f>B192+1</f>
        <v>183</v>
      </c>
      <c r="C193" s="11">
        <f>IF(F192&lt;1,"",$F$7)</f>
        <v>358.06147159909466</v>
      </c>
      <c r="D193" s="9">
        <f>IF(F192&lt;1,"",-IPMT($F$4/12,B193,$F$6,$F$3))</f>
        <v>160.04345023526628</v>
      </c>
      <c r="E193" s="9">
        <f>IF(F192&lt;1,"",C193-D193)</f>
        <v>198.01802136382838</v>
      </c>
      <c r="F193" s="10">
        <f>IF(F192&lt;1,"",F192-E193)</f>
        <v>47815.017049216105</v>
      </c>
    </row>
    <row r="194" spans="2:6" x14ac:dyDescent="0.25">
      <c r="B194" s="12">
        <f>B193+1</f>
        <v>184</v>
      </c>
      <c r="C194" s="11">
        <f>IF(F193&lt;1,"",$F$7)</f>
        <v>358.06147159909466</v>
      </c>
      <c r="D194" s="9">
        <f>IF(F193&lt;1,"",-IPMT($F$4/12,B194,$F$6,$F$3))</f>
        <v>159.38339016405354</v>
      </c>
      <c r="E194" s="9">
        <f>IF(F193&lt;1,"",C194-D194)</f>
        <v>198.67808143504112</v>
      </c>
      <c r="F194" s="10">
        <f>IF(F193&lt;1,"",F193-E194)</f>
        <v>47616.338967781063</v>
      </c>
    </row>
    <row r="195" spans="2:6" x14ac:dyDescent="0.25">
      <c r="B195" s="12">
        <f>B194+1</f>
        <v>185</v>
      </c>
      <c r="C195" s="11">
        <f>IF(F194&lt;1,"",$F$7)</f>
        <v>358.06147159909466</v>
      </c>
      <c r="D195" s="9">
        <f>IF(F194&lt;1,"",-IPMT($F$4/12,B195,$F$6,$F$3))</f>
        <v>158.72112989260339</v>
      </c>
      <c r="E195" s="9">
        <f>IF(F194&lt;1,"",C195-D195)</f>
        <v>199.34034170649127</v>
      </c>
      <c r="F195" s="10">
        <f>IF(F194&lt;1,"",F194-E195)</f>
        <v>47416.998626074572</v>
      </c>
    </row>
    <row r="196" spans="2:6" x14ac:dyDescent="0.25">
      <c r="B196" s="12">
        <f>B195+1</f>
        <v>186</v>
      </c>
      <c r="C196" s="11">
        <f>IF(F195&lt;1,"",$F$7)</f>
        <v>358.06147159909466</v>
      </c>
      <c r="D196" s="9">
        <f>IF(F195&lt;1,"",-IPMT($F$4/12,B196,$F$6,$F$3))</f>
        <v>158.05666208691514</v>
      </c>
      <c r="E196" s="9">
        <f>IF(F195&lt;1,"",C196-D196)</f>
        <v>200.00480951217952</v>
      </c>
      <c r="F196" s="10">
        <f>IF(F195&lt;1,"",F195-E196)</f>
        <v>47216.99381656239</v>
      </c>
    </row>
    <row r="197" spans="2:6" x14ac:dyDescent="0.25">
      <c r="B197" s="12">
        <f>B196+1</f>
        <v>187</v>
      </c>
      <c r="C197" s="11">
        <f>IF(F196&lt;1,"",$F$7)</f>
        <v>358.06147159909466</v>
      </c>
      <c r="D197" s="9">
        <f>IF(F196&lt;1,"",-IPMT($F$4/12,B197,$F$6,$F$3))</f>
        <v>157.38997938854118</v>
      </c>
      <c r="E197" s="9">
        <f>IF(F196&lt;1,"",C197-D197)</f>
        <v>200.67149221055348</v>
      </c>
      <c r="F197" s="10">
        <f>IF(F196&lt;1,"",F196-E197)</f>
        <v>47016.322324351837</v>
      </c>
    </row>
    <row r="198" spans="2:6" x14ac:dyDescent="0.25">
      <c r="B198" s="12">
        <f>B197+1</f>
        <v>188</v>
      </c>
      <c r="C198" s="11">
        <f>IF(F197&lt;1,"",$F$7)</f>
        <v>358.06147159909466</v>
      </c>
      <c r="D198" s="9">
        <f>IF(F197&lt;1,"",-IPMT($F$4/12,B198,$F$6,$F$3))</f>
        <v>156.72107441450601</v>
      </c>
      <c r="E198" s="9">
        <f>IF(F197&lt;1,"",C198-D198)</f>
        <v>201.34039718458865</v>
      </c>
      <c r="F198" s="10">
        <f>IF(F197&lt;1,"",F197-E198)</f>
        <v>46814.981927167246</v>
      </c>
    </row>
    <row r="199" spans="2:6" x14ac:dyDescent="0.25">
      <c r="B199" s="12">
        <f>B198+1</f>
        <v>189</v>
      </c>
      <c r="C199" s="11">
        <f>IF(F198&lt;1,"",$F$7)</f>
        <v>358.06147159909466</v>
      </c>
      <c r="D199" s="9">
        <f>IF(F198&lt;1,"",-IPMT($F$4/12,B199,$F$6,$F$3))</f>
        <v>156.049939757224</v>
      </c>
      <c r="E199" s="9">
        <f>IF(F198&lt;1,"",C199-D199)</f>
        <v>202.01153184187066</v>
      </c>
      <c r="F199" s="10">
        <f>IF(F198&lt;1,"",F198-E199)</f>
        <v>46612.970395325377</v>
      </c>
    </row>
    <row r="200" spans="2:6" x14ac:dyDescent="0.25">
      <c r="B200" s="12">
        <f>B199+1</f>
        <v>190</v>
      </c>
      <c r="C200" s="11">
        <f>IF(F199&lt;1,"",$F$7)</f>
        <v>358.06147159909466</v>
      </c>
      <c r="D200" s="9">
        <f>IF(F199&lt;1,"",-IPMT($F$4/12,B200,$F$6,$F$3))</f>
        <v>155.37656798441779</v>
      </c>
      <c r="E200" s="9">
        <f>IF(F199&lt;1,"",C200-D200)</f>
        <v>202.68490361467687</v>
      </c>
      <c r="F200" s="10">
        <f>IF(F199&lt;1,"",F199-E200)</f>
        <v>46410.285491710703</v>
      </c>
    </row>
    <row r="201" spans="2:6" x14ac:dyDescent="0.25">
      <c r="B201" s="12">
        <f>B200+1</f>
        <v>191</v>
      </c>
      <c r="C201" s="11">
        <f>IF(F200&lt;1,"",$F$7)</f>
        <v>358.06147159909466</v>
      </c>
      <c r="D201" s="9">
        <f>IF(F200&lt;1,"",-IPMT($F$4/12,B201,$F$6,$F$3))</f>
        <v>154.70095163903554</v>
      </c>
      <c r="E201" s="9">
        <f>IF(F200&lt;1,"",C201-D201)</f>
        <v>203.36051996005912</v>
      </c>
      <c r="F201" s="10">
        <f>IF(F200&lt;1,"",F200-E201)</f>
        <v>46206.924971750646</v>
      </c>
    </row>
    <row r="202" spans="2:6" x14ac:dyDescent="0.25">
      <c r="B202" s="12">
        <f>B201+1</f>
        <v>192</v>
      </c>
      <c r="C202" s="11">
        <f>IF(F201&lt;1,"",$F$7)</f>
        <v>358.06147159909466</v>
      </c>
      <c r="D202" s="9">
        <f>IF(F201&lt;1,"",-IPMT($F$4/12,B202,$F$6,$F$3))</f>
        <v>154.02308323916867</v>
      </c>
      <c r="E202" s="9">
        <f>IF(F201&lt;1,"",C202-D202)</f>
        <v>204.03838835992599</v>
      </c>
      <c r="F202" s="10">
        <f>IF(F201&lt;1,"",F201-E202)</f>
        <v>46002.886583390718</v>
      </c>
    </row>
    <row r="203" spans="2:6" x14ac:dyDescent="0.25">
      <c r="B203" s="12">
        <f>B202+1</f>
        <v>193</v>
      </c>
      <c r="C203" s="11">
        <f>IF(F202&lt;1,"",$F$7)</f>
        <v>358.06147159909466</v>
      </c>
      <c r="D203" s="9">
        <f>IF(F202&lt;1,"",-IPMT($F$4/12,B203,$F$6,$F$3))</f>
        <v>153.34295527796891</v>
      </c>
      <c r="E203" s="9">
        <f>IF(F202&lt;1,"",C203-D203)</f>
        <v>204.71851632112575</v>
      </c>
      <c r="F203" s="10">
        <f>IF(F202&lt;1,"",F202-E203)</f>
        <v>45798.168067069593</v>
      </c>
    </row>
    <row r="204" spans="2:6" x14ac:dyDescent="0.25">
      <c r="B204" s="12">
        <f>B203+1</f>
        <v>194</v>
      </c>
      <c r="C204" s="11">
        <f>IF(F203&lt;1,"",$F$7)</f>
        <v>358.06147159909466</v>
      </c>
      <c r="D204" s="9">
        <f>IF(F203&lt;1,"",-IPMT($F$4/12,B204,$F$6,$F$3))</f>
        <v>152.66056022356517</v>
      </c>
      <c r="E204" s="9">
        <f>IF(F203&lt;1,"",C204-D204)</f>
        <v>205.40091137552949</v>
      </c>
      <c r="F204" s="10">
        <f>IF(F203&lt;1,"",F203-E204)</f>
        <v>45592.767155694062</v>
      </c>
    </row>
    <row r="205" spans="2:6" x14ac:dyDescent="0.25">
      <c r="B205" s="12">
        <f>B204+1</f>
        <v>195</v>
      </c>
      <c r="C205" s="11">
        <f>IF(F204&lt;1,"",$F$7)</f>
        <v>358.06147159909466</v>
      </c>
      <c r="D205" s="9">
        <f>IF(F204&lt;1,"",-IPMT($F$4/12,B205,$F$6,$F$3))</f>
        <v>151.97589051898007</v>
      </c>
      <c r="E205" s="9">
        <f>IF(F204&lt;1,"",C205-D205)</f>
        <v>206.08558108011459</v>
      </c>
      <c r="F205" s="10">
        <f>IF(F204&lt;1,"",F204-E205)</f>
        <v>45386.681574613947</v>
      </c>
    </row>
    <row r="206" spans="2:6" x14ac:dyDescent="0.25">
      <c r="B206" s="12">
        <f>B205+1</f>
        <v>196</v>
      </c>
      <c r="C206" s="11">
        <f>IF(F205&lt;1,"",$F$7)</f>
        <v>358.06147159909466</v>
      </c>
      <c r="D206" s="9">
        <f>IF(F205&lt;1,"",-IPMT($F$4/12,B206,$F$6,$F$3))</f>
        <v>151.28893858204634</v>
      </c>
      <c r="E206" s="9">
        <f>IF(F205&lt;1,"",C206-D206)</f>
        <v>206.77253301704832</v>
      </c>
      <c r="F206" s="10">
        <f>IF(F205&lt;1,"",F205-E206)</f>
        <v>45179.909041596897</v>
      </c>
    </row>
    <row r="207" spans="2:6" x14ac:dyDescent="0.25">
      <c r="B207" s="12">
        <f>B206+1</f>
        <v>197</v>
      </c>
      <c r="C207" s="11">
        <f>IF(F206&lt;1,"",$F$7)</f>
        <v>358.06147159909466</v>
      </c>
      <c r="D207" s="9">
        <f>IF(F206&lt;1,"",-IPMT($F$4/12,B207,$F$6,$F$3))</f>
        <v>150.59969680532285</v>
      </c>
      <c r="E207" s="9">
        <f>IF(F206&lt;1,"",C207-D207)</f>
        <v>207.46177479377181</v>
      </c>
      <c r="F207" s="10">
        <f>IF(F206&lt;1,"",F206-E207)</f>
        <v>44972.447266803123</v>
      </c>
    </row>
    <row r="208" spans="2:6" x14ac:dyDescent="0.25">
      <c r="B208" s="12">
        <f>B207+1</f>
        <v>198</v>
      </c>
      <c r="C208" s="11">
        <f>IF(F207&lt;1,"",$F$7)</f>
        <v>358.06147159909466</v>
      </c>
      <c r="D208" s="9">
        <f>IF(F207&lt;1,"",-IPMT($F$4/12,B208,$F$6,$F$3))</f>
        <v>149.90815755601028</v>
      </c>
      <c r="E208" s="9">
        <f>IF(F207&lt;1,"",C208-D208)</f>
        <v>208.15331404308438</v>
      </c>
      <c r="F208" s="10">
        <f>IF(F207&lt;1,"",F207-E208)</f>
        <v>44764.293952760039</v>
      </c>
    </row>
    <row r="209" spans="2:6" x14ac:dyDescent="0.25">
      <c r="B209" s="12">
        <f>B208+1</f>
        <v>199</v>
      </c>
      <c r="C209" s="11">
        <f>IF(F208&lt;1,"",$F$7)</f>
        <v>358.06147159909466</v>
      </c>
      <c r="D209" s="9">
        <f>IF(F208&lt;1,"",-IPMT($F$4/12,B209,$F$6,$F$3))</f>
        <v>149.21431317586669</v>
      </c>
      <c r="E209" s="9">
        <f>IF(F208&lt;1,"",C209-D209)</f>
        <v>208.84715842322797</v>
      </c>
      <c r="F209" s="10">
        <f>IF(F208&lt;1,"",F208-E209)</f>
        <v>44555.446794336814</v>
      </c>
    </row>
    <row r="210" spans="2:6" x14ac:dyDescent="0.25">
      <c r="B210" s="12">
        <f>B209+1</f>
        <v>200</v>
      </c>
      <c r="C210" s="11">
        <f>IF(F209&lt;1,"",$F$7)</f>
        <v>358.06147159909466</v>
      </c>
      <c r="D210" s="9">
        <f>IF(F209&lt;1,"",-IPMT($F$4/12,B210,$F$6,$F$3))</f>
        <v>148.51815598112259</v>
      </c>
      <c r="E210" s="9">
        <f>IF(F209&lt;1,"",C210-D210)</f>
        <v>209.54331561797207</v>
      </c>
      <c r="F210" s="10">
        <f>IF(F209&lt;1,"",F209-E210)</f>
        <v>44345.903478718843</v>
      </c>
    </row>
    <row r="211" spans="2:6" x14ac:dyDescent="0.25">
      <c r="B211" s="12">
        <f>B210+1</f>
        <v>201</v>
      </c>
      <c r="C211" s="11">
        <f>IF(F210&lt;1,"",$F$7)</f>
        <v>358.06147159909466</v>
      </c>
      <c r="D211" s="9">
        <f>IF(F210&lt;1,"",-IPMT($F$4/12,B211,$F$6,$F$3))</f>
        <v>147.819678262396</v>
      </c>
      <c r="E211" s="9">
        <f>IF(F210&lt;1,"",C211-D211)</f>
        <v>210.24179333669866</v>
      </c>
      <c r="F211" s="10">
        <f>IF(F210&lt;1,"",F210-E211)</f>
        <v>44135.661685382147</v>
      </c>
    </row>
    <row r="212" spans="2:6" x14ac:dyDescent="0.25">
      <c r="B212" s="12">
        <f>B211+1</f>
        <v>202</v>
      </c>
      <c r="C212" s="11">
        <f>IF(F211&lt;1,"",$F$7)</f>
        <v>358.06147159909466</v>
      </c>
      <c r="D212" s="9">
        <f>IF(F211&lt;1,"",-IPMT($F$4/12,B212,$F$6,$F$3))</f>
        <v>147.11887228460702</v>
      </c>
      <c r="E212" s="9">
        <f>IF(F211&lt;1,"",C212-D212)</f>
        <v>210.94259931448764</v>
      </c>
      <c r="F212" s="10">
        <f>IF(F211&lt;1,"",F211-E212)</f>
        <v>43924.719086067656</v>
      </c>
    </row>
    <row r="213" spans="2:6" x14ac:dyDescent="0.25">
      <c r="B213" s="12">
        <f>B212+1</f>
        <v>203</v>
      </c>
      <c r="C213" s="11">
        <f>IF(F212&lt;1,"",$F$7)</f>
        <v>358.06147159909466</v>
      </c>
      <c r="D213" s="9">
        <f>IF(F212&lt;1,"",-IPMT($F$4/12,B213,$F$6,$F$3))</f>
        <v>146.41573028689209</v>
      </c>
      <c r="E213" s="9">
        <f>IF(F212&lt;1,"",C213-D213)</f>
        <v>211.64574131220257</v>
      </c>
      <c r="F213" s="10">
        <f>IF(F212&lt;1,"",F212-E213)</f>
        <v>43713.073344755452</v>
      </c>
    </row>
    <row r="214" spans="2:6" x14ac:dyDescent="0.25">
      <c r="B214" s="12">
        <f>B213+1</f>
        <v>204</v>
      </c>
      <c r="C214" s="11">
        <f>IF(F213&lt;1,"",$F$7)</f>
        <v>358.06147159909466</v>
      </c>
      <c r="D214" s="9">
        <f>IF(F213&lt;1,"",-IPMT($F$4/12,B214,$F$6,$F$3))</f>
        <v>145.71024448251805</v>
      </c>
      <c r="E214" s="9">
        <f>IF(F213&lt;1,"",C214-D214)</f>
        <v>212.35122711657661</v>
      </c>
      <c r="F214" s="10">
        <f>IF(F213&lt;1,"",F213-E214)</f>
        <v>43500.722117638878</v>
      </c>
    </row>
    <row r="215" spans="2:6" x14ac:dyDescent="0.25">
      <c r="B215" s="12">
        <f>B214+1</f>
        <v>205</v>
      </c>
      <c r="C215" s="11">
        <f>IF(F214&lt;1,"",$F$7)</f>
        <v>358.06147159909466</v>
      </c>
      <c r="D215" s="9">
        <f>IF(F214&lt;1,"",-IPMT($F$4/12,B215,$F$6,$F$3))</f>
        <v>145.00240705879611</v>
      </c>
      <c r="E215" s="9">
        <f>IF(F214&lt;1,"",C215-D215)</f>
        <v>213.05906454029855</v>
      </c>
      <c r="F215" s="10">
        <f>IF(F214&lt;1,"",F214-E215)</f>
        <v>43287.663053098579</v>
      </c>
    </row>
    <row r="216" spans="2:6" x14ac:dyDescent="0.25">
      <c r="B216" s="12">
        <f>B215+1</f>
        <v>206</v>
      </c>
      <c r="C216" s="11">
        <f>IF(F215&lt;1,"",$F$7)</f>
        <v>358.06147159909466</v>
      </c>
      <c r="D216" s="9">
        <f>IF(F215&lt;1,"",-IPMT($F$4/12,B216,$F$6,$F$3))</f>
        <v>144.2922101769951</v>
      </c>
      <c r="E216" s="9">
        <f>IF(F215&lt;1,"",C216-D216)</f>
        <v>213.76926142209956</v>
      </c>
      <c r="F216" s="10">
        <f>IF(F215&lt;1,"",F215-E216)</f>
        <v>43073.893791676477</v>
      </c>
    </row>
    <row r="217" spans="2:6" x14ac:dyDescent="0.25">
      <c r="B217" s="12">
        <f>B216+1</f>
        <v>207</v>
      </c>
      <c r="C217" s="11">
        <f>IF(F216&lt;1,"",$F$7)</f>
        <v>358.06147159909466</v>
      </c>
      <c r="D217" s="9">
        <f>IF(F216&lt;1,"",-IPMT($F$4/12,B217,$F$6,$F$3))</f>
        <v>143.57964597225481</v>
      </c>
      <c r="E217" s="9">
        <f>IF(F216&lt;1,"",C217-D217)</f>
        <v>214.48182562683985</v>
      </c>
      <c r="F217" s="10">
        <f>IF(F216&lt;1,"",F216-E217)</f>
        <v>42859.411966049636</v>
      </c>
    </row>
    <row r="218" spans="2:6" x14ac:dyDescent="0.25">
      <c r="B218" s="12">
        <f>B217+1</f>
        <v>208</v>
      </c>
      <c r="C218" s="11">
        <f>IF(F217&lt;1,"",$F$7)</f>
        <v>358.06147159909466</v>
      </c>
      <c r="D218" s="9">
        <f>IF(F217&lt;1,"",-IPMT($F$4/12,B218,$F$6,$F$3))</f>
        <v>142.86470655349865</v>
      </c>
      <c r="E218" s="9">
        <f>IF(F217&lt;1,"",C218-D218)</f>
        <v>215.19676504559601</v>
      </c>
      <c r="F218" s="10">
        <f>IF(F217&lt;1,"",F217-E218)</f>
        <v>42644.215201004037</v>
      </c>
    </row>
    <row r="219" spans="2:6" x14ac:dyDescent="0.25">
      <c r="B219" s="12">
        <f>B218+1</f>
        <v>209</v>
      </c>
      <c r="C219" s="11">
        <f>IF(F218&lt;1,"",$F$7)</f>
        <v>358.06147159909466</v>
      </c>
      <c r="D219" s="9">
        <f>IF(F218&lt;1,"",-IPMT($F$4/12,B219,$F$6,$F$3))</f>
        <v>142.1473840033467</v>
      </c>
      <c r="E219" s="9">
        <f>IF(F218&lt;1,"",C219-D219)</f>
        <v>215.91408759574796</v>
      </c>
      <c r="F219" s="10">
        <f>IF(F218&lt;1,"",F218-E219)</f>
        <v>42428.301113408292</v>
      </c>
    </row>
    <row r="220" spans="2:6" x14ac:dyDescent="0.25">
      <c r="B220" s="12">
        <f>B219+1</f>
        <v>210</v>
      </c>
      <c r="C220" s="11">
        <f>IF(F219&lt;1,"",$F$7)</f>
        <v>358.06147159909466</v>
      </c>
      <c r="D220" s="9">
        <f>IF(F219&lt;1,"",-IPMT($F$4/12,B220,$F$6,$F$3))</f>
        <v>141.4276703780275</v>
      </c>
      <c r="E220" s="9">
        <f>IF(F219&lt;1,"",C220-D220)</f>
        <v>216.63380122106716</v>
      </c>
      <c r="F220" s="10">
        <f>IF(F219&lt;1,"",F219-E220)</f>
        <v>42211.667312187223</v>
      </c>
    </row>
    <row r="221" spans="2:6" x14ac:dyDescent="0.25">
      <c r="B221" s="12">
        <f>B220+1</f>
        <v>211</v>
      </c>
      <c r="C221" s="11">
        <f>IF(F220&lt;1,"",$F$7)</f>
        <v>358.06147159909466</v>
      </c>
      <c r="D221" s="9">
        <f>IF(F220&lt;1,"",-IPMT($F$4/12,B221,$F$6,$F$3))</f>
        <v>140.70555770729061</v>
      </c>
      <c r="E221" s="9">
        <f>IF(F220&lt;1,"",C221-D221)</f>
        <v>217.35591389180405</v>
      </c>
      <c r="F221" s="10">
        <f>IF(F220&lt;1,"",F220-E221)</f>
        <v>41994.311398295416</v>
      </c>
    </row>
    <row r="222" spans="2:6" x14ac:dyDescent="0.25">
      <c r="B222" s="12">
        <f>B221+1</f>
        <v>212</v>
      </c>
      <c r="C222" s="11">
        <f>IF(F221&lt;1,"",$F$7)</f>
        <v>358.06147159909466</v>
      </c>
      <c r="D222" s="9">
        <f>IF(F221&lt;1,"",-IPMT($F$4/12,B222,$F$6,$F$3))</f>
        <v>139.98103799431794</v>
      </c>
      <c r="E222" s="9">
        <f>IF(F221&lt;1,"",C222-D222)</f>
        <v>218.08043360477672</v>
      </c>
      <c r="F222" s="10">
        <f>IF(F221&lt;1,"",F221-E222)</f>
        <v>41776.230964690643</v>
      </c>
    </row>
    <row r="223" spans="2:6" x14ac:dyDescent="0.25">
      <c r="B223" s="12">
        <f>B222+1</f>
        <v>213</v>
      </c>
      <c r="C223" s="11">
        <f>IF(F222&lt;1,"",$F$7)</f>
        <v>358.06147159909466</v>
      </c>
      <c r="D223" s="9">
        <f>IF(F222&lt;1,"",-IPMT($F$4/12,B223,$F$6,$F$3))</f>
        <v>139.25410321563535</v>
      </c>
      <c r="E223" s="9">
        <f>IF(F222&lt;1,"",C223-D223)</f>
        <v>218.80736838345931</v>
      </c>
      <c r="F223" s="10">
        <f>IF(F222&lt;1,"",F222-E223)</f>
        <v>41557.423596307184</v>
      </c>
    </row>
    <row r="224" spans="2:6" x14ac:dyDescent="0.25">
      <c r="B224" s="12">
        <f>B223+1</f>
        <v>214</v>
      </c>
      <c r="C224" s="11">
        <f>IF(F223&lt;1,"",$F$7)</f>
        <v>358.06147159909466</v>
      </c>
      <c r="D224" s="9">
        <f>IF(F223&lt;1,"",-IPMT($F$4/12,B224,$F$6,$F$3))</f>
        <v>138.52474532102383</v>
      </c>
      <c r="E224" s="9">
        <f>IF(F223&lt;1,"",C224-D224)</f>
        <v>219.53672627807083</v>
      </c>
      <c r="F224" s="10">
        <f>IF(F223&lt;1,"",F223-E224)</f>
        <v>41337.886870029113</v>
      </c>
    </row>
    <row r="225" spans="2:6" x14ac:dyDescent="0.25">
      <c r="B225" s="12">
        <f>B224+1</f>
        <v>215</v>
      </c>
      <c r="C225" s="11">
        <f>IF(F224&lt;1,"",$F$7)</f>
        <v>358.06147159909466</v>
      </c>
      <c r="D225" s="9">
        <f>IF(F224&lt;1,"",-IPMT($F$4/12,B225,$F$6,$F$3))</f>
        <v>137.79295623343026</v>
      </c>
      <c r="E225" s="9">
        <f>IF(F224&lt;1,"",C225-D225)</f>
        <v>220.2685153656644</v>
      </c>
      <c r="F225" s="10">
        <f>IF(F224&lt;1,"",F224-E225)</f>
        <v>41117.618354663449</v>
      </c>
    </row>
    <row r="226" spans="2:6" x14ac:dyDescent="0.25">
      <c r="B226" s="12">
        <f>B225+1</f>
        <v>216</v>
      </c>
      <c r="C226" s="11">
        <f>IF(F225&lt;1,"",$F$7)</f>
        <v>358.06147159909466</v>
      </c>
      <c r="D226" s="9">
        <f>IF(F225&lt;1,"",-IPMT($F$4/12,B226,$F$6,$F$3))</f>
        <v>137.05872784887805</v>
      </c>
      <c r="E226" s="9">
        <f>IF(F225&lt;1,"",C226-D226)</f>
        <v>221.00274375021661</v>
      </c>
      <c r="F226" s="10">
        <f>IF(F225&lt;1,"",F225-E226)</f>
        <v>40896.615610913235</v>
      </c>
    </row>
    <row r="227" spans="2:6" x14ac:dyDescent="0.25">
      <c r="B227" s="12">
        <f>B226+1</f>
        <v>217</v>
      </c>
      <c r="C227" s="11">
        <f>IF(F226&lt;1,"",$F$7)</f>
        <v>358.06147159909466</v>
      </c>
      <c r="D227" s="9">
        <f>IF(F226&lt;1,"",-IPMT($F$4/12,B227,$F$6,$F$3))</f>
        <v>136.3220520363773</v>
      </c>
      <c r="E227" s="9">
        <f>IF(F226&lt;1,"",C227-D227)</f>
        <v>221.73941956271736</v>
      </c>
      <c r="F227" s="10">
        <f>IF(F226&lt;1,"",F226-E227)</f>
        <v>40674.876191350515</v>
      </c>
    </row>
    <row r="228" spans="2:6" x14ac:dyDescent="0.25">
      <c r="B228" s="12">
        <f>B227+1</f>
        <v>218</v>
      </c>
      <c r="C228" s="11">
        <f>IF(F227&lt;1,"",$F$7)</f>
        <v>358.06147159909466</v>
      </c>
      <c r="D228" s="9">
        <f>IF(F227&lt;1,"",-IPMT($F$4/12,B228,$F$6,$F$3))</f>
        <v>135.58292063783495</v>
      </c>
      <c r="E228" s="9">
        <f>IF(F227&lt;1,"",C228-D228)</f>
        <v>222.47855096125971</v>
      </c>
      <c r="F228" s="10">
        <f>IF(F227&lt;1,"",F227-E228)</f>
        <v>40452.397640389252</v>
      </c>
    </row>
    <row r="229" spans="2:6" x14ac:dyDescent="0.25">
      <c r="B229" s="12">
        <f>B228+1</f>
        <v>219</v>
      </c>
      <c r="C229" s="11">
        <f>IF(F228&lt;1,"",$F$7)</f>
        <v>358.06147159909466</v>
      </c>
      <c r="D229" s="9">
        <f>IF(F228&lt;1,"",-IPMT($F$4/12,B229,$F$6,$F$3))</f>
        <v>134.84132546796408</v>
      </c>
      <c r="E229" s="9">
        <f>IF(F228&lt;1,"",C229-D229)</f>
        <v>223.22014613113058</v>
      </c>
      <c r="F229" s="10">
        <f>IF(F228&lt;1,"",F228-E229)</f>
        <v>40229.177494258125</v>
      </c>
    </row>
    <row r="230" spans="2:6" x14ac:dyDescent="0.25">
      <c r="B230" s="12">
        <f>B229+1</f>
        <v>220</v>
      </c>
      <c r="C230" s="11">
        <f>IF(F229&lt;1,"",$F$7)</f>
        <v>358.06147159909466</v>
      </c>
      <c r="D230" s="9">
        <f>IF(F229&lt;1,"",-IPMT($F$4/12,B230,$F$6,$F$3))</f>
        <v>134.09725831419362</v>
      </c>
      <c r="E230" s="9">
        <f>IF(F229&lt;1,"",C230-D230)</f>
        <v>223.96421328490104</v>
      </c>
      <c r="F230" s="10">
        <f>IF(F229&lt;1,"",F229-E230)</f>
        <v>40005.213280973221</v>
      </c>
    </row>
    <row r="231" spans="2:6" x14ac:dyDescent="0.25">
      <c r="B231" s="12">
        <f>B230+1</f>
        <v>221</v>
      </c>
      <c r="C231" s="11">
        <f>IF(F230&lt;1,"",$F$7)</f>
        <v>358.06147159909466</v>
      </c>
      <c r="D231" s="9">
        <f>IF(F230&lt;1,"",-IPMT($F$4/12,B231,$F$6,$F$3))</f>
        <v>133.35071093657729</v>
      </c>
      <c r="E231" s="9">
        <f>IF(F230&lt;1,"",C231-D231)</f>
        <v>224.71076066251737</v>
      </c>
      <c r="F231" s="10">
        <f>IF(F230&lt;1,"",F230-E231)</f>
        <v>39780.502520310707</v>
      </c>
    </row>
    <row r="232" spans="2:6" x14ac:dyDescent="0.25">
      <c r="B232" s="12">
        <f>B231+1</f>
        <v>222</v>
      </c>
      <c r="C232" s="11">
        <f>IF(F231&lt;1,"",$F$7)</f>
        <v>358.06147159909466</v>
      </c>
      <c r="D232" s="9">
        <f>IF(F231&lt;1,"",-IPMT($F$4/12,B232,$F$6,$F$3))</f>
        <v>132.60167506770225</v>
      </c>
      <c r="E232" s="9">
        <f>IF(F231&lt;1,"",C232-D232)</f>
        <v>225.45979653139241</v>
      </c>
      <c r="F232" s="10">
        <f>IF(F231&lt;1,"",F231-E232)</f>
        <v>39555.042723779312</v>
      </c>
    </row>
    <row r="233" spans="2:6" x14ac:dyDescent="0.25">
      <c r="B233" s="12">
        <f>B232+1</f>
        <v>223</v>
      </c>
      <c r="C233" s="11">
        <f>IF(F232&lt;1,"",$F$7)</f>
        <v>358.06147159909466</v>
      </c>
      <c r="D233" s="9">
        <f>IF(F232&lt;1,"",-IPMT($F$4/12,B233,$F$6,$F$3))</f>
        <v>131.85014241259759</v>
      </c>
      <c r="E233" s="9">
        <f>IF(F232&lt;1,"",C233-D233)</f>
        <v>226.21132918649707</v>
      </c>
      <c r="F233" s="10">
        <f>IF(F232&lt;1,"",F232-E233)</f>
        <v>39328.831394592817</v>
      </c>
    </row>
    <row r="234" spans="2:6" x14ac:dyDescent="0.25">
      <c r="B234" s="12">
        <f>B233+1</f>
        <v>224</v>
      </c>
      <c r="C234" s="11">
        <f>IF(F233&lt;1,"",$F$7)</f>
        <v>358.06147159909466</v>
      </c>
      <c r="D234" s="9">
        <f>IF(F233&lt;1,"",-IPMT($F$4/12,B234,$F$6,$F$3))</f>
        <v>131.09610464864258</v>
      </c>
      <c r="E234" s="9">
        <f>IF(F233&lt;1,"",C234-D234)</f>
        <v>226.96536695045208</v>
      </c>
      <c r="F234" s="10">
        <f>IF(F233&lt;1,"",F233-E234)</f>
        <v>39101.866027642362</v>
      </c>
    </row>
    <row r="235" spans="2:6" x14ac:dyDescent="0.25">
      <c r="B235" s="12">
        <f>B234+1</f>
        <v>225</v>
      </c>
      <c r="C235" s="11">
        <f>IF(F234&lt;1,"",$F$7)</f>
        <v>358.06147159909466</v>
      </c>
      <c r="D235" s="9">
        <f>IF(F234&lt;1,"",-IPMT($F$4/12,B235,$F$6,$F$3))</f>
        <v>130.33955342547443</v>
      </c>
      <c r="E235" s="9">
        <f>IF(F234&lt;1,"",C235-D235)</f>
        <v>227.72191817362022</v>
      </c>
      <c r="F235" s="10">
        <f>IF(F234&lt;1,"",F234-E235)</f>
        <v>38874.14410946874</v>
      </c>
    </row>
    <row r="236" spans="2:6" x14ac:dyDescent="0.25">
      <c r="B236" s="12">
        <f>B235+1</f>
        <v>226</v>
      </c>
      <c r="C236" s="11">
        <f>IF(F235&lt;1,"",$F$7)</f>
        <v>358.06147159909466</v>
      </c>
      <c r="D236" s="9">
        <f>IF(F235&lt;1,"",-IPMT($F$4/12,B236,$F$6,$F$3))</f>
        <v>129.58048036489572</v>
      </c>
      <c r="E236" s="9">
        <f>IF(F235&lt;1,"",C236-D236)</f>
        <v>228.48099123419894</v>
      </c>
      <c r="F236" s="10">
        <f>IF(F235&lt;1,"",F235-E236)</f>
        <v>38645.663118234537</v>
      </c>
    </row>
    <row r="237" spans="2:6" x14ac:dyDescent="0.25">
      <c r="B237" s="12">
        <f>B236+1</f>
        <v>227</v>
      </c>
      <c r="C237" s="11">
        <f>IF(F236&lt;1,"",$F$7)</f>
        <v>358.06147159909466</v>
      </c>
      <c r="D237" s="9">
        <f>IF(F236&lt;1,"",-IPMT($F$4/12,B237,$F$6,$F$3))</f>
        <v>128.81887706078172</v>
      </c>
      <c r="E237" s="9">
        <f>IF(F236&lt;1,"",C237-D237)</f>
        <v>229.24259453831294</v>
      </c>
      <c r="F237" s="10">
        <f>IF(F236&lt;1,"",F236-E237)</f>
        <v>38416.420523696223</v>
      </c>
    </row>
    <row r="238" spans="2:6" x14ac:dyDescent="0.25">
      <c r="B238" s="12">
        <f>B237+1</f>
        <v>228</v>
      </c>
      <c r="C238" s="11">
        <f>IF(F237&lt;1,"",$F$7)</f>
        <v>358.06147159909466</v>
      </c>
      <c r="D238" s="9">
        <f>IF(F237&lt;1,"",-IPMT($F$4/12,B238,$F$6,$F$3))</f>
        <v>128.05473507898731</v>
      </c>
      <c r="E238" s="9">
        <f>IF(F237&lt;1,"",C238-D238)</f>
        <v>230.00673652010735</v>
      </c>
      <c r="F238" s="10">
        <f>IF(F237&lt;1,"",F237-E238)</f>
        <v>38186.413787176112</v>
      </c>
    </row>
    <row r="239" spans="2:6" x14ac:dyDescent="0.25">
      <c r="B239" s="12">
        <f>B238+1</f>
        <v>229</v>
      </c>
      <c r="C239" s="11">
        <f>IF(F238&lt;1,"",$F$7)</f>
        <v>358.06147159909466</v>
      </c>
      <c r="D239" s="9">
        <f>IF(F238&lt;1,"",-IPMT($F$4/12,B239,$F$6,$F$3))</f>
        <v>127.28804595725364</v>
      </c>
      <c r="E239" s="9">
        <f>IF(F238&lt;1,"",C239-D239)</f>
        <v>230.77342564184102</v>
      </c>
      <c r="F239" s="10">
        <f>IF(F238&lt;1,"",F238-E239)</f>
        <v>37955.640361534272</v>
      </c>
    </row>
    <row r="240" spans="2:6" x14ac:dyDescent="0.25">
      <c r="B240" s="12">
        <f>B239+1</f>
        <v>230</v>
      </c>
      <c r="C240" s="11">
        <f>IF(F239&lt;1,"",$F$7)</f>
        <v>358.06147159909466</v>
      </c>
      <c r="D240" s="9">
        <f>IF(F239&lt;1,"",-IPMT($F$4/12,B240,$F$6,$F$3))</f>
        <v>126.51880120511414</v>
      </c>
      <c r="E240" s="9">
        <f>IF(F239&lt;1,"",C240-D240)</f>
        <v>231.54267039398053</v>
      </c>
      <c r="F240" s="10">
        <f>IF(F239&lt;1,"",F239-E240)</f>
        <v>37724.09769114029</v>
      </c>
    </row>
    <row r="241" spans="2:6" x14ac:dyDescent="0.25">
      <c r="B241" s="12">
        <f>B240+1</f>
        <v>231</v>
      </c>
      <c r="C241" s="11">
        <f>IF(F240&lt;1,"",$F$7)</f>
        <v>358.06147159909466</v>
      </c>
      <c r="D241" s="9">
        <f>IF(F240&lt;1,"",-IPMT($F$4/12,B241,$F$6,$F$3))</f>
        <v>125.74699230380088</v>
      </c>
      <c r="E241" s="9">
        <f>IF(F240&lt;1,"",C241-D241)</f>
        <v>232.31447929529378</v>
      </c>
      <c r="F241" s="10">
        <f>IF(F240&lt;1,"",F240-E241)</f>
        <v>37491.783211844995</v>
      </c>
    </row>
    <row r="242" spans="2:6" x14ac:dyDescent="0.25">
      <c r="B242" s="12">
        <f>B241+1</f>
        <v>232</v>
      </c>
      <c r="C242" s="11">
        <f>IF(F241&lt;1,"",$F$7)</f>
        <v>358.06147159909466</v>
      </c>
      <c r="D242" s="9">
        <f>IF(F241&lt;1,"",-IPMT($F$4/12,B242,$F$6,$F$3))</f>
        <v>124.97261070614992</v>
      </c>
      <c r="E242" s="9">
        <f>IF(F241&lt;1,"",C242-D242)</f>
        <v>233.08886089294475</v>
      </c>
      <c r="F242" s="10">
        <f>IF(F241&lt;1,"",F241-E242)</f>
        <v>37258.69435095205</v>
      </c>
    </row>
    <row r="243" spans="2:6" x14ac:dyDescent="0.25">
      <c r="B243" s="12">
        <f>B242+1</f>
        <v>233</v>
      </c>
      <c r="C243" s="11">
        <f>IF(F242&lt;1,"",$F$7)</f>
        <v>358.06147159909466</v>
      </c>
      <c r="D243" s="9">
        <f>IF(F242&lt;1,"",-IPMT($F$4/12,B243,$F$6,$F$3))</f>
        <v>124.19564783650677</v>
      </c>
      <c r="E243" s="9">
        <f>IF(F242&lt;1,"",C243-D243)</f>
        <v>233.86582376258789</v>
      </c>
      <c r="F243" s="10">
        <f>IF(F242&lt;1,"",F242-E243)</f>
        <v>37024.828527189464</v>
      </c>
    </row>
    <row r="244" spans="2:6" x14ac:dyDescent="0.25">
      <c r="B244" s="12">
        <f>B243+1</f>
        <v>234</v>
      </c>
      <c r="C244" s="11">
        <f>IF(F243&lt;1,"",$F$7)</f>
        <v>358.06147159909466</v>
      </c>
      <c r="D244" s="9">
        <f>IF(F243&lt;1,"",-IPMT($F$4/12,B244,$F$6,$F$3))</f>
        <v>123.41609509063149</v>
      </c>
      <c r="E244" s="9">
        <f>IF(F243&lt;1,"",C244-D244)</f>
        <v>234.64537650846319</v>
      </c>
      <c r="F244" s="10">
        <f>IF(F243&lt;1,"",F243-E244)</f>
        <v>36790.183150680998</v>
      </c>
    </row>
    <row r="245" spans="2:6" x14ac:dyDescent="0.25">
      <c r="B245" s="12">
        <f>B244+1</f>
        <v>235</v>
      </c>
      <c r="C245" s="11">
        <f>IF(F244&lt;1,"",$F$7)</f>
        <v>358.06147159909466</v>
      </c>
      <c r="D245" s="9">
        <f>IF(F244&lt;1,"",-IPMT($F$4/12,B245,$F$6,$F$3))</f>
        <v>122.63394383560326</v>
      </c>
      <c r="E245" s="9">
        <f>IF(F244&lt;1,"",C245-D245)</f>
        <v>235.42752776349141</v>
      </c>
      <c r="F245" s="10">
        <f>IF(F244&lt;1,"",F244-E245)</f>
        <v>36554.75562291751</v>
      </c>
    </row>
    <row r="246" spans="2:6" x14ac:dyDescent="0.25">
      <c r="B246" s="12">
        <f>B245+1</f>
        <v>236</v>
      </c>
      <c r="C246" s="11">
        <f>IF(F245&lt;1,"",$F$7)</f>
        <v>358.06147159909466</v>
      </c>
      <c r="D246" s="9">
        <f>IF(F245&lt;1,"",-IPMT($F$4/12,B246,$F$6,$F$3))</f>
        <v>121.84918540972497</v>
      </c>
      <c r="E246" s="9">
        <f>IF(F245&lt;1,"",C246-D246)</f>
        <v>236.21228618936971</v>
      </c>
      <c r="F246" s="10">
        <f>IF(F245&lt;1,"",F245-E246)</f>
        <v>36318.543336728137</v>
      </c>
    </row>
    <row r="247" spans="2:6" x14ac:dyDescent="0.25">
      <c r="B247" s="12">
        <f>B246+1</f>
        <v>237</v>
      </c>
      <c r="C247" s="11">
        <f>IF(F246&lt;1,"",$F$7)</f>
        <v>358.06147159909466</v>
      </c>
      <c r="D247" s="9">
        <f>IF(F246&lt;1,"",-IPMT($F$4/12,B247,$F$6,$F$3))</f>
        <v>121.06181112242706</v>
      </c>
      <c r="E247" s="9">
        <f>IF(F246&lt;1,"",C247-D247)</f>
        <v>236.9996604766676</v>
      </c>
      <c r="F247" s="10">
        <f>IF(F246&lt;1,"",F246-E247)</f>
        <v>36081.543676251466</v>
      </c>
    </row>
    <row r="248" spans="2:6" x14ac:dyDescent="0.25">
      <c r="B248" s="12">
        <f>B247+1</f>
        <v>238</v>
      </c>
      <c r="C248" s="11">
        <f>IF(F247&lt;1,"",$F$7)</f>
        <v>358.06147159909466</v>
      </c>
      <c r="D248" s="9">
        <f>IF(F247&lt;1,"",-IPMT($F$4/12,B248,$F$6,$F$3))</f>
        <v>120.27181225417151</v>
      </c>
      <c r="E248" s="9">
        <f>IF(F247&lt;1,"",C248-D248)</f>
        <v>237.78965934492317</v>
      </c>
      <c r="F248" s="10">
        <f>IF(F247&lt;1,"",F247-E248)</f>
        <v>35843.75401690654</v>
      </c>
    </row>
    <row r="249" spans="2:6" x14ac:dyDescent="0.25">
      <c r="B249" s="12">
        <f>B248+1</f>
        <v>239</v>
      </c>
      <c r="C249" s="11">
        <f>IF(F248&lt;1,"",$F$7)</f>
        <v>358.06147159909466</v>
      </c>
      <c r="D249" s="9">
        <f>IF(F248&lt;1,"",-IPMT($F$4/12,B249,$F$6,$F$3))</f>
        <v>119.47918005635509</v>
      </c>
      <c r="E249" s="9">
        <f>IF(F248&lt;1,"",C249-D249)</f>
        <v>238.58229154273957</v>
      </c>
      <c r="F249" s="10">
        <f>IF(F248&lt;1,"",F248-E249)</f>
        <v>35605.171725363798</v>
      </c>
    </row>
    <row r="250" spans="2:6" x14ac:dyDescent="0.25">
      <c r="B250" s="12">
        <f>B249+1</f>
        <v>240</v>
      </c>
      <c r="C250" s="11">
        <f>IF(F249&lt;1,"",$F$7)</f>
        <v>358.06147159909466</v>
      </c>
      <c r="D250" s="9">
        <f>IF(F249&lt;1,"",-IPMT($F$4/12,B250,$F$6,$F$3))</f>
        <v>118.68390575121262</v>
      </c>
      <c r="E250" s="9">
        <f>IF(F249&lt;1,"",C250-D250)</f>
        <v>239.37756584788204</v>
      </c>
      <c r="F250" s="10">
        <f>IF(F249&lt;1,"",F249-E250)</f>
        <v>35365.794159515914</v>
      </c>
    </row>
    <row r="251" spans="2:6" x14ac:dyDescent="0.25">
      <c r="B251" s="12">
        <f>B250+1</f>
        <v>241</v>
      </c>
      <c r="C251" s="11">
        <f>IF(F250&lt;1,"",$F$7)</f>
        <v>358.06147159909466</v>
      </c>
      <c r="D251" s="9">
        <f>IF(F250&lt;1,"",-IPMT($F$4/12,B251,$F$6,$F$3))</f>
        <v>117.88598053171967</v>
      </c>
      <c r="E251" s="9">
        <f>IF(F250&lt;1,"",C251-D251)</f>
        <v>240.17549106737499</v>
      </c>
      <c r="F251" s="10">
        <f>IF(F250&lt;1,"",F250-E251)</f>
        <v>35125.618668448536</v>
      </c>
    </row>
    <row r="252" spans="2:6" x14ac:dyDescent="0.25">
      <c r="B252" s="12">
        <f>B251+1</f>
        <v>242</v>
      </c>
      <c r="C252" s="11">
        <f>IF(F251&lt;1,"",$F$7)</f>
        <v>358.06147159909466</v>
      </c>
      <c r="D252" s="9">
        <f>IF(F251&lt;1,"",-IPMT($F$4/12,B252,$F$6,$F$3))</f>
        <v>117.0853955614951</v>
      </c>
      <c r="E252" s="9">
        <f>IF(F251&lt;1,"",C252-D252)</f>
        <v>240.97607603759957</v>
      </c>
      <c r="F252" s="10">
        <f>IF(F251&lt;1,"",F251-E252)</f>
        <v>34884.642592410935</v>
      </c>
    </row>
    <row r="253" spans="2:6" x14ac:dyDescent="0.25">
      <c r="B253" s="12">
        <f>B252+1</f>
        <v>243</v>
      </c>
      <c r="C253" s="11">
        <f>IF(F252&lt;1,"",$F$7)</f>
        <v>358.06147159909466</v>
      </c>
      <c r="D253" s="9">
        <f>IF(F252&lt;1,"",-IPMT($F$4/12,B253,$F$6,$F$3))</f>
        <v>116.28214197470309</v>
      </c>
      <c r="E253" s="9">
        <f>IF(F252&lt;1,"",C253-D253)</f>
        <v>241.77932962439155</v>
      </c>
      <c r="F253" s="10">
        <f>IF(F252&lt;1,"",F252-E253)</f>
        <v>34642.863262786545</v>
      </c>
    </row>
    <row r="254" spans="2:6" x14ac:dyDescent="0.25">
      <c r="B254" s="12">
        <f>B253+1</f>
        <v>244</v>
      </c>
      <c r="C254" s="11">
        <f>IF(F253&lt;1,"",$F$7)</f>
        <v>358.06147159909466</v>
      </c>
      <c r="D254" s="9">
        <f>IF(F253&lt;1,"",-IPMT($F$4/12,B254,$F$6,$F$3))</f>
        <v>115.47621087595513</v>
      </c>
      <c r="E254" s="9">
        <f>IF(F253&lt;1,"",C254-D254)</f>
        <v>242.58526072313953</v>
      </c>
      <c r="F254" s="10">
        <f>IF(F253&lt;1,"",F253-E254)</f>
        <v>34400.278002063402</v>
      </c>
    </row>
    <row r="255" spans="2:6" x14ac:dyDescent="0.25">
      <c r="B255" s="12">
        <f>B254+1</f>
        <v>245</v>
      </c>
      <c r="C255" s="11">
        <f>IF(F254&lt;1,"",$F$7)</f>
        <v>358.06147159909466</v>
      </c>
      <c r="D255" s="9">
        <f>IF(F254&lt;1,"",-IPMT($F$4/12,B255,$F$6,$F$3))</f>
        <v>114.66759334021133</v>
      </c>
      <c r="E255" s="9">
        <f>IF(F254&lt;1,"",C255-D255)</f>
        <v>243.39387825888332</v>
      </c>
      <c r="F255" s="10">
        <f>IF(F254&lt;1,"",F254-E255)</f>
        <v>34156.884123804521</v>
      </c>
    </row>
    <row r="256" spans="2:6" x14ac:dyDescent="0.25">
      <c r="B256" s="12">
        <f>B255+1</f>
        <v>246</v>
      </c>
      <c r="C256" s="11">
        <f>IF(F255&lt;1,"",$F$7)</f>
        <v>358.06147159909466</v>
      </c>
      <c r="D256" s="9">
        <f>IF(F255&lt;1,"",-IPMT($F$4/12,B256,$F$6,$F$3))</f>
        <v>113.85628041268171</v>
      </c>
      <c r="E256" s="9">
        <f>IF(F255&lt;1,"",C256-D256)</f>
        <v>244.20519118641295</v>
      </c>
      <c r="F256" s="10">
        <f>IF(F255&lt;1,"",F255-E256)</f>
        <v>33912.67893261811</v>
      </c>
    </row>
    <row r="257" spans="2:6" x14ac:dyDescent="0.25">
      <c r="B257" s="12">
        <f>B256+1</f>
        <v>247</v>
      </c>
      <c r="C257" s="11">
        <f>IF(F256&lt;1,"",$F$7)</f>
        <v>358.06147159909466</v>
      </c>
      <c r="D257" s="9">
        <f>IF(F256&lt;1,"",-IPMT($F$4/12,B257,$F$6,$F$3))</f>
        <v>113.04226310872701</v>
      </c>
      <c r="E257" s="9">
        <f>IF(F256&lt;1,"",C257-D257)</f>
        <v>245.01920849036765</v>
      </c>
      <c r="F257" s="10">
        <f>IF(F256&lt;1,"",F256-E257)</f>
        <v>33667.659724127741</v>
      </c>
    </row>
    <row r="258" spans="2:6" x14ac:dyDescent="0.25">
      <c r="B258" s="12">
        <f>B257+1</f>
        <v>248</v>
      </c>
      <c r="C258" s="11">
        <f>IF(F257&lt;1,"",$F$7)</f>
        <v>358.06147159909466</v>
      </c>
      <c r="D258" s="9">
        <f>IF(F257&lt;1,"",-IPMT($F$4/12,B258,$F$6,$F$3))</f>
        <v>112.22553241375913</v>
      </c>
      <c r="E258" s="9">
        <f>IF(F257&lt;1,"",C258-D258)</f>
        <v>245.83593918533552</v>
      </c>
      <c r="F258" s="10">
        <f>IF(F257&lt;1,"",F257-E258)</f>
        <v>33421.823784942404</v>
      </c>
    </row>
    <row r="259" spans="2:6" x14ac:dyDescent="0.25">
      <c r="B259" s="12">
        <f>B258+1</f>
        <v>249</v>
      </c>
      <c r="C259" s="11">
        <f>IF(F258&lt;1,"",$F$7)</f>
        <v>358.06147159909466</v>
      </c>
      <c r="D259" s="9">
        <f>IF(F258&lt;1,"",-IPMT($F$4/12,B259,$F$6,$F$3))</f>
        <v>111.40607928314132</v>
      </c>
      <c r="E259" s="9">
        <f>IF(F258&lt;1,"",C259-D259)</f>
        <v>246.65539231595335</v>
      </c>
      <c r="F259" s="10">
        <f>IF(F258&lt;1,"",F258-E259)</f>
        <v>33175.168392626452</v>
      </c>
    </row>
    <row r="260" spans="2:6" x14ac:dyDescent="0.25">
      <c r="B260" s="12">
        <f>B259+1</f>
        <v>250</v>
      </c>
      <c r="C260" s="11">
        <f>IF(F259&lt;1,"",$F$7)</f>
        <v>358.06147159909466</v>
      </c>
      <c r="D260" s="9">
        <f>IF(F259&lt;1,"",-IPMT($F$4/12,B260,$F$6,$F$3))</f>
        <v>110.58389464208815</v>
      </c>
      <c r="E260" s="9">
        <f>IF(F259&lt;1,"",C260-D260)</f>
        <v>247.47757695700651</v>
      </c>
      <c r="F260" s="10">
        <f>IF(F259&lt;1,"",F259-E260)</f>
        <v>32927.690815669448</v>
      </c>
    </row>
    <row r="261" spans="2:6" x14ac:dyDescent="0.25">
      <c r="B261" s="12">
        <f>B260+1</f>
        <v>251</v>
      </c>
      <c r="C261" s="11">
        <f>IF(F260&lt;1,"",$F$7)</f>
        <v>358.06147159909466</v>
      </c>
      <c r="D261" s="9">
        <f>IF(F260&lt;1,"",-IPMT($F$4/12,B261,$F$6,$F$3))</f>
        <v>109.75896938556481</v>
      </c>
      <c r="E261" s="9">
        <f>IF(F260&lt;1,"",C261-D261)</f>
        <v>248.30250221352986</v>
      </c>
      <c r="F261" s="10">
        <f>IF(F260&lt;1,"",F260-E261)</f>
        <v>32679.388313455918</v>
      </c>
    </row>
    <row r="262" spans="2:6" x14ac:dyDescent="0.25">
      <c r="B262" s="12">
        <f>B261+1</f>
        <v>252</v>
      </c>
      <c r="C262" s="11">
        <f>IF(F261&lt;1,"",$F$7)</f>
        <v>358.06147159909466</v>
      </c>
      <c r="D262" s="9">
        <f>IF(F261&lt;1,"",-IPMT($F$4/12,B262,$F$6,$F$3))</f>
        <v>108.93129437818637</v>
      </c>
      <c r="E262" s="9">
        <f>IF(F261&lt;1,"",C262-D262)</f>
        <v>249.13017722090831</v>
      </c>
      <c r="F262" s="10">
        <f>IF(F261&lt;1,"",F261-E262)</f>
        <v>32430.25813623501</v>
      </c>
    </row>
    <row r="263" spans="2:6" x14ac:dyDescent="0.25">
      <c r="B263" s="12">
        <f>B262+1</f>
        <v>253</v>
      </c>
      <c r="C263" s="11">
        <f>IF(F262&lt;1,"",$F$7)</f>
        <v>358.06147159909466</v>
      </c>
      <c r="D263" s="9">
        <f>IF(F262&lt;1,"",-IPMT($F$4/12,B263,$F$6,$F$3))</f>
        <v>108.10086045411666</v>
      </c>
      <c r="E263" s="9">
        <f>IF(F262&lt;1,"",C263-D263)</f>
        <v>249.960611144978</v>
      </c>
      <c r="F263" s="10">
        <f>IF(F262&lt;1,"",F262-E263)</f>
        <v>32180.297525090031</v>
      </c>
    </row>
    <row r="264" spans="2:6" x14ac:dyDescent="0.25">
      <c r="B264" s="12">
        <f>B263+1</f>
        <v>254</v>
      </c>
      <c r="C264" s="11">
        <f>IF(F263&lt;1,"",$F$7)</f>
        <v>358.06147159909466</v>
      </c>
      <c r="D264" s="9">
        <f>IF(F263&lt;1,"",-IPMT($F$4/12,B264,$F$6,$F$3))</f>
        <v>107.26765841696674</v>
      </c>
      <c r="E264" s="9">
        <f>IF(F263&lt;1,"",C264-D264)</f>
        <v>250.79381318212791</v>
      </c>
      <c r="F264" s="10">
        <f>IF(F263&lt;1,"",F263-E264)</f>
        <v>31929.503711907902</v>
      </c>
    </row>
    <row r="265" spans="2:6" x14ac:dyDescent="0.25">
      <c r="B265" s="12">
        <f>B264+1</f>
        <v>255</v>
      </c>
      <c r="C265" s="11">
        <f>IF(F264&lt;1,"",$F$7)</f>
        <v>358.06147159909466</v>
      </c>
      <c r="D265" s="9">
        <f>IF(F264&lt;1,"",-IPMT($F$4/12,B265,$F$6,$F$3))</f>
        <v>106.43167903969299</v>
      </c>
      <c r="E265" s="9">
        <f>IF(F264&lt;1,"",C265-D265)</f>
        <v>251.62979255940166</v>
      </c>
      <c r="F265" s="10">
        <f>IF(F264&lt;1,"",F264-E265)</f>
        <v>31677.873919348502</v>
      </c>
    </row>
    <row r="266" spans="2:6" x14ac:dyDescent="0.25">
      <c r="B266" s="12">
        <f>B265+1</f>
        <v>256</v>
      </c>
      <c r="C266" s="11">
        <f>IF(F265&lt;1,"",$F$7)</f>
        <v>358.06147159909466</v>
      </c>
      <c r="D266" s="9">
        <f>IF(F265&lt;1,"",-IPMT($F$4/12,B266,$F$6,$F$3))</f>
        <v>105.59291306449499</v>
      </c>
      <c r="E266" s="9">
        <f>IF(F265&lt;1,"",C266-D266)</f>
        <v>252.46855853459965</v>
      </c>
      <c r="F266" s="10">
        <f>IF(F265&lt;1,"",F265-E266)</f>
        <v>31425.4053608139</v>
      </c>
    </row>
    <row r="267" spans="2:6" x14ac:dyDescent="0.25">
      <c r="B267" s="12">
        <f>B266+1</f>
        <v>257</v>
      </c>
      <c r="C267" s="11">
        <f>IF(F266&lt;1,"",$F$7)</f>
        <v>358.06147159909466</v>
      </c>
      <c r="D267" s="9">
        <f>IF(F266&lt;1,"",-IPMT($F$4/12,B267,$F$6,$F$3))</f>
        <v>104.751351202713</v>
      </c>
      <c r="E267" s="9">
        <f>IF(F266&lt;1,"",C267-D267)</f>
        <v>253.31012039638165</v>
      </c>
      <c r="F267" s="10">
        <f>IF(F266&lt;1,"",F266-E267)</f>
        <v>31172.095240417519</v>
      </c>
    </row>
    <row r="268" spans="2:6" x14ac:dyDescent="0.25">
      <c r="B268" s="12">
        <f>B267+1</f>
        <v>258</v>
      </c>
      <c r="C268" s="11">
        <f>IF(F267&lt;1,"",$F$7)</f>
        <v>358.06147159909466</v>
      </c>
      <c r="D268" s="9">
        <f>IF(F267&lt;1,"",-IPMT($F$4/12,B268,$F$6,$F$3))</f>
        <v>103.90698413472505</v>
      </c>
      <c r="E268" s="9">
        <f>IF(F267&lt;1,"",C268-D268)</f>
        <v>254.15448746436959</v>
      </c>
      <c r="F268" s="10">
        <f>IF(F267&lt;1,"",F267-E268)</f>
        <v>30917.940752953149</v>
      </c>
    </row>
    <row r="269" spans="2:6" x14ac:dyDescent="0.25">
      <c r="B269" s="12">
        <f>B268+1</f>
        <v>259</v>
      </c>
      <c r="C269" s="11">
        <f>IF(F268&lt;1,"",$F$7)</f>
        <v>358.06147159909466</v>
      </c>
      <c r="D269" s="9">
        <f>IF(F268&lt;1,"",-IPMT($F$4/12,B269,$F$6,$F$3))</f>
        <v>103.05980250984382</v>
      </c>
      <c r="E269" s="9">
        <f>IF(F268&lt;1,"",C269-D269)</f>
        <v>255.00166908925084</v>
      </c>
      <c r="F269" s="10">
        <f>IF(F268&lt;1,"",F268-E269)</f>
        <v>30662.939083863897</v>
      </c>
    </row>
    <row r="270" spans="2:6" x14ac:dyDescent="0.25">
      <c r="B270" s="12">
        <f>B269+1</f>
        <v>260</v>
      </c>
      <c r="C270" s="11">
        <f>IF(F269&lt;1,"",$F$7)</f>
        <v>358.06147159909466</v>
      </c>
      <c r="D270" s="9">
        <f>IF(F269&lt;1,"",-IPMT($F$4/12,B270,$F$6,$F$3))</f>
        <v>102.20979694621298</v>
      </c>
      <c r="E270" s="9">
        <f>IF(F269&lt;1,"",C270-D270)</f>
        <v>255.85167465288168</v>
      </c>
      <c r="F270" s="10">
        <f>IF(F269&lt;1,"",F269-E270)</f>
        <v>30407.087409211017</v>
      </c>
    </row>
    <row r="271" spans="2:6" x14ac:dyDescent="0.25">
      <c r="B271" s="12">
        <f>B270+1</f>
        <v>261</v>
      </c>
      <c r="C271" s="11">
        <f>IF(F270&lt;1,"",$F$7)</f>
        <v>358.06147159909466</v>
      </c>
      <c r="D271" s="9">
        <f>IF(F270&lt;1,"",-IPMT($F$4/12,B271,$F$6,$F$3))</f>
        <v>101.35695803070337</v>
      </c>
      <c r="E271" s="9">
        <f>IF(F270&lt;1,"",C271-D271)</f>
        <v>256.70451356839129</v>
      </c>
      <c r="F271" s="10">
        <f>IF(F270&lt;1,"",F270-E271)</f>
        <v>30150.382895642626</v>
      </c>
    </row>
    <row r="272" spans="2:6" x14ac:dyDescent="0.25">
      <c r="B272" s="12">
        <f>B271+1</f>
        <v>262</v>
      </c>
      <c r="C272" s="11">
        <f>IF(F271&lt;1,"",$F$7)</f>
        <v>358.06147159909466</v>
      </c>
      <c r="D272" s="9">
        <f>IF(F271&lt;1,"",-IPMT($F$4/12,B272,$F$6,$F$3))</f>
        <v>100.50127631880873</v>
      </c>
      <c r="E272" s="9">
        <f>IF(F271&lt;1,"",C272-D272)</f>
        <v>257.56019528028594</v>
      </c>
      <c r="F272" s="10">
        <f>IF(F271&lt;1,"",F271-E272)</f>
        <v>29892.82270036234</v>
      </c>
    </row>
    <row r="273" spans="2:6" x14ac:dyDescent="0.25">
      <c r="B273" s="12">
        <f>B272+1</f>
        <v>263</v>
      </c>
      <c r="C273" s="11">
        <f>IF(F272&lt;1,"",$F$7)</f>
        <v>358.06147159909466</v>
      </c>
      <c r="D273" s="9">
        <f>IF(F272&lt;1,"",-IPMT($F$4/12,B273,$F$6,$F$3))</f>
        <v>99.642742334541126</v>
      </c>
      <c r="E273" s="9">
        <f>IF(F272&lt;1,"",C273-D273)</f>
        <v>258.41872926455352</v>
      </c>
      <c r="F273" s="10">
        <f>IF(F272&lt;1,"",F272-E273)</f>
        <v>29634.403971097785</v>
      </c>
    </row>
    <row r="274" spans="2:6" x14ac:dyDescent="0.25">
      <c r="B274" s="12">
        <f>B273+1</f>
        <v>264</v>
      </c>
      <c r="C274" s="11">
        <f>IF(F273&lt;1,"",$F$7)</f>
        <v>358.06147159909466</v>
      </c>
      <c r="D274" s="9">
        <f>IF(F273&lt;1,"",-IPMT($F$4/12,B274,$F$6,$F$3))</f>
        <v>98.781346570325923</v>
      </c>
      <c r="E274" s="9">
        <f>IF(F273&lt;1,"",C274-D274)</f>
        <v>259.28012502876874</v>
      </c>
      <c r="F274" s="10">
        <f>IF(F273&lt;1,"",F273-E274)</f>
        <v>29375.123846069015</v>
      </c>
    </row>
    <row r="275" spans="2:6" x14ac:dyDescent="0.25">
      <c r="B275" s="12">
        <f>B274+1</f>
        <v>265</v>
      </c>
      <c r="C275" s="11">
        <f>IF(F274&lt;1,"",$F$7)</f>
        <v>358.06147159909466</v>
      </c>
      <c r="D275" s="9">
        <f>IF(F274&lt;1,"",-IPMT($F$4/12,B275,$F$6,$F$3))</f>
        <v>97.917079486896711</v>
      </c>
      <c r="E275" s="9">
        <f>IF(F274&lt;1,"",C275-D275)</f>
        <v>260.14439211219792</v>
      </c>
      <c r="F275" s="10">
        <f>IF(F274&lt;1,"",F274-E275)</f>
        <v>29114.979453956817</v>
      </c>
    </row>
    <row r="276" spans="2:6" x14ac:dyDescent="0.25">
      <c r="B276" s="12">
        <f>B275+1</f>
        <v>266</v>
      </c>
      <c r="C276" s="11">
        <f>IF(F275&lt;1,"",$F$7)</f>
        <v>358.06147159909466</v>
      </c>
      <c r="D276" s="9">
        <f>IF(F275&lt;1,"",-IPMT($F$4/12,B276,$F$6,$F$3))</f>
        <v>97.049931513189378</v>
      </c>
      <c r="E276" s="9">
        <f>IF(F275&lt;1,"",C276-D276)</f>
        <v>261.01154008590527</v>
      </c>
      <c r="F276" s="10">
        <f>IF(F275&lt;1,"",F275-E276)</f>
        <v>28853.967913870911</v>
      </c>
    </row>
    <row r="277" spans="2:6" x14ac:dyDescent="0.25">
      <c r="B277" s="12">
        <f>B276+1</f>
        <v>267</v>
      </c>
      <c r="C277" s="11">
        <f>IF(F276&lt;1,"",$F$7)</f>
        <v>358.06147159909466</v>
      </c>
      <c r="D277" s="9">
        <f>IF(F276&lt;1,"",-IPMT($F$4/12,B277,$F$6,$F$3))</f>
        <v>96.179893046236373</v>
      </c>
      <c r="E277" s="9">
        <f>IF(F276&lt;1,"",C277-D277)</f>
        <v>261.88157855285829</v>
      </c>
      <c r="F277" s="10">
        <f>IF(F276&lt;1,"",F276-E277)</f>
        <v>28592.086335318054</v>
      </c>
    </row>
    <row r="278" spans="2:6" x14ac:dyDescent="0.25">
      <c r="B278" s="12">
        <f>B277+1</f>
        <v>268</v>
      </c>
      <c r="C278" s="11">
        <f>IF(F277&lt;1,"",$F$7)</f>
        <v>358.06147159909466</v>
      </c>
      <c r="D278" s="9">
        <f>IF(F277&lt;1,"",-IPMT($F$4/12,B278,$F$6,$F$3))</f>
        <v>95.30695445106015</v>
      </c>
      <c r="E278" s="9">
        <f>IF(F277&lt;1,"",C278-D278)</f>
        <v>262.75451714803449</v>
      </c>
      <c r="F278" s="10">
        <f>IF(F277&lt;1,"",F277-E278)</f>
        <v>28329.33181817002</v>
      </c>
    </row>
    <row r="279" spans="2:6" x14ac:dyDescent="0.25">
      <c r="B279" s="12">
        <f>B278+1</f>
        <v>269</v>
      </c>
      <c r="C279" s="11">
        <f>IF(F278&lt;1,"",$F$7)</f>
        <v>358.06147159909466</v>
      </c>
      <c r="D279" s="9">
        <f>IF(F278&lt;1,"",-IPMT($F$4/12,B279,$F$6,$F$3))</f>
        <v>94.431106060566719</v>
      </c>
      <c r="E279" s="9">
        <f>IF(F278&lt;1,"",C279-D279)</f>
        <v>263.63036553852794</v>
      </c>
      <c r="F279" s="10">
        <f>IF(F278&lt;1,"",F278-E279)</f>
        <v>28065.701452631492</v>
      </c>
    </row>
    <row r="280" spans="2:6" x14ac:dyDescent="0.25">
      <c r="B280" s="12">
        <f>B279+1</f>
        <v>270</v>
      </c>
      <c r="C280" s="11">
        <f>IF(F279&lt;1,"",$F$7)</f>
        <v>358.06147159909466</v>
      </c>
      <c r="D280" s="9">
        <f>IF(F279&lt;1,"",-IPMT($F$4/12,B280,$F$6,$F$3))</f>
        <v>93.55233817543828</v>
      </c>
      <c r="E280" s="9">
        <f>IF(F279&lt;1,"",C280-D280)</f>
        <v>264.50913342365641</v>
      </c>
      <c r="F280" s="10">
        <f>IF(F279&lt;1,"",F279-E280)</f>
        <v>27801.192319207836</v>
      </c>
    </row>
    <row r="281" spans="2:6" x14ac:dyDescent="0.25">
      <c r="B281" s="12">
        <f>B280+1</f>
        <v>271</v>
      </c>
      <c r="C281" s="11">
        <f>IF(F280&lt;1,"",$F$7)</f>
        <v>358.06147159909466</v>
      </c>
      <c r="D281" s="9">
        <f>IF(F280&lt;1,"",-IPMT($F$4/12,B281,$F$6,$F$3))</f>
        <v>92.6706410640261</v>
      </c>
      <c r="E281" s="9">
        <f>IF(F280&lt;1,"",C281-D281)</f>
        <v>265.39083053506857</v>
      </c>
      <c r="F281" s="10">
        <f>IF(F280&lt;1,"",F280-E281)</f>
        <v>27535.801488672769</v>
      </c>
    </row>
    <row r="282" spans="2:6" x14ac:dyDescent="0.25">
      <c r="B282" s="12">
        <f>B281+1</f>
        <v>272</v>
      </c>
      <c r="C282" s="11">
        <f>IF(F281&lt;1,"",$F$7)</f>
        <v>358.06147159909466</v>
      </c>
      <c r="D282" s="9">
        <f>IF(F281&lt;1,"",-IPMT($F$4/12,B282,$F$6,$F$3))</f>
        <v>91.786004962242544</v>
      </c>
      <c r="E282" s="9">
        <f>IF(F281&lt;1,"",C282-D282)</f>
        <v>266.27546663685212</v>
      </c>
      <c r="F282" s="10">
        <f>IF(F281&lt;1,"",F281-E282)</f>
        <v>27269.526022035916</v>
      </c>
    </row>
    <row r="283" spans="2:6" x14ac:dyDescent="0.25">
      <c r="B283" s="12">
        <f>B282+1</f>
        <v>273</v>
      </c>
      <c r="C283" s="11">
        <f>IF(F282&lt;1,"",$F$7)</f>
        <v>358.06147159909466</v>
      </c>
      <c r="D283" s="9">
        <f>IF(F282&lt;1,"",-IPMT($F$4/12,B283,$F$6,$F$3))</f>
        <v>90.898420073453039</v>
      </c>
      <c r="E283" s="9">
        <f>IF(F282&lt;1,"",C283-D283)</f>
        <v>267.16305152564161</v>
      </c>
      <c r="F283" s="10">
        <f>IF(F282&lt;1,"",F282-E283)</f>
        <v>27002.362970510276</v>
      </c>
    </row>
    <row r="284" spans="2:6" x14ac:dyDescent="0.25">
      <c r="B284" s="12">
        <f>B283+1</f>
        <v>274</v>
      </c>
      <c r="C284" s="11">
        <f>IF(F283&lt;1,"",$F$7)</f>
        <v>358.06147159909466</v>
      </c>
      <c r="D284" s="9">
        <f>IF(F283&lt;1,"",-IPMT($F$4/12,B284,$F$6,$F$3))</f>
        <v>90.00787656836755</v>
      </c>
      <c r="E284" s="9">
        <f>IF(F283&lt;1,"",C284-D284)</f>
        <v>268.05359503072714</v>
      </c>
      <c r="F284" s="10">
        <f>IF(F283&lt;1,"",F283-E284)</f>
        <v>26734.309375479548</v>
      </c>
    </row>
    <row r="285" spans="2:6" x14ac:dyDescent="0.25">
      <c r="B285" s="12">
        <f>B284+1</f>
        <v>275</v>
      </c>
      <c r="C285" s="11">
        <f>IF(F284&lt;1,"",$F$7)</f>
        <v>358.06147159909466</v>
      </c>
      <c r="D285" s="9">
        <f>IF(F284&lt;1,"",-IPMT($F$4/12,B285,$F$6,$F$3))</f>
        <v>89.114364584931806</v>
      </c>
      <c r="E285" s="9">
        <f>IF(F284&lt;1,"",C285-D285)</f>
        <v>268.94710701416284</v>
      </c>
      <c r="F285" s="10">
        <f>IF(F284&lt;1,"",F284-E285)</f>
        <v>26465.362268465386</v>
      </c>
    </row>
    <row r="286" spans="2:6" x14ac:dyDescent="0.25">
      <c r="B286" s="12">
        <f>B285+1</f>
        <v>276</v>
      </c>
      <c r="C286" s="11">
        <f>IF(F285&lt;1,"",$F$7)</f>
        <v>358.06147159909466</v>
      </c>
      <c r="D286" s="9">
        <f>IF(F285&lt;1,"",-IPMT($F$4/12,B286,$F$6,$F$3))</f>
        <v>88.217874228217951</v>
      </c>
      <c r="E286" s="9">
        <f>IF(F285&lt;1,"",C286-D286)</f>
        <v>269.84359737087669</v>
      </c>
      <c r="F286" s="10">
        <f>IF(F285&lt;1,"",F285-E286)</f>
        <v>26195.518671094509</v>
      </c>
    </row>
    <row r="287" spans="2:6" x14ac:dyDescent="0.25">
      <c r="B287" s="12">
        <f>B286+1</f>
        <v>277</v>
      </c>
      <c r="C287" s="11">
        <f>IF(F286&lt;1,"",$F$7)</f>
        <v>358.06147159909466</v>
      </c>
      <c r="D287" s="9">
        <f>IF(F286&lt;1,"",-IPMT($F$4/12,B287,$F$6,$F$3))</f>
        <v>87.318395570315005</v>
      </c>
      <c r="E287" s="9">
        <f>IF(F286&lt;1,"",C287-D287)</f>
        <v>270.74307602877968</v>
      </c>
      <c r="F287" s="10">
        <f>IF(F286&lt;1,"",F286-E287)</f>
        <v>25924.77559506573</v>
      </c>
    </row>
    <row r="288" spans="2:6" x14ac:dyDescent="0.25">
      <c r="B288" s="12">
        <f>B287+1</f>
        <v>278</v>
      </c>
      <c r="C288" s="11">
        <f>IF(F287&lt;1,"",$F$7)</f>
        <v>358.06147159909466</v>
      </c>
      <c r="D288" s="9">
        <f>IF(F287&lt;1,"",-IPMT($F$4/12,B288,$F$6,$F$3))</f>
        <v>86.415918650219098</v>
      </c>
      <c r="E288" s="9">
        <f>IF(F287&lt;1,"",C288-D288)</f>
        <v>271.64555294887555</v>
      </c>
      <c r="F288" s="10">
        <f>IF(F287&lt;1,"",F287-E288)</f>
        <v>25653.130042116856</v>
      </c>
    </row>
    <row r="289" spans="2:6" x14ac:dyDescent="0.25">
      <c r="B289" s="12">
        <f>B288+1</f>
        <v>279</v>
      </c>
      <c r="C289" s="11">
        <f>IF(F288&lt;1,"",$F$7)</f>
        <v>358.06147159909466</v>
      </c>
      <c r="D289" s="9">
        <f>IF(F288&lt;1,"",-IPMT($F$4/12,B289,$F$6,$F$3))</f>
        <v>85.510433473722827</v>
      </c>
      <c r="E289" s="9">
        <f>IF(F288&lt;1,"",C289-D289)</f>
        <v>272.55103812537186</v>
      </c>
      <c r="F289" s="10">
        <f>IF(F288&lt;1,"",F288-E289)</f>
        <v>25380.579003991483</v>
      </c>
    </row>
    <row r="290" spans="2:6" x14ac:dyDescent="0.25">
      <c r="B290" s="12">
        <f>B289+1</f>
        <v>280</v>
      </c>
      <c r="C290" s="11">
        <f>IF(F289&lt;1,"",$F$7)</f>
        <v>358.06147159909466</v>
      </c>
      <c r="D290" s="9">
        <f>IF(F289&lt;1,"",-IPMT($F$4/12,B290,$F$6,$F$3))</f>
        <v>84.601930013304923</v>
      </c>
      <c r="E290" s="9">
        <f>IF(F289&lt;1,"",C290-D290)</f>
        <v>273.45954158578974</v>
      </c>
      <c r="F290" s="10">
        <f>IF(F289&lt;1,"",F289-E290)</f>
        <v>25107.119462405692</v>
      </c>
    </row>
    <row r="291" spans="2:6" x14ac:dyDescent="0.25">
      <c r="B291" s="12">
        <f>B290+1</f>
        <v>281</v>
      </c>
      <c r="C291" s="11">
        <f>IF(F290&lt;1,"",$F$7)</f>
        <v>358.06147159909466</v>
      </c>
      <c r="D291" s="9">
        <f>IF(F290&lt;1,"",-IPMT($F$4/12,B291,$F$6,$F$3))</f>
        <v>83.690398208018948</v>
      </c>
      <c r="E291" s="9">
        <f>IF(F290&lt;1,"",C291-D291)</f>
        <v>274.3710733910757</v>
      </c>
      <c r="F291" s="10">
        <f>IF(F290&lt;1,"",F290-E291)</f>
        <v>24832.748389014618</v>
      </c>
    </row>
    <row r="292" spans="2:6" x14ac:dyDescent="0.25">
      <c r="B292" s="12">
        <f>B291+1</f>
        <v>282</v>
      </c>
      <c r="C292" s="11">
        <f>IF(F291&lt;1,"",$F$7)</f>
        <v>358.06147159909466</v>
      </c>
      <c r="D292" s="9">
        <f>IF(F291&lt;1,"",-IPMT($F$4/12,B292,$F$6,$F$3))</f>
        <v>82.775827963382042</v>
      </c>
      <c r="E292" s="9">
        <f>IF(F291&lt;1,"",C292-D292)</f>
        <v>275.28564363571263</v>
      </c>
      <c r="F292" s="10">
        <f>IF(F291&lt;1,"",F291-E292)</f>
        <v>24557.462745378903</v>
      </c>
    </row>
    <row r="293" spans="2:6" x14ac:dyDescent="0.25">
      <c r="B293" s="12">
        <f>B292+1</f>
        <v>283</v>
      </c>
      <c r="C293" s="11">
        <f>IF(F292&lt;1,"",$F$7)</f>
        <v>358.06147159909466</v>
      </c>
      <c r="D293" s="9">
        <f>IF(F292&lt;1,"",-IPMT($F$4/12,B293,$F$6,$F$3))</f>
        <v>81.858209151262983</v>
      </c>
      <c r="E293" s="9">
        <f>IF(F292&lt;1,"",C293-D293)</f>
        <v>276.20326244783166</v>
      </c>
      <c r="F293" s="10">
        <f>IF(F292&lt;1,"",F292-E293)</f>
        <v>24281.259482931073</v>
      </c>
    </row>
    <row r="294" spans="2:6" x14ac:dyDescent="0.25">
      <c r="B294" s="12">
        <f>B293+1</f>
        <v>284</v>
      </c>
      <c r="C294" s="11">
        <f>IF(F293&lt;1,"",$F$7)</f>
        <v>358.06147159909466</v>
      </c>
      <c r="D294" s="9">
        <f>IF(F293&lt;1,"",-IPMT($F$4/12,B294,$F$6,$F$3))</f>
        <v>80.937531609770218</v>
      </c>
      <c r="E294" s="9">
        <f>IF(F293&lt;1,"",C294-D294)</f>
        <v>277.12393998932441</v>
      </c>
      <c r="F294" s="10">
        <f>IF(F293&lt;1,"",F293-E294)</f>
        <v>24004.135542941749</v>
      </c>
    </row>
    <row r="295" spans="2:6" x14ac:dyDescent="0.25">
      <c r="B295" s="12">
        <f>B294+1</f>
        <v>285</v>
      </c>
      <c r="C295" s="11">
        <f>IF(F294&lt;1,"",$F$7)</f>
        <v>358.06147159909466</v>
      </c>
      <c r="D295" s="9">
        <f>IF(F294&lt;1,"",-IPMT($F$4/12,B295,$F$6,$F$3))</f>
        <v>80.013785143139131</v>
      </c>
      <c r="E295" s="9">
        <f>IF(F294&lt;1,"",C295-D295)</f>
        <v>278.0476864559555</v>
      </c>
      <c r="F295" s="10">
        <f>IF(F294&lt;1,"",F294-E295)</f>
        <v>23726.087856485792</v>
      </c>
    </row>
    <row r="296" spans="2:6" x14ac:dyDescent="0.25">
      <c r="B296" s="12">
        <f>B295+1</f>
        <v>286</v>
      </c>
      <c r="C296" s="11">
        <f>IF(F295&lt;1,"",$F$7)</f>
        <v>358.06147159909466</v>
      </c>
      <c r="D296" s="9">
        <f>IF(F295&lt;1,"",-IPMT($F$4/12,B296,$F$6,$F$3))</f>
        <v>79.086959521619278</v>
      </c>
      <c r="E296" s="9">
        <f>IF(F295&lt;1,"",C296-D296)</f>
        <v>278.97451207747537</v>
      </c>
      <c r="F296" s="10">
        <f>IF(F295&lt;1,"",F295-E296)</f>
        <v>23447.113344408317</v>
      </c>
    </row>
    <row r="297" spans="2:6" x14ac:dyDescent="0.25">
      <c r="B297" s="12">
        <f>B296+1</f>
        <v>287</v>
      </c>
      <c r="C297" s="11">
        <f>IF(F296&lt;1,"",$F$7)</f>
        <v>358.06147159909466</v>
      </c>
      <c r="D297" s="9">
        <f>IF(F296&lt;1,"",-IPMT($F$4/12,B297,$F$6,$F$3))</f>
        <v>78.157044481361041</v>
      </c>
      <c r="E297" s="9">
        <f>IF(F296&lt;1,"",C297-D297)</f>
        <v>279.90442711773363</v>
      </c>
      <c r="F297" s="10">
        <f>IF(F296&lt;1,"",F296-E297)</f>
        <v>23167.208917290583</v>
      </c>
    </row>
    <row r="298" spans="2:6" x14ac:dyDescent="0.25">
      <c r="B298" s="12">
        <f>B297+1</f>
        <v>288</v>
      </c>
      <c r="C298" s="11">
        <f>IF(F297&lt;1,"",$F$7)</f>
        <v>358.06147159909466</v>
      </c>
      <c r="D298" s="9">
        <f>IF(F297&lt;1,"",-IPMT($F$4/12,B298,$F$6,$F$3))</f>
        <v>77.224029724301928</v>
      </c>
      <c r="E298" s="9">
        <f>IF(F297&lt;1,"",C298-D298)</f>
        <v>280.83744187479272</v>
      </c>
      <c r="F298" s="10">
        <f>IF(F297&lt;1,"",F297-E298)</f>
        <v>22886.371475415792</v>
      </c>
    </row>
    <row r="299" spans="2:6" x14ac:dyDescent="0.25">
      <c r="B299" s="12">
        <f>B298+1</f>
        <v>289</v>
      </c>
      <c r="C299" s="11">
        <f>IF(F298&lt;1,"",$F$7)</f>
        <v>358.06147159909466</v>
      </c>
      <c r="D299" s="9">
        <f>IF(F298&lt;1,"",-IPMT($F$4/12,B299,$F$6,$F$3))</f>
        <v>76.287904918052618</v>
      </c>
      <c r="E299" s="9">
        <f>IF(F298&lt;1,"",C299-D299)</f>
        <v>281.77356668104204</v>
      </c>
      <c r="F299" s="10">
        <f>IF(F298&lt;1,"",F298-E299)</f>
        <v>22604.597908734751</v>
      </c>
    </row>
    <row r="300" spans="2:6" x14ac:dyDescent="0.25">
      <c r="B300" s="12">
        <f>B299+1</f>
        <v>290</v>
      </c>
      <c r="C300" s="11">
        <f>IF(F299&lt;1,"",$F$7)</f>
        <v>358.06147159909466</v>
      </c>
      <c r="D300" s="9">
        <f>IF(F299&lt;1,"",-IPMT($F$4/12,B300,$F$6,$F$3))</f>
        <v>75.348659695782473</v>
      </c>
      <c r="E300" s="9">
        <f>IF(F299&lt;1,"",C300-D300)</f>
        <v>282.71281190331217</v>
      </c>
      <c r="F300" s="10">
        <f>IF(F299&lt;1,"",F299-E300)</f>
        <v>22321.88509683144</v>
      </c>
    </row>
    <row r="301" spans="2:6" x14ac:dyDescent="0.25">
      <c r="B301" s="12">
        <f>B300+1</f>
        <v>291</v>
      </c>
      <c r="C301" s="11">
        <f>IF(F300&lt;1,"",$F$7)</f>
        <v>358.06147159909466</v>
      </c>
      <c r="D301" s="9">
        <f>IF(F300&lt;1,"",-IPMT($F$4/12,B301,$F$6,$F$3))</f>
        <v>74.406283656104762</v>
      </c>
      <c r="E301" s="9">
        <f>IF(F300&lt;1,"",C301-D301)</f>
        <v>283.65518794298987</v>
      </c>
      <c r="F301" s="10">
        <f>IF(F300&lt;1,"",F300-E301)</f>
        <v>22038.22990888845</v>
      </c>
    </row>
    <row r="302" spans="2:6" x14ac:dyDescent="0.25">
      <c r="B302" s="12">
        <f>B301+1</f>
        <v>292</v>
      </c>
      <c r="C302" s="11">
        <f>IF(F301&lt;1,"",$F$7)</f>
        <v>358.06147159909466</v>
      </c>
      <c r="D302" s="9">
        <f>IF(F301&lt;1,"",-IPMT($F$4/12,B302,$F$6,$F$3))</f>
        <v>73.460766362961451</v>
      </c>
      <c r="E302" s="9">
        <f>IF(F301&lt;1,"",C302-D302)</f>
        <v>284.60070523613319</v>
      </c>
      <c r="F302" s="10">
        <f>IF(F301&lt;1,"",F301-E302)</f>
        <v>21753.629203652315</v>
      </c>
    </row>
    <row r="303" spans="2:6" x14ac:dyDescent="0.25">
      <c r="B303" s="12">
        <f>B302+1</f>
        <v>293</v>
      </c>
      <c r="C303" s="11">
        <f>IF(F302&lt;1,"",$F$7)</f>
        <v>358.06147159909466</v>
      </c>
      <c r="D303" s="9">
        <f>IF(F302&lt;1,"",-IPMT($F$4/12,B303,$F$6,$F$3))</f>
        <v>72.512097345507698</v>
      </c>
      <c r="E303" s="9">
        <f>IF(F302&lt;1,"",C303-D303)</f>
        <v>285.54937425358696</v>
      </c>
      <c r="F303" s="10">
        <f>IF(F302&lt;1,"",F302-E303)</f>
        <v>21468.079829398728</v>
      </c>
    </row>
    <row r="304" spans="2:6" x14ac:dyDescent="0.25">
      <c r="B304" s="12">
        <f>B303+1</f>
        <v>294</v>
      </c>
      <c r="C304" s="11">
        <f>IF(F303&lt;1,"",$F$7)</f>
        <v>358.06147159909466</v>
      </c>
      <c r="D304" s="9">
        <f>IF(F303&lt;1,"",-IPMT($F$4/12,B304,$F$6,$F$3))</f>
        <v>71.560266097995736</v>
      </c>
      <c r="E304" s="9">
        <f>IF(F303&lt;1,"",C304-D304)</f>
        <v>286.50120550109892</v>
      </c>
      <c r="F304" s="10">
        <f>IF(F303&lt;1,"",F303-E304)</f>
        <v>21181.578623897629</v>
      </c>
    </row>
    <row r="305" spans="2:6" x14ac:dyDescent="0.25">
      <c r="B305" s="12">
        <f>B304+1</f>
        <v>295</v>
      </c>
      <c r="C305" s="11">
        <f>IF(F304&lt;1,"",$F$7)</f>
        <v>358.06147159909466</v>
      </c>
      <c r="D305" s="9">
        <f>IF(F304&lt;1,"",-IPMT($F$4/12,B305,$F$6,$F$3))</f>
        <v>70.605262079658743</v>
      </c>
      <c r="E305" s="9">
        <f>IF(F304&lt;1,"",C305-D305)</f>
        <v>287.4562095194359</v>
      </c>
      <c r="F305" s="10">
        <f>IF(F304&lt;1,"",F304-E305)</f>
        <v>20894.122414378195</v>
      </c>
    </row>
    <row r="306" spans="2:6" x14ac:dyDescent="0.25">
      <c r="B306" s="12">
        <f>B305+1</f>
        <v>296</v>
      </c>
      <c r="C306" s="11">
        <f>IF(F305&lt;1,"",$F$7)</f>
        <v>358.06147159909466</v>
      </c>
      <c r="D306" s="9">
        <f>IF(F305&lt;1,"",-IPMT($F$4/12,B306,$F$6,$F$3))</f>
        <v>69.647074714593955</v>
      </c>
      <c r="E306" s="9">
        <f>IF(F305&lt;1,"",C306-D306)</f>
        <v>288.41439688450072</v>
      </c>
      <c r="F306" s="10">
        <f>IF(F305&lt;1,"",F305-E306)</f>
        <v>20605.708017493693</v>
      </c>
    </row>
    <row r="307" spans="2:6" x14ac:dyDescent="0.25">
      <c r="B307" s="12">
        <f>B306+1</f>
        <v>297</v>
      </c>
      <c r="C307" s="11">
        <f>IF(F306&lt;1,"",$F$7)</f>
        <v>358.06147159909466</v>
      </c>
      <c r="D307" s="9">
        <f>IF(F306&lt;1,"",-IPMT($F$4/12,B307,$F$6,$F$3))</f>
        <v>68.685693391645614</v>
      </c>
      <c r="E307" s="9">
        <f>IF(F306&lt;1,"",C307-D307)</f>
        <v>289.37577820744906</v>
      </c>
      <c r="F307" s="10">
        <f>IF(F306&lt;1,"",F306-E307)</f>
        <v>20316.332239286243</v>
      </c>
    </row>
    <row r="308" spans="2:6" x14ac:dyDescent="0.25">
      <c r="B308" s="12">
        <f>B307+1</f>
        <v>298</v>
      </c>
      <c r="C308" s="11">
        <f>IF(F307&lt;1,"",$F$7)</f>
        <v>358.06147159909466</v>
      </c>
      <c r="D308" s="9">
        <f>IF(F307&lt;1,"",-IPMT($F$4/12,B308,$F$6,$F$3))</f>
        <v>67.721107464287456</v>
      </c>
      <c r="E308" s="9">
        <f>IF(F307&lt;1,"",C308-D308)</f>
        <v>290.3403641348072</v>
      </c>
      <c r="F308" s="10">
        <f>IF(F307&lt;1,"",F307-E308)</f>
        <v>20025.991875151434</v>
      </c>
    </row>
    <row r="309" spans="2:6" x14ac:dyDescent="0.25">
      <c r="B309" s="12">
        <f>B308+1</f>
        <v>299</v>
      </c>
      <c r="C309" s="11">
        <f>IF(F308&lt;1,"",$F$7)</f>
        <v>358.06147159909466</v>
      </c>
      <c r="D309" s="9">
        <f>IF(F308&lt;1,"",-IPMT($F$4/12,B309,$F$6,$F$3))</f>
        <v>66.753306250504764</v>
      </c>
      <c r="E309" s="9">
        <f>IF(F308&lt;1,"",C309-D309)</f>
        <v>291.30816534858991</v>
      </c>
      <c r="F309" s="10">
        <f>IF(F308&lt;1,"",F308-E309)</f>
        <v>19734.683709802845</v>
      </c>
    </row>
    <row r="310" spans="2:6" x14ac:dyDescent="0.25">
      <c r="B310" s="12">
        <f>B309+1</f>
        <v>300</v>
      </c>
      <c r="C310" s="11">
        <f>IF(F309&lt;1,"",$F$7)</f>
        <v>358.06147159909466</v>
      </c>
      <c r="D310" s="9">
        <f>IF(F309&lt;1,"",-IPMT($F$4/12,B310,$F$6,$F$3))</f>
        <v>65.782279032676129</v>
      </c>
      <c r="E310" s="9">
        <f>IF(F309&lt;1,"",C310-D310)</f>
        <v>292.27919256641854</v>
      </c>
      <c r="F310" s="10">
        <f>IF(F309&lt;1,"",F309-E310)</f>
        <v>19442.404517236428</v>
      </c>
    </row>
    <row r="311" spans="2:6" x14ac:dyDescent="0.25">
      <c r="B311" s="12">
        <f>B310+1</f>
        <v>301</v>
      </c>
      <c r="C311" s="11">
        <f>IF(F310&lt;1,"",$F$7)</f>
        <v>358.06147159909466</v>
      </c>
      <c r="D311" s="9">
        <f>IF(F310&lt;1,"",-IPMT($F$4/12,B311,$F$6,$F$3))</f>
        <v>64.808015057454725</v>
      </c>
      <c r="E311" s="9">
        <f>IF(F310&lt;1,"",C311-D311)</f>
        <v>293.25345654163993</v>
      </c>
      <c r="F311" s="10">
        <f>IF(F310&lt;1,"",F310-E311)</f>
        <v>19149.151060694789</v>
      </c>
    </row>
    <row r="312" spans="2:6" x14ac:dyDescent="0.25">
      <c r="B312" s="12">
        <f>B311+1</f>
        <v>302</v>
      </c>
      <c r="C312" s="11">
        <f>IF(F311&lt;1,"",$F$7)</f>
        <v>358.06147159909466</v>
      </c>
      <c r="D312" s="9">
        <f>IF(F311&lt;1,"",-IPMT($F$4/12,B312,$F$6,$F$3))</f>
        <v>63.83050353564925</v>
      </c>
      <c r="E312" s="9">
        <f>IF(F311&lt;1,"",C312-D312)</f>
        <v>294.2309680634454</v>
      </c>
      <c r="F312" s="10">
        <f>IF(F311&lt;1,"",F311-E312)</f>
        <v>18854.920092631342</v>
      </c>
    </row>
    <row r="313" spans="2:6" x14ac:dyDescent="0.25">
      <c r="B313" s="12">
        <f>B312+1</f>
        <v>303</v>
      </c>
      <c r="C313" s="11">
        <f>IF(F312&lt;1,"",$F$7)</f>
        <v>358.06147159909466</v>
      </c>
      <c r="D313" s="9">
        <f>IF(F312&lt;1,"",-IPMT($F$4/12,B313,$F$6,$F$3))</f>
        <v>62.849733642104439</v>
      </c>
      <c r="E313" s="9">
        <f>IF(F312&lt;1,"",C313-D313)</f>
        <v>295.21173795699019</v>
      </c>
      <c r="F313" s="10">
        <f>IF(F312&lt;1,"",F312-E313)</f>
        <v>18559.708354674352</v>
      </c>
    </row>
    <row r="314" spans="2:6" x14ac:dyDescent="0.25">
      <c r="B314" s="12">
        <f>B313+1</f>
        <v>304</v>
      </c>
      <c r="C314" s="11">
        <f>IF(F313&lt;1,"",$F$7)</f>
        <v>358.06147159909466</v>
      </c>
      <c r="D314" s="9">
        <f>IF(F313&lt;1,"",-IPMT($F$4/12,B314,$F$6,$F$3))</f>
        <v>61.86569451558114</v>
      </c>
      <c r="E314" s="9">
        <f>IF(F313&lt;1,"",C314-D314)</f>
        <v>296.19577708351352</v>
      </c>
      <c r="F314" s="10">
        <f>IF(F313&lt;1,"",F313-E314)</f>
        <v>18263.512577590838</v>
      </c>
    </row>
    <row r="315" spans="2:6" x14ac:dyDescent="0.25">
      <c r="B315" s="12">
        <f>B314+1</f>
        <v>305</v>
      </c>
      <c r="C315" s="11">
        <f>IF(F314&lt;1,"",$F$7)</f>
        <v>358.06147159909466</v>
      </c>
      <c r="D315" s="9">
        <f>IF(F314&lt;1,"",-IPMT($F$4/12,B315,$F$6,$F$3))</f>
        <v>60.878375258636098</v>
      </c>
      <c r="E315" s="9">
        <f>IF(F314&lt;1,"",C315-D315)</f>
        <v>297.18309634045858</v>
      </c>
      <c r="F315" s="10">
        <f>IF(F314&lt;1,"",F314-E315)</f>
        <v>17966.329481250381</v>
      </c>
    </row>
    <row r="316" spans="2:6" x14ac:dyDescent="0.25">
      <c r="B316" s="12">
        <f>B315+1</f>
        <v>306</v>
      </c>
      <c r="C316" s="11">
        <f>IF(F315&lt;1,"",$F$7)</f>
        <v>358.06147159909466</v>
      </c>
      <c r="D316" s="9">
        <f>IF(F315&lt;1,"",-IPMT($F$4/12,B316,$F$6,$F$3))</f>
        <v>59.887764937501238</v>
      </c>
      <c r="E316" s="9">
        <f>IF(F315&lt;1,"",C316-D316)</f>
        <v>298.17370666159343</v>
      </c>
      <c r="F316" s="10">
        <f>IF(F315&lt;1,"",F315-E316)</f>
        <v>17668.155774588788</v>
      </c>
    </row>
    <row r="317" spans="2:6" x14ac:dyDescent="0.25">
      <c r="B317" s="12">
        <f>B316+1</f>
        <v>307</v>
      </c>
      <c r="C317" s="11">
        <f>IF(F316&lt;1,"",$F$7)</f>
        <v>358.06147159909466</v>
      </c>
      <c r="D317" s="9">
        <f>IF(F316&lt;1,"",-IPMT($F$4/12,B317,$F$6,$F$3))</f>
        <v>58.893852581962591</v>
      </c>
      <c r="E317" s="9">
        <f>IF(F316&lt;1,"",C317-D317)</f>
        <v>299.1676190171321</v>
      </c>
      <c r="F317" s="10">
        <f>IF(F316&lt;1,"",F316-E317)</f>
        <v>17368.988155571657</v>
      </c>
    </row>
    <row r="318" spans="2:6" x14ac:dyDescent="0.25">
      <c r="B318" s="12">
        <f>B317+1</f>
        <v>308</v>
      </c>
      <c r="C318" s="11">
        <f>IF(F317&lt;1,"",$F$7)</f>
        <v>358.06147159909466</v>
      </c>
      <c r="D318" s="9">
        <f>IF(F317&lt;1,"",-IPMT($F$4/12,B318,$F$6,$F$3))</f>
        <v>57.89662718523882</v>
      </c>
      <c r="E318" s="9">
        <f>IF(F317&lt;1,"",C318-D318)</f>
        <v>300.16484441385586</v>
      </c>
      <c r="F318" s="10">
        <f>IF(F317&lt;1,"",F317-E318)</f>
        <v>17068.823311157801</v>
      </c>
    </row>
    <row r="319" spans="2:6" x14ac:dyDescent="0.25">
      <c r="B319" s="12">
        <f>B318+1</f>
        <v>309</v>
      </c>
      <c r="C319" s="11">
        <f>IF(F318&lt;1,"",$F$7)</f>
        <v>358.06147159909466</v>
      </c>
      <c r="D319" s="9">
        <f>IF(F318&lt;1,"",-IPMT($F$4/12,B319,$F$6,$F$3))</f>
        <v>56.896077703859305</v>
      </c>
      <c r="E319" s="9">
        <f>IF(F318&lt;1,"",C319-D319)</f>
        <v>301.16539389523535</v>
      </c>
      <c r="F319" s="10">
        <f>IF(F318&lt;1,"",F318-E319)</f>
        <v>16767.657917262564</v>
      </c>
    </row>
    <row r="320" spans="2:6" x14ac:dyDescent="0.25">
      <c r="B320" s="12">
        <f>B319+1</f>
        <v>310</v>
      </c>
      <c r="C320" s="11">
        <f>IF(F319&lt;1,"",$F$7)</f>
        <v>358.06147159909466</v>
      </c>
      <c r="D320" s="9">
        <f>IF(F319&lt;1,"",-IPMT($F$4/12,B320,$F$6,$F$3))</f>
        <v>55.892193057541846</v>
      </c>
      <c r="E320" s="9">
        <f>IF(F319&lt;1,"",C320-D320)</f>
        <v>302.16927854155279</v>
      </c>
      <c r="F320" s="10">
        <f>IF(F319&lt;1,"",F319-E320)</f>
        <v>16465.48863872101</v>
      </c>
    </row>
    <row r="321" spans="2:6" x14ac:dyDescent="0.25">
      <c r="B321" s="12">
        <f>B320+1</f>
        <v>311</v>
      </c>
      <c r="C321" s="11">
        <f>IF(F320&lt;1,"",$F$7)</f>
        <v>358.06147159909466</v>
      </c>
      <c r="D321" s="9">
        <f>IF(F320&lt;1,"",-IPMT($F$4/12,B321,$F$6,$F$3))</f>
        <v>54.884962129070011</v>
      </c>
      <c r="E321" s="9">
        <f>IF(F320&lt;1,"",C321-D321)</f>
        <v>303.17650947002466</v>
      </c>
      <c r="F321" s="10">
        <f>IF(F320&lt;1,"",F320-E321)</f>
        <v>16162.312129250986</v>
      </c>
    </row>
    <row r="322" spans="2:6" x14ac:dyDescent="0.25">
      <c r="B322" s="12">
        <f>B321+1</f>
        <v>312</v>
      </c>
      <c r="C322" s="11">
        <f>IF(F321&lt;1,"",$F$7)</f>
        <v>358.06147159909466</v>
      </c>
      <c r="D322" s="9">
        <f>IF(F321&lt;1,"",-IPMT($F$4/12,B322,$F$6,$F$3))</f>
        <v>53.874373764169924</v>
      </c>
      <c r="E322" s="9">
        <f>IF(F321&lt;1,"",C322-D322)</f>
        <v>304.18709783492471</v>
      </c>
      <c r="F322" s="10">
        <f>IF(F321&lt;1,"",F321-E322)</f>
        <v>15858.125031416061</v>
      </c>
    </row>
    <row r="323" spans="2:6" x14ac:dyDescent="0.25">
      <c r="B323" s="12">
        <f>B322+1</f>
        <v>313</v>
      </c>
      <c r="C323" s="11">
        <f>IF(F322&lt;1,"",$F$7)</f>
        <v>358.06147159909466</v>
      </c>
      <c r="D323" s="9">
        <f>IF(F322&lt;1,"",-IPMT($F$4/12,B323,$F$6,$F$3))</f>
        <v>52.860416771386845</v>
      </c>
      <c r="E323" s="9">
        <f>IF(F322&lt;1,"",C323-D323)</f>
        <v>305.20105482770782</v>
      </c>
      <c r="F323" s="10">
        <f>IF(F322&lt;1,"",F322-E323)</f>
        <v>15552.923976588352</v>
      </c>
    </row>
    <row r="324" spans="2:6" x14ac:dyDescent="0.25">
      <c r="B324" s="12">
        <f>B323+1</f>
        <v>314</v>
      </c>
      <c r="C324" s="11">
        <f>IF(F323&lt;1,"",$F$7)</f>
        <v>358.06147159909466</v>
      </c>
      <c r="D324" s="9">
        <f>IF(F323&lt;1,"",-IPMT($F$4/12,B324,$F$6,$F$3))</f>
        <v>51.843079921961156</v>
      </c>
      <c r="E324" s="9">
        <f>IF(F323&lt;1,"",C324-D324)</f>
        <v>306.21839167713352</v>
      </c>
      <c r="F324" s="10">
        <f>IF(F323&lt;1,"",F323-E324)</f>
        <v>15246.705584911218</v>
      </c>
    </row>
    <row r="325" spans="2:6" x14ac:dyDescent="0.25">
      <c r="B325" s="12">
        <f>B324+1</f>
        <v>315</v>
      </c>
      <c r="C325" s="11">
        <f>IF(F324&lt;1,"",$F$7)</f>
        <v>358.06147159909466</v>
      </c>
      <c r="D325" s="9">
        <f>IF(F324&lt;1,"",-IPMT($F$4/12,B325,$F$6,$F$3))</f>
        <v>50.822351949704036</v>
      </c>
      <c r="E325" s="9">
        <f>IF(F324&lt;1,"",C325-D325)</f>
        <v>307.2391196493906</v>
      </c>
      <c r="F325" s="10">
        <f>IF(F324&lt;1,"",F324-E325)</f>
        <v>14939.466465261828</v>
      </c>
    </row>
    <row r="326" spans="2:6" x14ac:dyDescent="0.25">
      <c r="B326" s="12">
        <f>B325+1</f>
        <v>316</v>
      </c>
      <c r="C326" s="11">
        <f>IF(F325&lt;1,"",$F$7)</f>
        <v>358.06147159909466</v>
      </c>
      <c r="D326" s="9">
        <f>IF(F325&lt;1,"",-IPMT($F$4/12,B326,$F$6,$F$3))</f>
        <v>49.798221550872732</v>
      </c>
      <c r="E326" s="9">
        <f>IF(F325&lt;1,"",C326-D326)</f>
        <v>308.26325004822195</v>
      </c>
      <c r="F326" s="10">
        <f>IF(F325&lt;1,"",F325-E326)</f>
        <v>14631.203215213607</v>
      </c>
    </row>
    <row r="327" spans="2:6" x14ac:dyDescent="0.25">
      <c r="B327" s="12">
        <f>B326+1</f>
        <v>317</v>
      </c>
      <c r="C327" s="11">
        <f>IF(F326&lt;1,"",$F$7)</f>
        <v>358.06147159909466</v>
      </c>
      <c r="D327" s="9">
        <f>IF(F326&lt;1,"",-IPMT($F$4/12,B327,$F$6,$F$3))</f>
        <v>48.770677384045328</v>
      </c>
      <c r="E327" s="9">
        <f>IF(F326&lt;1,"",C327-D327)</f>
        <v>309.29079421504935</v>
      </c>
      <c r="F327" s="10">
        <f>IF(F326&lt;1,"",F326-E327)</f>
        <v>14321.912420998558</v>
      </c>
    </row>
    <row r="328" spans="2:6" x14ac:dyDescent="0.25">
      <c r="B328" s="12">
        <f>B327+1</f>
        <v>318</v>
      </c>
      <c r="C328" s="11">
        <f>IF(F327&lt;1,"",$F$7)</f>
        <v>358.06147159909466</v>
      </c>
      <c r="D328" s="9">
        <f>IF(F327&lt;1,"",-IPMT($F$4/12,B328,$F$6,$F$3))</f>
        <v>47.73970806999516</v>
      </c>
      <c r="E328" s="9">
        <f>IF(F327&lt;1,"",C328-D328)</f>
        <v>310.32176352909948</v>
      </c>
      <c r="F328" s="10">
        <f>IF(F327&lt;1,"",F327-E328)</f>
        <v>14011.590657469458</v>
      </c>
    </row>
    <row r="329" spans="2:6" x14ac:dyDescent="0.25">
      <c r="B329" s="12">
        <f>B328+1</f>
        <v>319</v>
      </c>
      <c r="C329" s="11">
        <f>IF(F328&lt;1,"",$F$7)</f>
        <v>358.06147159909466</v>
      </c>
      <c r="D329" s="9">
        <f>IF(F328&lt;1,"",-IPMT($F$4/12,B329,$F$6,$F$3))</f>
        <v>46.705302191564826</v>
      </c>
      <c r="E329" s="9">
        <f>IF(F328&lt;1,"",C329-D329)</f>
        <v>311.35616940752982</v>
      </c>
      <c r="F329" s="10">
        <f>IF(F328&lt;1,"",F328-E329)</f>
        <v>13700.234488061928</v>
      </c>
    </row>
    <row r="330" spans="2:6" x14ac:dyDescent="0.25">
      <c r="B330" s="12">
        <f>B329+1</f>
        <v>320</v>
      </c>
      <c r="C330" s="11">
        <f>IF(F329&lt;1,"",$F$7)</f>
        <v>358.06147159909466</v>
      </c>
      <c r="D330" s="9">
        <f>IF(F329&lt;1,"",-IPMT($F$4/12,B330,$F$6,$F$3))</f>
        <v>45.667448293539728</v>
      </c>
      <c r="E330" s="9">
        <f>IF(F329&lt;1,"",C330-D330)</f>
        <v>312.39402330555492</v>
      </c>
      <c r="F330" s="10">
        <f>IF(F329&lt;1,"",F329-E330)</f>
        <v>13387.840464756373</v>
      </c>
    </row>
    <row r="331" spans="2:6" x14ac:dyDescent="0.25">
      <c r="B331" s="12">
        <f>B330+1</f>
        <v>321</v>
      </c>
      <c r="C331" s="11">
        <f>IF(F330&lt;1,"",$F$7)</f>
        <v>358.06147159909466</v>
      </c>
      <c r="D331" s="9">
        <f>IF(F330&lt;1,"",-IPMT($F$4/12,B331,$F$6,$F$3))</f>
        <v>44.626134882521214</v>
      </c>
      <c r="E331" s="9">
        <f>IF(F330&lt;1,"",C331-D331)</f>
        <v>313.43533671657343</v>
      </c>
      <c r="F331" s="10">
        <f>IF(F330&lt;1,"",F330-E331)</f>
        <v>13074.4051280398</v>
      </c>
    </row>
    <row r="332" spans="2:6" x14ac:dyDescent="0.25">
      <c r="B332" s="12">
        <f>B331+1</f>
        <v>322</v>
      </c>
      <c r="C332" s="11">
        <f>IF(F331&lt;1,"",$F$7)</f>
        <v>358.06147159909466</v>
      </c>
      <c r="D332" s="9">
        <f>IF(F331&lt;1,"",-IPMT($F$4/12,B332,$F$6,$F$3))</f>
        <v>43.581350426799304</v>
      </c>
      <c r="E332" s="9">
        <f>IF(F331&lt;1,"",C332-D332)</f>
        <v>314.48012117229536</v>
      </c>
      <c r="F332" s="10">
        <f>IF(F331&lt;1,"",F331-E332)</f>
        <v>12759.925006867505</v>
      </c>
    </row>
    <row r="333" spans="2:6" x14ac:dyDescent="0.25">
      <c r="B333" s="12">
        <f>B332+1</f>
        <v>323</v>
      </c>
      <c r="C333" s="11">
        <f>IF(F332&lt;1,"",$F$7)</f>
        <v>358.06147159909466</v>
      </c>
      <c r="D333" s="9">
        <f>IF(F332&lt;1,"",-IPMT($F$4/12,B333,$F$6,$F$3))</f>
        <v>42.533083356224985</v>
      </c>
      <c r="E333" s="9">
        <f>IF(F332&lt;1,"",C333-D333)</f>
        <v>315.52838824286965</v>
      </c>
      <c r="F333" s="10">
        <f>IF(F332&lt;1,"",F332-E333)</f>
        <v>12444.396618624634</v>
      </c>
    </row>
    <row r="334" spans="2:6" x14ac:dyDescent="0.25">
      <c r="B334" s="12">
        <f>B333+1</f>
        <v>324</v>
      </c>
      <c r="C334" s="11">
        <f>IF(F333&lt;1,"",$F$7)</f>
        <v>358.06147159909466</v>
      </c>
      <c r="D334" s="9">
        <f>IF(F333&lt;1,"",-IPMT($F$4/12,B334,$F$6,$F$3))</f>
        <v>41.481322062082086</v>
      </c>
      <c r="E334" s="9">
        <f>IF(F333&lt;1,"",C334-D334)</f>
        <v>316.58014953701257</v>
      </c>
      <c r="F334" s="10">
        <f>IF(F333&lt;1,"",F333-E334)</f>
        <v>12127.816469087622</v>
      </c>
    </row>
    <row r="335" spans="2:6" x14ac:dyDescent="0.25">
      <c r="B335" s="12">
        <f>B334+1</f>
        <v>325</v>
      </c>
      <c r="C335" s="11">
        <f>IF(F334&lt;1,"",$F$7)</f>
        <v>358.06147159909466</v>
      </c>
      <c r="D335" s="9">
        <f>IF(F334&lt;1,"",-IPMT($F$4/12,B335,$F$6,$F$3))</f>
        <v>40.426054896958718</v>
      </c>
      <c r="E335" s="9">
        <f>IF(F334&lt;1,"",C335-D335)</f>
        <v>317.63541670213596</v>
      </c>
      <c r="F335" s="10">
        <f>IF(F334&lt;1,"",F334-E335)</f>
        <v>11810.181052385486</v>
      </c>
    </row>
    <row r="336" spans="2:6" x14ac:dyDescent="0.25">
      <c r="B336" s="12">
        <f>B335+1</f>
        <v>326</v>
      </c>
      <c r="C336" s="11">
        <f>IF(F335&lt;1,"",$F$7)</f>
        <v>358.06147159909466</v>
      </c>
      <c r="D336" s="9">
        <f>IF(F335&lt;1,"",-IPMT($F$4/12,B336,$F$6,$F$3))</f>
        <v>39.367270174618263</v>
      </c>
      <c r="E336" s="9">
        <f>IF(F335&lt;1,"",C336-D336)</f>
        <v>318.69420142447638</v>
      </c>
      <c r="F336" s="10">
        <f>IF(F335&lt;1,"",F335-E336)</f>
        <v>11491.48685096101</v>
      </c>
    </row>
    <row r="337" spans="2:6" x14ac:dyDescent="0.25">
      <c r="B337" s="12">
        <f>B336+1</f>
        <v>327</v>
      </c>
      <c r="C337" s="11">
        <f>IF(F336&lt;1,"",$F$7)</f>
        <v>358.06147159909466</v>
      </c>
      <c r="D337" s="9">
        <f>IF(F336&lt;1,"",-IPMT($F$4/12,B337,$F$6,$F$3))</f>
        <v>38.30495616987001</v>
      </c>
      <c r="E337" s="9">
        <f>IF(F336&lt;1,"",C337-D337)</f>
        <v>319.75651542922463</v>
      </c>
      <c r="F337" s="10">
        <f>IF(F336&lt;1,"",F336-E337)</f>
        <v>11171.730335531785</v>
      </c>
    </row>
    <row r="338" spans="2:6" x14ac:dyDescent="0.25">
      <c r="B338" s="12">
        <f>B337+1</f>
        <v>328</v>
      </c>
      <c r="C338" s="11">
        <f>IF(F337&lt;1,"",$F$7)</f>
        <v>358.06147159909466</v>
      </c>
      <c r="D338" s="9">
        <f>IF(F337&lt;1,"",-IPMT($F$4/12,B338,$F$6,$F$3))</f>
        <v>37.239101118439258</v>
      </c>
      <c r="E338" s="9">
        <f>IF(F337&lt;1,"",C338-D338)</f>
        <v>320.82237048065542</v>
      </c>
      <c r="F338" s="10">
        <f>IF(F337&lt;1,"",F337-E338)</f>
        <v>10850.90796505113</v>
      </c>
    </row>
    <row r="339" spans="2:6" x14ac:dyDescent="0.25">
      <c r="B339" s="12">
        <f>B338+1</f>
        <v>329</v>
      </c>
      <c r="C339" s="11">
        <f>IF(F338&lt;1,"",$F$7)</f>
        <v>358.06147159909466</v>
      </c>
      <c r="D339" s="9">
        <f>IF(F338&lt;1,"",-IPMT($F$4/12,B339,$F$6,$F$3))</f>
        <v>36.169693216837075</v>
      </c>
      <c r="E339" s="9">
        <f>IF(F338&lt;1,"",C339-D339)</f>
        <v>321.8917783822576</v>
      </c>
      <c r="F339" s="10">
        <f>IF(F338&lt;1,"",F338-E339)</f>
        <v>10529.016186668872</v>
      </c>
    </row>
    <row r="340" spans="2:6" x14ac:dyDescent="0.25">
      <c r="B340" s="12">
        <f>B339+1</f>
        <v>330</v>
      </c>
      <c r="C340" s="11">
        <f>IF(F339&lt;1,"",$F$7)</f>
        <v>358.06147159909466</v>
      </c>
      <c r="D340" s="9">
        <f>IF(F339&lt;1,"",-IPMT($F$4/12,B340,$F$6,$F$3))</f>
        <v>35.096720622229547</v>
      </c>
      <c r="E340" s="9">
        <f>IF(F339&lt;1,"",C340-D340)</f>
        <v>322.9647509768651</v>
      </c>
      <c r="F340" s="10">
        <f>IF(F339&lt;1,"",F339-E340)</f>
        <v>10206.051435692007</v>
      </c>
    </row>
    <row r="341" spans="2:6" x14ac:dyDescent="0.25">
      <c r="B341" s="12">
        <f>B340+1</f>
        <v>331</v>
      </c>
      <c r="C341" s="11">
        <f>IF(F340&lt;1,"",$F$7)</f>
        <v>358.06147159909466</v>
      </c>
      <c r="D341" s="9">
        <f>IF(F340&lt;1,"",-IPMT($F$4/12,B341,$F$6,$F$3))</f>
        <v>34.02017145230667</v>
      </c>
      <c r="E341" s="9">
        <f>IF(F340&lt;1,"",C341-D341)</f>
        <v>324.04130014678799</v>
      </c>
      <c r="F341" s="10">
        <f>IF(F340&lt;1,"",F340-E341)</f>
        <v>9882.0101355452189</v>
      </c>
    </row>
    <row r="342" spans="2:6" x14ac:dyDescent="0.25">
      <c r="B342" s="12">
        <f>B341+1</f>
        <v>332</v>
      </c>
      <c r="C342" s="11">
        <f>IF(F341&lt;1,"",$F$7)</f>
        <v>358.06147159909466</v>
      </c>
      <c r="D342" s="9">
        <f>IF(F341&lt;1,"",-IPMT($F$4/12,B342,$F$6,$F$3))</f>
        <v>32.940033785150703</v>
      </c>
      <c r="E342" s="9">
        <f>IF(F341&lt;1,"",C342-D342)</f>
        <v>325.12143781394394</v>
      </c>
      <c r="F342" s="10">
        <f>IF(F341&lt;1,"",F341-E342)</f>
        <v>9556.8886977312741</v>
      </c>
    </row>
    <row r="343" spans="2:6" x14ac:dyDescent="0.25">
      <c r="B343" s="12">
        <f>B342+1</f>
        <v>333</v>
      </c>
      <c r="C343" s="11">
        <f>IF(F342&lt;1,"",$F$7)</f>
        <v>358.06147159909466</v>
      </c>
      <c r="D343" s="9">
        <f>IF(F342&lt;1,"",-IPMT($F$4/12,B343,$F$6,$F$3))</f>
        <v>31.856295659104219</v>
      </c>
      <c r="E343" s="9">
        <f>IF(F342&lt;1,"",C343-D343)</f>
        <v>326.20517593999045</v>
      </c>
      <c r="F343" s="10">
        <f>IF(F342&lt;1,"",F342-E343)</f>
        <v>9230.6835217912831</v>
      </c>
    </row>
    <row r="344" spans="2:6" x14ac:dyDescent="0.25">
      <c r="B344" s="12">
        <f>B343+1</f>
        <v>334</v>
      </c>
      <c r="C344" s="11">
        <f>IF(F343&lt;1,"",$F$7)</f>
        <v>358.06147159909466</v>
      </c>
      <c r="D344" s="9">
        <f>IF(F343&lt;1,"",-IPMT($F$4/12,B344,$F$6,$F$3))</f>
        <v>30.768945072637589</v>
      </c>
      <c r="E344" s="9">
        <f>IF(F343&lt;1,"",C344-D344)</f>
        <v>327.2925265264571</v>
      </c>
      <c r="F344" s="10">
        <f>IF(F343&lt;1,"",F343-E344)</f>
        <v>8903.3909952648264</v>
      </c>
    </row>
    <row r="345" spans="2:6" x14ac:dyDescent="0.25">
      <c r="B345" s="12">
        <f>B344+1</f>
        <v>335</v>
      </c>
      <c r="C345" s="11">
        <f>IF(F344&lt;1,"",$F$7)</f>
        <v>358.06147159909466</v>
      </c>
      <c r="D345" s="9">
        <f>IF(F344&lt;1,"",-IPMT($F$4/12,B345,$F$6,$F$3))</f>
        <v>29.677969984216073</v>
      </c>
      <c r="E345" s="9">
        <f>IF(F344&lt;1,"",C345-D345)</f>
        <v>328.38350161487858</v>
      </c>
      <c r="F345" s="10">
        <f>IF(F344&lt;1,"",F344-E345)</f>
        <v>8575.0074936499477</v>
      </c>
    </row>
    <row r="346" spans="2:6" x14ac:dyDescent="0.25">
      <c r="B346" s="12">
        <f>B345+1</f>
        <v>336</v>
      </c>
      <c r="C346" s="11">
        <f>IF(F345&lt;1,"",$F$7)</f>
        <v>358.06147159909466</v>
      </c>
      <c r="D346" s="9">
        <f>IF(F345&lt;1,"",-IPMT($F$4/12,B346,$F$6,$F$3))</f>
        <v>28.583358312166474</v>
      </c>
      <c r="E346" s="9">
        <f>IF(F345&lt;1,"",C346-D346)</f>
        <v>329.47811328692819</v>
      </c>
      <c r="F346" s="10">
        <f>IF(F345&lt;1,"",F345-E346)</f>
        <v>8245.5293803630193</v>
      </c>
    </row>
    <row r="347" spans="2:6" x14ac:dyDescent="0.25">
      <c r="B347" s="12">
        <f>B346+1</f>
        <v>337</v>
      </c>
      <c r="C347" s="11">
        <f>IF(F346&lt;1,"",$F$7)</f>
        <v>358.06147159909466</v>
      </c>
      <c r="D347" s="9">
        <f>IF(F346&lt;1,"",-IPMT($F$4/12,B347,$F$6,$F$3))</f>
        <v>27.485097934543383</v>
      </c>
      <c r="E347" s="9">
        <f>IF(F346&lt;1,"",C347-D347)</f>
        <v>330.57637366455128</v>
      </c>
      <c r="F347" s="10">
        <f>IF(F346&lt;1,"",F346-E347)</f>
        <v>7914.953006698468</v>
      </c>
    </row>
    <row r="348" spans="2:6" x14ac:dyDescent="0.25">
      <c r="B348" s="12">
        <f>B347+1</f>
        <v>338</v>
      </c>
      <c r="C348" s="11">
        <f>IF(F347&lt;1,"",$F$7)</f>
        <v>358.06147159909466</v>
      </c>
      <c r="D348" s="9">
        <f>IF(F347&lt;1,"",-IPMT($F$4/12,B348,$F$6,$F$3))</f>
        <v>26.383176688994872</v>
      </c>
      <c r="E348" s="9">
        <f>IF(F347&lt;1,"",C348-D348)</f>
        <v>331.67829491009979</v>
      </c>
      <c r="F348" s="10">
        <f>IF(F347&lt;1,"",F347-E348)</f>
        <v>7583.2747117883682</v>
      </c>
    </row>
    <row r="349" spans="2:6" x14ac:dyDescent="0.25">
      <c r="B349" s="12">
        <f>B348+1</f>
        <v>339</v>
      </c>
      <c r="C349" s="11">
        <f>IF(F348&lt;1,"",$F$7)</f>
        <v>358.06147159909466</v>
      </c>
      <c r="D349" s="9">
        <f>IF(F348&lt;1,"",-IPMT($F$4/12,B349,$F$6,$F$3))</f>
        <v>25.277582372627876</v>
      </c>
      <c r="E349" s="9">
        <f>IF(F348&lt;1,"",C349-D349)</f>
        <v>332.78388922646678</v>
      </c>
      <c r="F349" s="10">
        <f>IF(F348&lt;1,"",F348-E349)</f>
        <v>7250.490822561901</v>
      </c>
    </row>
    <row r="350" spans="2:6" x14ac:dyDescent="0.25">
      <c r="B350" s="12">
        <f>B349+1</f>
        <v>340</v>
      </c>
      <c r="C350" s="11">
        <f>IF(F349&lt;1,"",$F$7)</f>
        <v>358.06147159909466</v>
      </c>
      <c r="D350" s="9">
        <f>IF(F349&lt;1,"",-IPMT($F$4/12,B350,$F$6,$F$3))</f>
        <v>24.168302741872985</v>
      </c>
      <c r="E350" s="9">
        <f>IF(F349&lt;1,"",C350-D350)</f>
        <v>333.89316885722167</v>
      </c>
      <c r="F350" s="10">
        <f>IF(F349&lt;1,"",F349-E350)</f>
        <v>6916.597653704679</v>
      </c>
    </row>
    <row r="351" spans="2:6" x14ac:dyDescent="0.25">
      <c r="B351" s="12">
        <f>B350+1</f>
        <v>341</v>
      </c>
      <c r="C351" s="11">
        <f>IF(F350&lt;1,"",$F$7)</f>
        <v>358.06147159909466</v>
      </c>
      <c r="D351" s="9">
        <f>IF(F350&lt;1,"",-IPMT($F$4/12,B351,$F$6,$F$3))</f>
        <v>23.055325512348915</v>
      </c>
      <c r="E351" s="9">
        <f>IF(F350&lt;1,"",C351-D351)</f>
        <v>335.00614608674573</v>
      </c>
      <c r="F351" s="10">
        <f>IF(F350&lt;1,"",F350-E351)</f>
        <v>6581.5915076179335</v>
      </c>
    </row>
    <row r="352" spans="2:6" x14ac:dyDescent="0.25">
      <c r="B352" s="12">
        <f>B351+1</f>
        <v>342</v>
      </c>
      <c r="C352" s="11">
        <f>IF(F351&lt;1,"",$F$7)</f>
        <v>358.06147159909466</v>
      </c>
      <c r="D352" s="9">
        <f>IF(F351&lt;1,"",-IPMT($F$4/12,B352,$F$6,$F$3))</f>
        <v>21.938638358726426</v>
      </c>
      <c r="E352" s="9">
        <f>IF(F351&lt;1,"",C352-D352)</f>
        <v>336.12283324036821</v>
      </c>
      <c r="F352" s="10">
        <f>IF(F351&lt;1,"",F351-E352)</f>
        <v>6245.4686743775655</v>
      </c>
    </row>
    <row r="353" spans="2:6" x14ac:dyDescent="0.25">
      <c r="B353" s="12">
        <f>B352+1</f>
        <v>343</v>
      </c>
      <c r="C353" s="11">
        <f>IF(F352&lt;1,"",$F$7)</f>
        <v>358.06147159909466</v>
      </c>
      <c r="D353" s="9">
        <f>IF(F352&lt;1,"",-IPMT($F$4/12,B353,$F$6,$F$3))</f>
        <v>20.818228914591867</v>
      </c>
      <c r="E353" s="9">
        <f>IF(F352&lt;1,"",C353-D353)</f>
        <v>337.24324268450277</v>
      </c>
      <c r="F353" s="10">
        <f>IF(F352&lt;1,"",F352-E353)</f>
        <v>5908.225431693063</v>
      </c>
    </row>
    <row r="354" spans="2:6" x14ac:dyDescent="0.25">
      <c r="B354" s="12">
        <f>B353+1</f>
        <v>344</v>
      </c>
      <c r="C354" s="11">
        <f>IF(F353&lt;1,"",$F$7)</f>
        <v>358.06147159909466</v>
      </c>
      <c r="D354" s="9">
        <f>IF(F353&lt;1,"",-IPMT($F$4/12,B354,$F$6,$F$3))</f>
        <v>19.694084772310195</v>
      </c>
      <c r="E354" s="9">
        <f>IF(F353&lt;1,"",C354-D354)</f>
        <v>338.36738682678447</v>
      </c>
      <c r="F354" s="10">
        <f>IF(F353&lt;1,"",F353-E354)</f>
        <v>5569.8580448662788</v>
      </c>
    </row>
    <row r="355" spans="2:6" x14ac:dyDescent="0.25">
      <c r="B355" s="12">
        <f>B354+1</f>
        <v>345</v>
      </c>
      <c r="C355" s="11">
        <f>IF(F354&lt;1,"",$F$7)</f>
        <v>358.06147159909466</v>
      </c>
      <c r="D355" s="9">
        <f>IF(F354&lt;1,"",-IPMT($F$4/12,B355,$F$6,$F$3))</f>
        <v>18.566193482887577</v>
      </c>
      <c r="E355" s="9">
        <f>IF(F354&lt;1,"",C355-D355)</f>
        <v>339.49527811620709</v>
      </c>
      <c r="F355" s="10">
        <f>IF(F354&lt;1,"",F354-E355)</f>
        <v>5230.3627667500714</v>
      </c>
    </row>
    <row r="356" spans="2:6" x14ac:dyDescent="0.25">
      <c r="B356" s="12">
        <f>B355+1</f>
        <v>346</v>
      </c>
      <c r="C356" s="11">
        <f>IF(F355&lt;1,"",$F$7)</f>
        <v>358.06147159909466</v>
      </c>
      <c r="D356" s="9">
        <f>IF(F355&lt;1,"",-IPMT($F$4/12,B356,$F$6,$F$3))</f>
        <v>17.434542555833556</v>
      </c>
      <c r="E356" s="9">
        <f>IF(F355&lt;1,"",C356-D356)</f>
        <v>340.6269290432611</v>
      </c>
      <c r="F356" s="10">
        <f>IF(F355&lt;1,"",F355-E356)</f>
        <v>4889.7358377068103</v>
      </c>
    </row>
    <row r="357" spans="2:6" x14ac:dyDescent="0.25">
      <c r="B357" s="12">
        <f>B356+1</f>
        <v>347</v>
      </c>
      <c r="C357" s="11">
        <f>IF(F356&lt;1,"",$F$7)</f>
        <v>358.06147159909466</v>
      </c>
      <c r="D357" s="9">
        <f>IF(F356&lt;1,"",-IPMT($F$4/12,B357,$F$6,$F$3))</f>
        <v>16.29911945902268</v>
      </c>
      <c r="E357" s="9">
        <f>IF(F356&lt;1,"",C357-D357)</f>
        <v>341.76235214007198</v>
      </c>
      <c r="F357" s="10">
        <f>IF(F356&lt;1,"",F356-E357)</f>
        <v>4547.9734855667384</v>
      </c>
    </row>
    <row r="358" spans="2:6" x14ac:dyDescent="0.25">
      <c r="B358" s="12">
        <f>B357+1</f>
        <v>348</v>
      </c>
      <c r="C358" s="11">
        <f>IF(F357&lt;1,"",$F$7)</f>
        <v>358.06147159909466</v>
      </c>
      <c r="D358" s="9">
        <f>IF(F357&lt;1,"",-IPMT($F$4/12,B358,$F$6,$F$3))</f>
        <v>15.159911618555778</v>
      </c>
      <c r="E358" s="9">
        <f>IF(F357&lt;1,"",C358-D358)</f>
        <v>342.90155998053888</v>
      </c>
      <c r="F358" s="10">
        <f>IF(F357&lt;1,"",F357-E358)</f>
        <v>4205.0719255861995</v>
      </c>
    </row>
    <row r="359" spans="2:6" x14ac:dyDescent="0.25">
      <c r="B359" s="12">
        <f>B358+1</f>
        <v>349</v>
      </c>
      <c r="C359" s="11">
        <f>IF(F358&lt;1,"",$F$7)</f>
        <v>358.06147159909466</v>
      </c>
      <c r="D359" s="9">
        <f>IF(F358&lt;1,"",-IPMT($F$4/12,B359,$F$6,$F$3))</f>
        <v>14.016906418620644</v>
      </c>
      <c r="E359" s="9">
        <f>IF(F358&lt;1,"",C359-D359)</f>
        <v>344.04456518047402</v>
      </c>
      <c r="F359" s="10">
        <f>IF(F358&lt;1,"",F358-E359)</f>
        <v>3861.0273604057256</v>
      </c>
    </row>
    <row r="360" spans="2:6" x14ac:dyDescent="0.25">
      <c r="B360" s="12">
        <f>B359+1</f>
        <v>350</v>
      </c>
      <c r="C360" s="11">
        <f>IF(F359&lt;1,"",$F$7)</f>
        <v>358.06147159909466</v>
      </c>
      <c r="D360" s="9">
        <f>IF(F359&lt;1,"",-IPMT($F$4/12,B360,$F$6,$F$3))</f>
        <v>12.8700912013524</v>
      </c>
      <c r="E360" s="9">
        <f>IF(F359&lt;1,"",C360-D360)</f>
        <v>345.19138039774225</v>
      </c>
      <c r="F360" s="10">
        <f>IF(F359&lt;1,"",F359-E360)</f>
        <v>3515.8359800079834</v>
      </c>
    </row>
    <row r="361" spans="2:6" x14ac:dyDescent="0.25">
      <c r="B361" s="12">
        <f>B360+1</f>
        <v>351</v>
      </c>
      <c r="C361" s="11">
        <f>IF(F360&lt;1,"",$F$7)</f>
        <v>358.06147159909466</v>
      </c>
      <c r="D361" s="9">
        <f>IF(F360&lt;1,"",-IPMT($F$4/12,B361,$F$6,$F$3))</f>
        <v>11.719453266693256</v>
      </c>
      <c r="E361" s="9">
        <f>IF(F360&lt;1,"",C361-D361)</f>
        <v>346.34201833240138</v>
      </c>
      <c r="F361" s="10">
        <f>IF(F360&lt;1,"",F360-E361)</f>
        <v>3169.4939616755819</v>
      </c>
    </row>
    <row r="362" spans="2:6" x14ac:dyDescent="0.25">
      <c r="B362" s="12">
        <f>B361+1</f>
        <v>352</v>
      </c>
      <c r="C362" s="11">
        <f>IF(F361&lt;1,"",$F$7)</f>
        <v>358.06147159909466</v>
      </c>
      <c r="D362" s="9">
        <f>IF(F361&lt;1,"",-IPMT($F$4/12,B362,$F$6,$F$3))</f>
        <v>10.56497987225192</v>
      </c>
      <c r="E362" s="9">
        <f>IF(F361&lt;1,"",C362-D362)</f>
        <v>347.49649172684275</v>
      </c>
      <c r="F362" s="10">
        <f>IF(F361&lt;1,"",F361-E362)</f>
        <v>2821.9974699487393</v>
      </c>
    </row>
    <row r="363" spans="2:6" x14ac:dyDescent="0.25">
      <c r="B363" s="12">
        <f>B362+1</f>
        <v>353</v>
      </c>
      <c r="C363" s="11">
        <f>IF(F362&lt;1,"",$F$7)</f>
        <v>358.06147159909466</v>
      </c>
      <c r="D363" s="9">
        <f>IF(F362&lt;1,"",-IPMT($F$4/12,B363,$F$6,$F$3))</f>
        <v>9.4066582331624442</v>
      </c>
      <c r="E363" s="9">
        <f>IF(F362&lt;1,"",C363-D363)</f>
        <v>348.65481336593223</v>
      </c>
      <c r="F363" s="10">
        <f>IF(F362&lt;1,"",F362-E363)</f>
        <v>2473.3426565828072</v>
      </c>
    </row>
    <row r="364" spans="2:6" x14ac:dyDescent="0.25">
      <c r="B364" s="12">
        <f>B363+1</f>
        <v>354</v>
      </c>
      <c r="C364" s="11">
        <f>IF(F363&lt;1,"",$F$7)</f>
        <v>358.06147159909466</v>
      </c>
      <c r="D364" s="9">
        <f>IF(F363&lt;1,"",-IPMT($F$4/12,B364,$F$6,$F$3))</f>
        <v>8.2444755219426717</v>
      </c>
      <c r="E364" s="9">
        <f>IF(F363&lt;1,"",C364-D364)</f>
        <v>349.816996077152</v>
      </c>
      <c r="F364" s="10">
        <f>IF(F363&lt;1,"",F363-E364)</f>
        <v>2123.5256605056552</v>
      </c>
    </row>
    <row r="365" spans="2:6" x14ac:dyDescent="0.25">
      <c r="B365" s="12">
        <f>B364+1</f>
        <v>355</v>
      </c>
      <c r="C365" s="11">
        <f>IF(F364&lt;1,"",$F$7)</f>
        <v>358.06147159909466</v>
      </c>
      <c r="D365" s="9">
        <f>IF(F364&lt;1,"",-IPMT($F$4/12,B365,$F$6,$F$3))</f>
        <v>7.0784188683521645</v>
      </c>
      <c r="E365" s="9">
        <f>IF(F364&lt;1,"",C365-D365)</f>
        <v>350.98305273074249</v>
      </c>
      <c r="F365" s="10">
        <f>IF(F364&lt;1,"",F364-E365)</f>
        <v>1772.5426077749128</v>
      </c>
    </row>
    <row r="366" spans="2:6" x14ac:dyDescent="0.25">
      <c r="B366" s="12">
        <f>B365+1</f>
        <v>356</v>
      </c>
      <c r="C366" s="11">
        <f>IF(F365&lt;1,"",$F$7)</f>
        <v>358.06147159909466</v>
      </c>
      <c r="D366" s="9">
        <f>IF(F365&lt;1,"",-IPMT($F$4/12,B366,$F$6,$F$3))</f>
        <v>5.9084753592496888</v>
      </c>
      <c r="E366" s="9">
        <f>IF(F365&lt;1,"",C366-D366)</f>
        <v>352.15299623984498</v>
      </c>
      <c r="F366" s="10">
        <f>IF(F365&lt;1,"",F365-E366)</f>
        <v>1420.3896115350678</v>
      </c>
    </row>
    <row r="367" spans="2:6" x14ac:dyDescent="0.25">
      <c r="B367" s="12">
        <f>B366+1</f>
        <v>357</v>
      </c>
      <c r="C367" s="11">
        <f>IF(F366&lt;1,"",$F$7)</f>
        <v>358.06147159909466</v>
      </c>
      <c r="D367" s="9">
        <f>IF(F366&lt;1,"",-IPMT($F$4/12,B367,$F$6,$F$3))</f>
        <v>4.7346320384502052</v>
      </c>
      <c r="E367" s="9">
        <f>IF(F366&lt;1,"",C367-D367)</f>
        <v>353.32683956064443</v>
      </c>
      <c r="F367" s="10">
        <f>IF(F366&lt;1,"",F366-E367)</f>
        <v>1067.0627719744234</v>
      </c>
    </row>
    <row r="368" spans="2:6" x14ac:dyDescent="0.25">
      <c r="B368" s="12">
        <f>B367+1</f>
        <v>358</v>
      </c>
      <c r="C368" s="11">
        <f>IF(F367&lt;1,"",$F$7)</f>
        <v>358.06147159909466</v>
      </c>
      <c r="D368" s="9">
        <f>IF(F367&lt;1,"",-IPMT($F$4/12,B368,$F$6,$F$3))</f>
        <v>3.5568759065813902</v>
      </c>
      <c r="E368" s="9">
        <f>IF(F367&lt;1,"",C368-D368)</f>
        <v>354.50459569251325</v>
      </c>
      <c r="F368" s="10">
        <f>IF(F367&lt;1,"",F367-E368)</f>
        <v>712.55817628191016</v>
      </c>
    </row>
    <row r="369" spans="2:6" x14ac:dyDescent="0.25">
      <c r="B369" s="12">
        <f>B368+1</f>
        <v>359</v>
      </c>
      <c r="C369" s="11">
        <f>IF(F368&lt;1,"",$F$7)</f>
        <v>358.06147159909466</v>
      </c>
      <c r="D369" s="9">
        <f>IF(F368&lt;1,"",-IPMT($F$4/12,B369,$F$6,$F$3))</f>
        <v>2.3751939209396795</v>
      </c>
      <c r="E369" s="9">
        <f>IF(F368&lt;1,"",C369-D369)</f>
        <v>355.68627767815497</v>
      </c>
      <c r="F369" s="10">
        <f>IF(F368&lt;1,"",F368-E369)</f>
        <v>356.8718986037552</v>
      </c>
    </row>
    <row r="370" spans="2:6" x14ac:dyDescent="0.25">
      <c r="B370" s="12">
        <f>B369+1</f>
        <v>360</v>
      </c>
      <c r="C370" s="11">
        <f>IF(F369&lt;1,"",$F$7)</f>
        <v>358.06147159909466</v>
      </c>
      <c r="D370" s="9">
        <f>IF(F369&lt;1,"",-IPMT($F$4/12,B370,$F$6,$F$3))</f>
        <v>1.1895729953458296</v>
      </c>
      <c r="E370" s="9">
        <f>IF(F369&lt;1,"",C370-D370)</f>
        <v>356.87189860374883</v>
      </c>
      <c r="F370" s="10">
        <f>IF(F369&lt;1,"",F369-E370)</f>
        <v>6.3664629124104977E-12</v>
      </c>
    </row>
  </sheetData>
  <mergeCells count="1">
    <mergeCell ref="B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6567A9BF7EA48B8F84AADFD690AFC" ma:contentTypeVersion="2" ma:contentTypeDescription="Create a new document." ma:contentTypeScope="" ma:versionID="439d9b35f567752236059c53631b15c4">
  <xsd:schema xmlns:xsd="http://www.w3.org/2001/XMLSchema" xmlns:xs="http://www.w3.org/2001/XMLSchema" xmlns:p="http://schemas.microsoft.com/office/2006/metadata/properties" xmlns:ns3="da8843ae-14cc-4670-9c47-22a0b686da00" targetNamespace="http://schemas.microsoft.com/office/2006/metadata/properties" ma:root="true" ma:fieldsID="a0039778cb904eb8af502b6a6b449316" ns3:_="">
    <xsd:import namespace="da8843ae-14cc-4670-9c47-22a0b686da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843ae-14cc-4670-9c47-22a0b686da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9F9D1-1A16-42D0-AED5-CF65CCA7A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8843ae-14cc-4670-9c47-22a0b686da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60F5F-F2C1-43E4-AB4E-749AD7D4A374}">
  <ds:schemaRefs>
    <ds:schemaRef ds:uri="da8843ae-14cc-4670-9c47-22a0b686da0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E07DE4-050D-44F6-9B54-78FBEF5149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 Rate &amp; CoC</vt:lpstr>
      <vt:lpstr>Detailed PL</vt:lpstr>
      <vt:lpstr>Deal Analysis</vt:lpstr>
      <vt:lpstr>Mortgage Amorts</vt:lpstr>
      <vt:lpstr>Mortgage Amort Detail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rpulice</dc:creator>
  <cp:lastModifiedBy>rpulice</cp:lastModifiedBy>
  <dcterms:created xsi:type="dcterms:W3CDTF">2021-12-18T16:48:14Z</dcterms:created>
  <dcterms:modified xsi:type="dcterms:W3CDTF">2021-12-23T19:50:50Z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0x010100C4F6567A9BF7EA48B8F84AADFD690AFC</vt:lpwstr>
  </property>
</Properties>
</file>